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71CA0EB7-F618-1245-BC0C-D862ED48D088}" xr6:coauthVersionLast="47" xr6:coauthVersionMax="47" xr10:uidLastSave="{00000000-0000-0000-0000-000000000000}"/>
  <bookViews>
    <workbookView xWindow="-14400" yWindow="-28300" windowWidth="24340" windowHeight="17280" firstSheet="38" activeTab="40" xr2:uid="{E52518C7-8DD5-AD46-A1C1-264D8EFEEDDD}"/>
    <workbookView xWindow="0" yWindow="686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VentaDiario">'REV-REVCALC_CWS'!$D$16:$BK$16</definedName>
    <definedName name="IngresoVentaFusion">'REV-REVCALC_CWS'!$D$53:$BK$53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O5" i="48" l="1"/>
  <c r="N5" i="48"/>
  <c r="M5" i="48"/>
  <c r="L5" i="48"/>
  <c r="K5" i="48"/>
  <c r="J5" i="48"/>
  <c r="I5" i="48"/>
  <c r="H5" i="48"/>
  <c r="G5" i="48"/>
  <c r="F5" i="48"/>
  <c r="E5" i="48"/>
  <c r="D5" i="48"/>
  <c r="A8" i="48"/>
  <c r="A7" i="48"/>
  <c r="O6" i="48"/>
  <c r="N6" i="48"/>
  <c r="M6" i="48"/>
  <c r="L6" i="48"/>
  <c r="K6" i="48"/>
  <c r="J6" i="48"/>
  <c r="I6" i="48"/>
  <c r="H6" i="48"/>
  <c r="G6" i="48"/>
  <c r="F6" i="48"/>
  <c r="E6" i="48"/>
  <c r="D6" i="48"/>
  <c r="A80" i="48"/>
  <c r="O75" i="48"/>
  <c r="N75" i="48"/>
  <c r="M75" i="48"/>
  <c r="L75" i="48"/>
  <c r="K75" i="48"/>
  <c r="J75" i="48"/>
  <c r="I75" i="48"/>
  <c r="H75" i="48"/>
  <c r="G75" i="48"/>
  <c r="F75" i="48"/>
  <c r="E75" i="48"/>
  <c r="D75" i="48"/>
  <c r="A74" i="48"/>
  <c r="A76" i="48" s="1"/>
  <c r="A70" i="48"/>
  <c r="A73" i="48" s="1"/>
  <c r="A71" i="48"/>
  <c r="A79" i="48" s="1"/>
  <c r="O69" i="48"/>
  <c r="N69" i="48"/>
  <c r="M69" i="48"/>
  <c r="L69" i="48"/>
  <c r="K69" i="48"/>
  <c r="J69" i="48"/>
  <c r="I69" i="48"/>
  <c r="H69" i="48"/>
  <c r="G69" i="48"/>
  <c r="F69" i="48"/>
  <c r="E69" i="48"/>
  <c r="D69" i="48"/>
  <c r="D59" i="48"/>
  <c r="A58" i="48"/>
  <c r="A57" i="48"/>
  <c r="O51" i="48"/>
  <c r="N51" i="48"/>
  <c r="M51" i="48"/>
  <c r="L51" i="48"/>
  <c r="K51" i="48"/>
  <c r="J51" i="48"/>
  <c r="I51" i="48"/>
  <c r="H51" i="48"/>
  <c r="G51" i="48"/>
  <c r="F51" i="48"/>
  <c r="E51" i="48"/>
  <c r="D51" i="48"/>
  <c r="A47" i="48"/>
  <c r="A86" i="48" s="1"/>
  <c r="BK81" i="48"/>
  <c r="BJ81" i="48"/>
  <c r="BI81" i="48"/>
  <c r="BH81" i="48"/>
  <c r="BG81" i="48"/>
  <c r="BF81" i="48"/>
  <c r="BE81" i="48"/>
  <c r="BD81" i="48"/>
  <c r="BC81" i="48"/>
  <c r="BB81" i="48"/>
  <c r="BA81" i="48"/>
  <c r="AZ81" i="48"/>
  <c r="AY81" i="48"/>
  <c r="AX81" i="48"/>
  <c r="AW81" i="48"/>
  <c r="AV81" i="48"/>
  <c r="AU81" i="48"/>
  <c r="AT81" i="48"/>
  <c r="AS81" i="48"/>
  <c r="AR81" i="48"/>
  <c r="AQ81" i="48"/>
  <c r="AP81" i="48"/>
  <c r="AO81" i="48"/>
  <c r="AN81" i="48"/>
  <c r="AM81" i="48"/>
  <c r="AL81" i="48"/>
  <c r="AK81" i="48"/>
  <c r="AJ81" i="48"/>
  <c r="AI81" i="48"/>
  <c r="AH81" i="48"/>
  <c r="AG81" i="48"/>
  <c r="AF81" i="48"/>
  <c r="AE81" i="48"/>
  <c r="AD81" i="48"/>
  <c r="AC81" i="48"/>
  <c r="AB81" i="48"/>
  <c r="AA81" i="48"/>
  <c r="Z81" i="48"/>
  <c r="Y81" i="48"/>
  <c r="X81" i="48"/>
  <c r="W81" i="48"/>
  <c r="V81" i="48"/>
  <c r="U81" i="48"/>
  <c r="T81" i="48"/>
  <c r="S81" i="48"/>
  <c r="R81" i="48"/>
  <c r="Q81" i="48"/>
  <c r="P81" i="48"/>
  <c r="O81" i="48"/>
  <c r="N81" i="48"/>
  <c r="M81" i="48"/>
  <c r="L81" i="48"/>
  <c r="K81" i="48"/>
  <c r="J81" i="48"/>
  <c r="I81" i="48"/>
  <c r="H81" i="48"/>
  <c r="G81" i="48"/>
  <c r="F81" i="48"/>
  <c r="E81" i="48"/>
  <c r="D81" i="48"/>
  <c r="BK77" i="48"/>
  <c r="BJ77" i="48"/>
  <c r="BI77" i="48"/>
  <c r="BH77" i="48"/>
  <c r="BG77" i="48"/>
  <c r="BF77" i="48"/>
  <c r="BE77" i="48"/>
  <c r="BD77" i="48"/>
  <c r="BC77" i="48"/>
  <c r="BA77" i="48"/>
  <c r="AZ77" i="48"/>
  <c r="AY77" i="48"/>
  <c r="AX77" i="48"/>
  <c r="AW77" i="48"/>
  <c r="AV77" i="48"/>
  <c r="AU77" i="48"/>
  <c r="AT77" i="48"/>
  <c r="AS77" i="48"/>
  <c r="AR77" i="48"/>
  <c r="AQ77" i="48"/>
  <c r="AO77" i="48"/>
  <c r="AN77" i="48"/>
  <c r="AM77" i="48"/>
  <c r="AL77" i="48"/>
  <c r="AK77" i="48"/>
  <c r="AJ77" i="48"/>
  <c r="AI77" i="48"/>
  <c r="AH77" i="48"/>
  <c r="AG77" i="48"/>
  <c r="AF77" i="48"/>
  <c r="AE77" i="48"/>
  <c r="AC77" i="48"/>
  <c r="AB77" i="48"/>
  <c r="AA77" i="48"/>
  <c r="Z77" i="48"/>
  <c r="Y77" i="48"/>
  <c r="X77" i="48"/>
  <c r="W77" i="48"/>
  <c r="V77" i="48"/>
  <c r="U77" i="48"/>
  <c r="T77" i="48"/>
  <c r="S77" i="48"/>
  <c r="R77" i="48"/>
  <c r="Q77" i="48"/>
  <c r="P77" i="48"/>
  <c r="O77" i="48"/>
  <c r="N77" i="48"/>
  <c r="M77" i="48"/>
  <c r="L77" i="48"/>
  <c r="K77" i="48"/>
  <c r="J77" i="48"/>
  <c r="I77" i="48"/>
  <c r="H77" i="48"/>
  <c r="G77" i="48"/>
  <c r="F77" i="48"/>
  <c r="E77" i="48"/>
  <c r="D77" i="48"/>
  <c r="BK75" i="48"/>
  <c r="BJ75" i="48"/>
  <c r="BI75" i="48"/>
  <c r="BH75" i="48"/>
  <c r="BG75" i="48"/>
  <c r="BF75" i="48"/>
  <c r="BE75" i="48"/>
  <c r="BD75" i="48"/>
  <c r="BC75" i="48"/>
  <c r="BB75" i="48"/>
  <c r="BA75" i="48"/>
  <c r="AZ75" i="48"/>
  <c r="AY75" i="48"/>
  <c r="AX75" i="48"/>
  <c r="AW75" i="48"/>
  <c r="AV75" i="48"/>
  <c r="AU75" i="48"/>
  <c r="AT75" i="48"/>
  <c r="AS75" i="48"/>
  <c r="AR75" i="48"/>
  <c r="AQ75" i="48"/>
  <c r="AP75" i="48"/>
  <c r="AO75" i="48"/>
  <c r="AN75" i="48"/>
  <c r="AM75" i="48"/>
  <c r="AL75" i="48"/>
  <c r="AK75" i="48"/>
  <c r="AJ75" i="48"/>
  <c r="AI75" i="48"/>
  <c r="AH75" i="48"/>
  <c r="AG75" i="48"/>
  <c r="AF75" i="48"/>
  <c r="AE75" i="48"/>
  <c r="AD75" i="48"/>
  <c r="AC75" i="48"/>
  <c r="AB75" i="48"/>
  <c r="AA75" i="48"/>
  <c r="Z75" i="48"/>
  <c r="Y75" i="48"/>
  <c r="X75" i="48"/>
  <c r="W75" i="48"/>
  <c r="V75" i="48"/>
  <c r="U75" i="48"/>
  <c r="T75" i="48"/>
  <c r="S75" i="48"/>
  <c r="R75" i="48"/>
  <c r="Q75" i="48"/>
  <c r="P75" i="48"/>
  <c r="BK69" i="48"/>
  <c r="BJ69" i="48"/>
  <c r="BI69" i="48"/>
  <c r="BH69" i="48"/>
  <c r="BG69" i="48"/>
  <c r="BF69" i="48"/>
  <c r="BE69" i="48"/>
  <c r="BD69" i="48"/>
  <c r="BC69" i="48"/>
  <c r="BB69" i="48"/>
  <c r="BA69" i="48"/>
  <c r="AZ69" i="48"/>
  <c r="AY69" i="48"/>
  <c r="AX69" i="48"/>
  <c r="AW69" i="48"/>
  <c r="AV69" i="48"/>
  <c r="AU69" i="48"/>
  <c r="AT69" i="48"/>
  <c r="AS69" i="48"/>
  <c r="AR69" i="48"/>
  <c r="AQ69" i="48"/>
  <c r="AP69" i="48"/>
  <c r="AO69" i="48"/>
  <c r="AN69" i="48"/>
  <c r="AM69" i="48"/>
  <c r="AL69" i="48"/>
  <c r="AK69" i="48"/>
  <c r="AJ69" i="48"/>
  <c r="AI69" i="48"/>
  <c r="AH69" i="48"/>
  <c r="AG69" i="48"/>
  <c r="AF69" i="48"/>
  <c r="AE69" i="48"/>
  <c r="AD69" i="48"/>
  <c r="AC69" i="48"/>
  <c r="AB69" i="48"/>
  <c r="AA69" i="48"/>
  <c r="Z69" i="48"/>
  <c r="Y69" i="48"/>
  <c r="X69" i="48"/>
  <c r="W69" i="48"/>
  <c r="V69" i="48"/>
  <c r="U69" i="48"/>
  <c r="T69" i="48"/>
  <c r="S69" i="48"/>
  <c r="R69" i="48"/>
  <c r="Q69" i="48"/>
  <c r="P69" i="48"/>
  <c r="BL51" i="48"/>
  <c r="BK51" i="48"/>
  <c r="BJ51" i="48"/>
  <c r="BI51" i="48"/>
  <c r="BH51" i="48"/>
  <c r="BG51" i="48"/>
  <c r="BF51" i="48"/>
  <c r="BE51" i="48"/>
  <c r="BD51" i="48"/>
  <c r="BC51" i="48"/>
  <c r="BB51" i="48"/>
  <c r="BA51" i="48"/>
  <c r="AZ51" i="48"/>
  <c r="AY51" i="48"/>
  <c r="AX51" i="48"/>
  <c r="AW51" i="48"/>
  <c r="AV51" i="48"/>
  <c r="AU51" i="48"/>
  <c r="AT51" i="48"/>
  <c r="AS51" i="48"/>
  <c r="AR51" i="48"/>
  <c r="AQ51" i="48"/>
  <c r="AP51" i="48"/>
  <c r="AO51" i="48"/>
  <c r="AN51" i="48"/>
  <c r="AM51" i="48"/>
  <c r="AL51" i="48"/>
  <c r="AK51" i="48"/>
  <c r="AJ51" i="48"/>
  <c r="AI51" i="48"/>
  <c r="AH51" i="48"/>
  <c r="AG51" i="48"/>
  <c r="AF51" i="48"/>
  <c r="AE51" i="48"/>
  <c r="AD51" i="48"/>
  <c r="AC51" i="48"/>
  <c r="AB51" i="48"/>
  <c r="AA51" i="48"/>
  <c r="Z51" i="48"/>
  <c r="Y51" i="48"/>
  <c r="X51" i="48"/>
  <c r="W51" i="48"/>
  <c r="V51" i="48"/>
  <c r="U51" i="48"/>
  <c r="T51" i="48"/>
  <c r="S51" i="48"/>
  <c r="R51" i="48"/>
  <c r="Q51" i="48"/>
  <c r="P51" i="48"/>
  <c r="BK49" i="48"/>
  <c r="BJ49" i="48"/>
  <c r="BJ58" i="48" s="1"/>
  <c r="BI49" i="48"/>
  <c r="BI59" i="48" s="1"/>
  <c r="BH49" i="48"/>
  <c r="BH58" i="48" s="1"/>
  <c r="BG49" i="48"/>
  <c r="BG57" i="48" s="1"/>
  <c r="BF49" i="48"/>
  <c r="BE49" i="48"/>
  <c r="BE59" i="48" s="1"/>
  <c r="BD49" i="48"/>
  <c r="BD59" i="48" s="1"/>
  <c r="BC49" i="48"/>
  <c r="BC58" i="48" s="1"/>
  <c r="BB49" i="48"/>
  <c r="BA49" i="48"/>
  <c r="BA59" i="48" s="1"/>
  <c r="AZ49" i="48"/>
  <c r="AY49" i="48"/>
  <c r="AY50" i="48" s="1"/>
  <c r="AX49" i="48"/>
  <c r="AX50" i="48" s="1"/>
  <c r="AW49" i="48"/>
  <c r="AV49" i="48"/>
  <c r="AU49" i="48"/>
  <c r="AT49" i="48"/>
  <c r="AT50" i="48" s="1"/>
  <c r="AS49" i="48"/>
  <c r="AR49" i="48"/>
  <c r="AQ49" i="48"/>
  <c r="AQ50" i="48" s="1"/>
  <c r="AP49" i="48"/>
  <c r="AO49" i="48"/>
  <c r="AN49" i="48"/>
  <c r="AM49" i="48"/>
  <c r="AM58" i="48" s="1"/>
  <c r="AL49" i="48"/>
  <c r="AL50" i="48" s="1"/>
  <c r="AK49" i="48"/>
  <c r="AJ49" i="48"/>
  <c r="AJ57" i="48" s="1"/>
  <c r="AI49" i="48"/>
  <c r="AI57" i="48" s="1"/>
  <c r="AH49" i="48"/>
  <c r="AH60" i="48" s="1"/>
  <c r="AG49" i="48"/>
  <c r="AF49" i="48"/>
  <c r="AE49" i="48"/>
  <c r="AD49" i="48"/>
  <c r="AC49" i="48"/>
  <c r="AB49" i="48"/>
  <c r="AB50" i="48" s="1"/>
  <c r="AA49" i="48"/>
  <c r="Z49" i="48"/>
  <c r="Z57" i="48" s="1"/>
  <c r="Y49" i="48"/>
  <c r="X49" i="48"/>
  <c r="W49" i="48"/>
  <c r="V49" i="48"/>
  <c r="V58" i="48" s="1"/>
  <c r="U49" i="48"/>
  <c r="T49" i="48"/>
  <c r="T50" i="48" s="1"/>
  <c r="S49" i="48"/>
  <c r="S50" i="48" s="1"/>
  <c r="R49" i="48"/>
  <c r="R50" i="48" s="1"/>
  <c r="Q49" i="48"/>
  <c r="P49" i="48"/>
  <c r="F52" i="46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3" i="48"/>
  <c r="A37" i="48"/>
  <c r="A39" i="48" s="1"/>
  <c r="D13" i="46"/>
  <c r="F13" i="46" s="1"/>
  <c r="G13" i="46" s="1"/>
  <c r="A14" i="46"/>
  <c r="B14" i="46"/>
  <c r="E14" i="46"/>
  <c r="O38" i="48"/>
  <c r="N38" i="48"/>
  <c r="M38" i="48"/>
  <c r="L38" i="48"/>
  <c r="K38" i="48"/>
  <c r="J38" i="48"/>
  <c r="I38" i="48"/>
  <c r="H38" i="48"/>
  <c r="G38" i="48"/>
  <c r="F38" i="48"/>
  <c r="E38" i="48"/>
  <c r="D38" i="48"/>
  <c r="A25" i="46"/>
  <c r="A34" i="48"/>
  <c r="A42" i="48" s="1"/>
  <c r="A33" i="48"/>
  <c r="A36" i="48" s="1"/>
  <c r="O32" i="48"/>
  <c r="N32" i="48"/>
  <c r="M32" i="48"/>
  <c r="L32" i="48"/>
  <c r="K32" i="48"/>
  <c r="J32" i="48"/>
  <c r="I32" i="48"/>
  <c r="H32" i="48"/>
  <c r="G32" i="48"/>
  <c r="F32" i="48"/>
  <c r="E32" i="48"/>
  <c r="D32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0" i="48"/>
  <c r="A85" i="48" s="1"/>
  <c r="A21" i="48"/>
  <c r="A20" i="48"/>
  <c r="C38" i="47"/>
  <c r="F6" i="46"/>
  <c r="F7" i="46"/>
  <c r="A8" i="46"/>
  <c r="F8" i="48" l="1"/>
  <c r="N8" i="48"/>
  <c r="N49" i="48" s="1"/>
  <c r="N59" i="48" s="1"/>
  <c r="A87" i="48"/>
  <c r="G8" i="48"/>
  <c r="G7" i="48" s="1"/>
  <c r="G12" i="48" s="1"/>
  <c r="O8" i="48"/>
  <c r="O49" i="48" s="1"/>
  <c r="O59" i="48" s="1"/>
  <c r="A84" i="48"/>
  <c r="H8" i="48"/>
  <c r="H7" i="48" s="1"/>
  <c r="H12" i="48" s="1"/>
  <c r="E8" i="48"/>
  <c r="E7" i="48" s="1"/>
  <c r="E12" i="48" s="1"/>
  <c r="M8" i="48"/>
  <c r="M7" i="48" s="1"/>
  <c r="M12" i="48" s="1"/>
  <c r="J8" i="48"/>
  <c r="J7" i="48" s="1"/>
  <c r="J12" i="48" s="1"/>
  <c r="K8" i="48"/>
  <c r="K7" i="48" s="1"/>
  <c r="K12" i="48" s="1"/>
  <c r="I8" i="48"/>
  <c r="I7" i="48" s="1"/>
  <c r="I12" i="48" s="1"/>
  <c r="D8" i="48"/>
  <c r="D7" i="48" s="1"/>
  <c r="D12" i="48" s="1"/>
  <c r="L8" i="48"/>
  <c r="L49" i="48" s="1"/>
  <c r="L60" i="48" s="1"/>
  <c r="F49" i="48"/>
  <c r="F59" i="48" s="1"/>
  <c r="F7" i="48"/>
  <c r="F12" i="48" s="1"/>
  <c r="AZ71" i="48"/>
  <c r="AZ80" i="48" s="1"/>
  <c r="AL57" i="48"/>
  <c r="V57" i="48"/>
  <c r="AT71" i="48"/>
  <c r="AT80" i="48" s="1"/>
  <c r="V50" i="48"/>
  <c r="V53" i="48" s="1"/>
  <c r="AB53" i="48"/>
  <c r="T53" i="48"/>
  <c r="AT58" i="48"/>
  <c r="AU71" i="48"/>
  <c r="AU80" i="48" s="1"/>
  <c r="S53" i="48"/>
  <c r="AQ53" i="48"/>
  <c r="AY53" i="48"/>
  <c r="AX53" i="48"/>
  <c r="U58" i="48"/>
  <c r="R53" i="48"/>
  <c r="BJ71" i="48"/>
  <c r="BJ80" i="48" s="1"/>
  <c r="AP50" i="48"/>
  <c r="AP53" i="48" s="1"/>
  <c r="U57" i="48"/>
  <c r="BJ57" i="48"/>
  <c r="AS71" i="48"/>
  <c r="AS80" i="48" s="1"/>
  <c r="V71" i="48"/>
  <c r="V80" i="48" s="1"/>
  <c r="AD71" i="48"/>
  <c r="AD80" i="48" s="1"/>
  <c r="AL53" i="48"/>
  <c r="AT53" i="48"/>
  <c r="BB71" i="48"/>
  <c r="BB80" i="48" s="1"/>
  <c r="BA50" i="48"/>
  <c r="BA53" i="48" s="1"/>
  <c r="AT57" i="48"/>
  <c r="BA58" i="48"/>
  <c r="AE71" i="48"/>
  <c r="AE80" i="48" s="1"/>
  <c r="BK71" i="48"/>
  <c r="BK80" i="48" s="1"/>
  <c r="BB50" i="48"/>
  <c r="BB53" i="48" s="1"/>
  <c r="AX57" i="48"/>
  <c r="BB58" i="48"/>
  <c r="AS60" i="48"/>
  <c r="AS57" i="48"/>
  <c r="BI57" i="48"/>
  <c r="AL71" i="48"/>
  <c r="AL80" i="48" s="1"/>
  <c r="BH60" i="48"/>
  <c r="AC58" i="48"/>
  <c r="U50" i="48"/>
  <c r="U53" i="48" s="1"/>
  <c r="AM50" i="48"/>
  <c r="AM53" i="48" s="1"/>
  <c r="AZ50" i="48"/>
  <c r="AZ53" i="48" s="1"/>
  <c r="T57" i="48"/>
  <c r="AK57" i="48"/>
  <c r="BH57" i="48"/>
  <c r="AS58" i="48"/>
  <c r="AQ60" i="48"/>
  <c r="AK71" i="48"/>
  <c r="AK80" i="48" s="1"/>
  <c r="BI71" i="48"/>
  <c r="BI80" i="48" s="1"/>
  <c r="AC57" i="48"/>
  <c r="BH50" i="48"/>
  <c r="BH53" i="48" s="1"/>
  <c r="U71" i="48"/>
  <c r="U70" i="48" s="1"/>
  <c r="U74" i="48" s="1"/>
  <c r="U76" i="48" s="1"/>
  <c r="AD50" i="48"/>
  <c r="AD53" i="48" s="1"/>
  <c r="AE50" i="48"/>
  <c r="AE53" i="48" s="1"/>
  <c r="AU50" i="48"/>
  <c r="AU53" i="48" s="1"/>
  <c r="BJ50" i="48"/>
  <c r="BJ53" i="48" s="1"/>
  <c r="AD57" i="48"/>
  <c r="BA57" i="48"/>
  <c r="AK58" i="48"/>
  <c r="AC60" i="48"/>
  <c r="AC71" i="48"/>
  <c r="AS50" i="48"/>
  <c r="AS53" i="48" s="1"/>
  <c r="BI50" i="48"/>
  <c r="BI53" i="48" s="1"/>
  <c r="AD58" i="48"/>
  <c r="AK50" i="48"/>
  <c r="AK53" i="48" s="1"/>
  <c r="BK50" i="48"/>
  <c r="BK53" i="48" s="1"/>
  <c r="AH57" i="48"/>
  <c r="BB57" i="48"/>
  <c r="AL58" i="48"/>
  <c r="BI58" i="48"/>
  <c r="BA71" i="48"/>
  <c r="BA80" i="48" s="1"/>
  <c r="AC50" i="48"/>
  <c r="AC53" i="48" s="1"/>
  <c r="BI60" i="48"/>
  <c r="AI60" i="48"/>
  <c r="S71" i="48"/>
  <c r="S80" i="48" s="1"/>
  <c r="S58" i="48"/>
  <c r="S60" i="48"/>
  <c r="S57" i="48"/>
  <c r="AQ71" i="48"/>
  <c r="AQ80" i="48" s="1"/>
  <c r="AQ58" i="48"/>
  <c r="AQ57" i="48"/>
  <c r="BG59" i="48"/>
  <c r="BG71" i="48"/>
  <c r="BG80" i="48" s="1"/>
  <c r="BG58" i="48"/>
  <c r="BG50" i="48"/>
  <c r="BG53" i="48" s="1"/>
  <c r="AA71" i="48"/>
  <c r="AA80" i="48" s="1"/>
  <c r="AA58" i="48"/>
  <c r="AA60" i="48"/>
  <c r="AA57" i="48"/>
  <c r="AA50" i="48"/>
  <c r="AA53" i="48" s="1"/>
  <c r="AI71" i="48"/>
  <c r="AI80" i="48" s="1"/>
  <c r="AI58" i="48"/>
  <c r="AI50" i="48"/>
  <c r="AI53" i="48" s="1"/>
  <c r="AY71" i="48"/>
  <c r="AY80" i="48" s="1"/>
  <c r="AY58" i="48"/>
  <c r="AY60" i="48"/>
  <c r="T58" i="48"/>
  <c r="T60" i="48"/>
  <c r="T71" i="48"/>
  <c r="T80" i="48" s="1"/>
  <c r="AB71" i="48"/>
  <c r="AB80" i="48" s="1"/>
  <c r="AB58" i="48"/>
  <c r="AB57" i="48"/>
  <c r="AB60" i="48"/>
  <c r="AJ58" i="48"/>
  <c r="AJ60" i="48"/>
  <c r="AJ50" i="48"/>
  <c r="AJ53" i="48" s="1"/>
  <c r="AJ71" i="48"/>
  <c r="AJ80" i="48" s="1"/>
  <c r="AR71" i="48"/>
  <c r="AR80" i="48" s="1"/>
  <c r="AR60" i="48"/>
  <c r="AR50" i="48"/>
  <c r="AR53" i="48" s="1"/>
  <c r="AR58" i="48"/>
  <c r="AR57" i="48"/>
  <c r="AZ59" i="48"/>
  <c r="AZ58" i="48"/>
  <c r="AZ60" i="48"/>
  <c r="AZ57" i="48"/>
  <c r="BH59" i="48"/>
  <c r="BH71" i="48"/>
  <c r="BH80" i="48" s="1"/>
  <c r="AY57" i="48"/>
  <c r="BG60" i="48"/>
  <c r="R71" i="48"/>
  <c r="R80" i="48" s="1"/>
  <c r="R58" i="48"/>
  <c r="Z71" i="48"/>
  <c r="Z80" i="48" s="1"/>
  <c r="Z58" i="48"/>
  <c r="Z60" i="48"/>
  <c r="AH71" i="48"/>
  <c r="AH80" i="48" s="1"/>
  <c r="AH58" i="48"/>
  <c r="AP71" i="48"/>
  <c r="AP80" i="48" s="1"/>
  <c r="AP58" i="48"/>
  <c r="AP60" i="48"/>
  <c r="AX71" i="48"/>
  <c r="AX80" i="48" s="1"/>
  <c r="AX58" i="48"/>
  <c r="BF71" i="48"/>
  <c r="BF80" i="48" s="1"/>
  <c r="BF58" i="48"/>
  <c r="BF60" i="48"/>
  <c r="BF57" i="48"/>
  <c r="BK59" i="48"/>
  <c r="W60" i="48"/>
  <c r="W71" i="48"/>
  <c r="W80" i="48" s="1"/>
  <c r="W57" i="48"/>
  <c r="BK60" i="48"/>
  <c r="BK58" i="48"/>
  <c r="BK57" i="48"/>
  <c r="R60" i="48"/>
  <c r="AH50" i="48"/>
  <c r="AH53" i="48" s="1"/>
  <c r="AV60" i="48"/>
  <c r="AV71" i="48"/>
  <c r="AV80" i="48" s="1"/>
  <c r="AV58" i="48"/>
  <c r="AV57" i="48"/>
  <c r="AV50" i="48"/>
  <c r="AV53" i="48" s="1"/>
  <c r="BL81" i="48"/>
  <c r="AE60" i="48"/>
  <c r="AE57" i="48"/>
  <c r="AE58" i="48"/>
  <c r="AM60" i="48"/>
  <c r="AM71" i="48"/>
  <c r="AM80" i="48" s="1"/>
  <c r="AM57" i="48"/>
  <c r="AU60" i="48"/>
  <c r="AU58" i="48"/>
  <c r="AU57" i="48"/>
  <c r="BC60" i="48"/>
  <c r="BC59" i="48"/>
  <c r="BC57" i="48"/>
  <c r="BC71" i="48"/>
  <c r="BC80" i="48" s="1"/>
  <c r="P60" i="48"/>
  <c r="P71" i="48"/>
  <c r="P80" i="48" s="1"/>
  <c r="P58" i="48"/>
  <c r="P57" i="48"/>
  <c r="P50" i="48"/>
  <c r="P53" i="48" s="1"/>
  <c r="X60" i="48"/>
  <c r="X71" i="48"/>
  <c r="X80" i="48" s="1"/>
  <c r="X58" i="48"/>
  <c r="X57" i="48"/>
  <c r="X50" i="48"/>
  <c r="X53" i="48" s="1"/>
  <c r="AF60" i="48"/>
  <c r="AF71" i="48"/>
  <c r="AF80" i="48" s="1"/>
  <c r="AF58" i="48"/>
  <c r="AF57" i="48"/>
  <c r="AF50" i="48"/>
  <c r="AF53" i="48" s="1"/>
  <c r="AN60" i="48"/>
  <c r="AN71" i="48"/>
  <c r="AN80" i="48" s="1"/>
  <c r="AN58" i="48"/>
  <c r="AN57" i="48"/>
  <c r="AN50" i="48"/>
  <c r="AN53" i="48" s="1"/>
  <c r="BD60" i="48"/>
  <c r="BD71" i="48"/>
  <c r="BD80" i="48" s="1"/>
  <c r="BD58" i="48"/>
  <c r="BD57" i="48"/>
  <c r="BD50" i="48"/>
  <c r="BD53" i="48" s="1"/>
  <c r="W50" i="48"/>
  <c r="W53" i="48" s="1"/>
  <c r="BC50" i="48"/>
  <c r="BC53" i="48" s="1"/>
  <c r="AP57" i="48"/>
  <c r="W58" i="48"/>
  <c r="Q71" i="48"/>
  <c r="Q80" i="48" s="1"/>
  <c r="Q58" i="48"/>
  <c r="Q60" i="48"/>
  <c r="Q57" i="48"/>
  <c r="Q50" i="48"/>
  <c r="Q53" i="48" s="1"/>
  <c r="Y71" i="48"/>
  <c r="Y80" i="48" s="1"/>
  <c r="Y58" i="48"/>
  <c r="Y60" i="48"/>
  <c r="Y57" i="48"/>
  <c r="Y50" i="48"/>
  <c r="Y53" i="48" s="1"/>
  <c r="AG71" i="48"/>
  <c r="AG80" i="48" s="1"/>
  <c r="AG58" i="48"/>
  <c r="AG60" i="48"/>
  <c r="AG57" i="48"/>
  <c r="AG50" i="48"/>
  <c r="AG53" i="48" s="1"/>
  <c r="AO71" i="48"/>
  <c r="AO80" i="48" s="1"/>
  <c r="AO58" i="48"/>
  <c r="AO60" i="48"/>
  <c r="AO57" i="48"/>
  <c r="AO50" i="48"/>
  <c r="AO53" i="48" s="1"/>
  <c r="AW71" i="48"/>
  <c r="AW80" i="48" s="1"/>
  <c r="AW58" i="48"/>
  <c r="AW60" i="48"/>
  <c r="AW57" i="48"/>
  <c r="AW50" i="48"/>
  <c r="AW53" i="48" s="1"/>
  <c r="BE71" i="48"/>
  <c r="BE80" i="48" s="1"/>
  <c r="BE58" i="48"/>
  <c r="BE60" i="48"/>
  <c r="BE57" i="48"/>
  <c r="BE50" i="48"/>
  <c r="BE53" i="48" s="1"/>
  <c r="Z50" i="48"/>
  <c r="Z53" i="48" s="1"/>
  <c r="BF50" i="48"/>
  <c r="BF53" i="48" s="1"/>
  <c r="R57" i="48"/>
  <c r="BF59" i="48"/>
  <c r="AX60" i="48"/>
  <c r="U60" i="48"/>
  <c r="AK60" i="48"/>
  <c r="BA60" i="48"/>
  <c r="V60" i="48"/>
  <c r="AD60" i="48"/>
  <c r="AL60" i="48"/>
  <c r="AT60" i="48"/>
  <c r="BB60" i="48"/>
  <c r="BB59" i="48"/>
  <c r="BJ60" i="48"/>
  <c r="BJ59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F14" i="46"/>
  <c r="D23" i="46"/>
  <c r="F23" i="46"/>
  <c r="AT86" i="48" l="1"/>
  <c r="AU86" i="48"/>
  <c r="R86" i="48"/>
  <c r="T86" i="48"/>
  <c r="AE86" i="48"/>
  <c r="BH86" i="48"/>
  <c r="BG86" i="48"/>
  <c r="AW86" i="48"/>
  <c r="BK86" i="48"/>
  <c r="X86" i="48"/>
  <c r="AO86" i="48"/>
  <c r="P86" i="48"/>
  <c r="N7" i="48"/>
  <c r="N12" i="48" s="1"/>
  <c r="G49" i="48"/>
  <c r="G59" i="48" s="1"/>
  <c r="O7" i="48"/>
  <c r="O12" i="48" s="1"/>
  <c r="H49" i="48"/>
  <c r="H59" i="48" s="1"/>
  <c r="E49" i="48"/>
  <c r="E60" i="48" s="1"/>
  <c r="K49" i="48"/>
  <c r="K60" i="48" s="1"/>
  <c r="O60" i="48"/>
  <c r="M49" i="48"/>
  <c r="M59" i="48" s="1"/>
  <c r="AZ70" i="48"/>
  <c r="AZ74" i="48" s="1"/>
  <c r="AZ76" i="48" s="1"/>
  <c r="AZ86" i="48" s="1"/>
  <c r="J49" i="48"/>
  <c r="J50" i="48" s="1"/>
  <c r="J53" i="48" s="1"/>
  <c r="AU70" i="48"/>
  <c r="AU74" i="48" s="1"/>
  <c r="AU76" i="48" s="1"/>
  <c r="D49" i="48"/>
  <c r="D60" i="48" s="1"/>
  <c r="G57" i="48"/>
  <c r="BJ70" i="48"/>
  <c r="BJ74" i="48" s="1"/>
  <c r="BJ76" i="48" s="1"/>
  <c r="BJ86" i="48" s="1"/>
  <c r="AE70" i="48"/>
  <c r="AE74" i="48" s="1"/>
  <c r="AE76" i="48" s="1"/>
  <c r="O58" i="48"/>
  <c r="L7" i="48"/>
  <c r="L12" i="48" s="1"/>
  <c r="I49" i="48"/>
  <c r="I58" i="48" s="1"/>
  <c r="G58" i="48"/>
  <c r="O57" i="48"/>
  <c r="O50" i="48"/>
  <c r="O53" i="48" s="1"/>
  <c r="O71" i="48"/>
  <c r="O80" i="48" s="1"/>
  <c r="F50" i="48"/>
  <c r="F53" i="48" s="1"/>
  <c r="F57" i="48"/>
  <c r="F60" i="48"/>
  <c r="N58" i="48"/>
  <c r="N71" i="48"/>
  <c r="N80" i="48" s="1"/>
  <c r="N60" i="48"/>
  <c r="N57" i="48"/>
  <c r="F58" i="48"/>
  <c r="F71" i="48"/>
  <c r="F80" i="48" s="1"/>
  <c r="N50" i="48"/>
  <c r="N53" i="48" s="1"/>
  <c r="L59" i="48"/>
  <c r="L50" i="48"/>
  <c r="L53" i="48" s="1"/>
  <c r="L58" i="48"/>
  <c r="L71" i="48"/>
  <c r="L80" i="48" s="1"/>
  <c r="L57" i="48"/>
  <c r="AD70" i="48"/>
  <c r="AD74" i="48" s="1"/>
  <c r="AD76" i="48" s="1"/>
  <c r="AK70" i="48"/>
  <c r="AK74" i="48" s="1"/>
  <c r="AK76" i="48" s="1"/>
  <c r="AK86" i="48" s="1"/>
  <c r="V70" i="48"/>
  <c r="V74" i="48" s="1"/>
  <c r="V76" i="48" s="1"/>
  <c r="V86" i="48" s="1"/>
  <c r="AT70" i="48"/>
  <c r="AT74" i="48" s="1"/>
  <c r="AT76" i="48" s="1"/>
  <c r="Z70" i="48"/>
  <c r="Z74" i="48" s="1"/>
  <c r="Z76" i="48" s="1"/>
  <c r="Z86" i="48" s="1"/>
  <c r="BA62" i="48"/>
  <c r="BA64" i="48" s="1"/>
  <c r="AA70" i="48"/>
  <c r="AA74" i="48" s="1"/>
  <c r="AA76" i="48" s="1"/>
  <c r="AA86" i="48" s="1"/>
  <c r="BB70" i="48"/>
  <c r="BB74" i="48" s="1"/>
  <c r="BB76" i="48" s="1"/>
  <c r="BK70" i="48"/>
  <c r="BK74" i="48" s="1"/>
  <c r="BK76" i="48" s="1"/>
  <c r="BE70" i="48"/>
  <c r="BE74" i="48" s="1"/>
  <c r="BE76" i="48" s="1"/>
  <c r="BE86" i="48" s="1"/>
  <c r="BA70" i="48"/>
  <c r="BA74" i="48" s="1"/>
  <c r="BA76" i="48" s="1"/>
  <c r="BA86" i="48" s="1"/>
  <c r="R70" i="48"/>
  <c r="R74" i="48" s="1"/>
  <c r="R76" i="48" s="1"/>
  <c r="Y70" i="48"/>
  <c r="Y74" i="48" s="1"/>
  <c r="Y76" i="48" s="1"/>
  <c r="Y86" i="48" s="1"/>
  <c r="BC62" i="48"/>
  <c r="BC64" i="48" s="1"/>
  <c r="AR70" i="48"/>
  <c r="AR74" i="48" s="1"/>
  <c r="AR76" i="48" s="1"/>
  <c r="AR86" i="48" s="1"/>
  <c r="T70" i="48"/>
  <c r="T74" i="48" s="1"/>
  <c r="T76" i="48" s="1"/>
  <c r="BI62" i="48"/>
  <c r="BI64" i="48" s="1"/>
  <c r="AY70" i="48"/>
  <c r="AY74" i="48" s="1"/>
  <c r="AY76" i="48" s="1"/>
  <c r="AY86" i="48" s="1"/>
  <c r="AQ70" i="48"/>
  <c r="AQ74" i="48" s="1"/>
  <c r="AQ76" i="48" s="1"/>
  <c r="AQ86" i="48" s="1"/>
  <c r="BB62" i="48"/>
  <c r="BB64" i="48" s="1"/>
  <c r="AL70" i="48"/>
  <c r="AL74" i="48" s="1"/>
  <c r="AL76" i="48" s="1"/>
  <c r="AL86" i="48" s="1"/>
  <c r="BG62" i="48"/>
  <c r="BG64" i="48" s="1"/>
  <c r="AS70" i="48"/>
  <c r="AS74" i="48" s="1"/>
  <c r="AS76" i="48" s="1"/>
  <c r="AS86" i="48" s="1"/>
  <c r="BI70" i="48"/>
  <c r="BI74" i="48" s="1"/>
  <c r="BI76" i="48" s="1"/>
  <c r="BI86" i="48" s="1"/>
  <c r="BJ62" i="48"/>
  <c r="BJ64" i="48" s="1"/>
  <c r="BH62" i="48"/>
  <c r="BH64" i="48" s="1"/>
  <c r="AP70" i="48"/>
  <c r="AP74" i="48" s="1"/>
  <c r="AP76" i="48" s="1"/>
  <c r="AZ62" i="48"/>
  <c r="AZ64" i="48" s="1"/>
  <c r="BF62" i="48"/>
  <c r="BF64" i="48" s="1"/>
  <c r="AW70" i="48"/>
  <c r="AW74" i="48" s="1"/>
  <c r="AW76" i="48" s="1"/>
  <c r="Q70" i="48"/>
  <c r="Q74" i="48" s="1"/>
  <c r="Q76" i="48" s="1"/>
  <c r="Q86" i="48" s="1"/>
  <c r="AM70" i="48"/>
  <c r="AM74" i="48" s="1"/>
  <c r="AM76" i="48" s="1"/>
  <c r="AM86" i="48" s="1"/>
  <c r="U80" i="48"/>
  <c r="U86" i="48" s="1"/>
  <c r="BG70" i="48"/>
  <c r="BG74" i="48" s="1"/>
  <c r="BG76" i="48" s="1"/>
  <c r="AN70" i="48"/>
  <c r="AN74" i="48" s="1"/>
  <c r="AN76" i="48" s="1"/>
  <c r="AN86" i="48" s="1"/>
  <c r="AC80" i="48"/>
  <c r="AC70" i="48"/>
  <c r="AC74" i="48" s="1"/>
  <c r="AC76" i="48" s="1"/>
  <c r="AC86" i="48" s="1"/>
  <c r="BK62" i="48"/>
  <c r="BK64" i="48" s="1"/>
  <c r="BE62" i="48"/>
  <c r="BE64" i="48" s="1"/>
  <c r="AX70" i="48"/>
  <c r="AX74" i="48" s="1"/>
  <c r="AX76" i="48" s="1"/>
  <c r="AX86" i="48" s="1"/>
  <c r="BH70" i="48"/>
  <c r="BH74" i="48" s="1"/>
  <c r="BH76" i="48" s="1"/>
  <c r="BD70" i="48"/>
  <c r="BD74" i="48" s="1"/>
  <c r="BD76" i="48" s="1"/>
  <c r="BD86" i="48" s="1"/>
  <c r="AV70" i="48"/>
  <c r="AV74" i="48" s="1"/>
  <c r="AV76" i="48" s="1"/>
  <c r="AV86" i="48" s="1"/>
  <c r="P70" i="48"/>
  <c r="P74" i="48" s="1"/>
  <c r="P76" i="48" s="1"/>
  <c r="W70" i="48"/>
  <c r="W74" i="48" s="1"/>
  <c r="W76" i="48" s="1"/>
  <c r="W86" i="48" s="1"/>
  <c r="AG70" i="48"/>
  <c r="AG74" i="48" s="1"/>
  <c r="AG76" i="48" s="1"/>
  <c r="AG86" i="48" s="1"/>
  <c r="AI70" i="48"/>
  <c r="AI74" i="48" s="1"/>
  <c r="AI76" i="48" s="1"/>
  <c r="AI86" i="48" s="1"/>
  <c r="AJ70" i="48"/>
  <c r="AJ74" i="48" s="1"/>
  <c r="AJ76" i="48" s="1"/>
  <c r="AJ86" i="48" s="1"/>
  <c r="X70" i="48"/>
  <c r="X74" i="48" s="1"/>
  <c r="X76" i="48" s="1"/>
  <c r="BF70" i="48"/>
  <c r="BF74" i="48" s="1"/>
  <c r="BF76" i="48" s="1"/>
  <c r="BF86" i="48" s="1"/>
  <c r="AO70" i="48"/>
  <c r="AO74" i="48" s="1"/>
  <c r="AO76" i="48" s="1"/>
  <c r="BD62" i="48"/>
  <c r="BD64" i="48" s="1"/>
  <c r="AF70" i="48"/>
  <c r="AF74" i="48" s="1"/>
  <c r="AF76" i="48" s="1"/>
  <c r="AF86" i="48" s="1"/>
  <c r="BC70" i="48"/>
  <c r="BC74" i="48" s="1"/>
  <c r="BC76" i="48" s="1"/>
  <c r="BC86" i="48" s="1"/>
  <c r="AH70" i="48"/>
  <c r="AH74" i="48" s="1"/>
  <c r="AH76" i="48" s="1"/>
  <c r="AH86" i="48" s="1"/>
  <c r="AB70" i="48"/>
  <c r="AB74" i="48" s="1"/>
  <c r="AB76" i="48" s="1"/>
  <c r="AB86" i="48" s="1"/>
  <c r="S70" i="48"/>
  <c r="S74" i="48" s="1"/>
  <c r="S76" i="48" s="1"/>
  <c r="S86" i="48" s="1"/>
  <c r="F33" i="46"/>
  <c r="G33" i="46" s="1"/>
  <c r="G39" i="46"/>
  <c r="G48" i="46"/>
  <c r="G14" i="46"/>
  <c r="G23" i="46"/>
  <c r="J86" i="48" l="1"/>
  <c r="G50" i="48"/>
  <c r="G53" i="48" s="1"/>
  <c r="J71" i="48"/>
  <c r="J80" i="48" s="1"/>
  <c r="H60" i="48"/>
  <c r="E58" i="48"/>
  <c r="M71" i="48"/>
  <c r="M80" i="48" s="1"/>
  <c r="K59" i="48"/>
  <c r="H71" i="48"/>
  <c r="H80" i="48" s="1"/>
  <c r="H57" i="48"/>
  <c r="H58" i="48"/>
  <c r="G60" i="48"/>
  <c r="G62" i="48" s="1"/>
  <c r="G71" i="48"/>
  <c r="H50" i="48"/>
  <c r="H53" i="48" s="1"/>
  <c r="K50" i="48"/>
  <c r="K53" i="48" s="1"/>
  <c r="E57" i="48"/>
  <c r="K71" i="48"/>
  <c r="K80" i="48" s="1"/>
  <c r="K57" i="48"/>
  <c r="BK65" i="48"/>
  <c r="BK87" i="48"/>
  <c r="BG65" i="48"/>
  <c r="BG87" i="48"/>
  <c r="E71" i="48"/>
  <c r="E80" i="48" s="1"/>
  <c r="BF65" i="48"/>
  <c r="BF87" i="48"/>
  <c r="BC65" i="48"/>
  <c r="BC87" i="48"/>
  <c r="BA65" i="48"/>
  <c r="BA87" i="48"/>
  <c r="BD65" i="48"/>
  <c r="BD87" i="48"/>
  <c r="AZ65" i="48"/>
  <c r="AZ87" i="48"/>
  <c r="BB65" i="48"/>
  <c r="BH65" i="48"/>
  <c r="BH87" i="48"/>
  <c r="BJ65" i="48"/>
  <c r="BJ87" i="48"/>
  <c r="I60" i="48"/>
  <c r="E59" i="48"/>
  <c r="K58" i="48"/>
  <c r="BI65" i="48"/>
  <c r="BI87" i="48"/>
  <c r="E50" i="48"/>
  <c r="E53" i="48" s="1"/>
  <c r="BE65" i="48"/>
  <c r="BE87" i="48"/>
  <c r="D50" i="48"/>
  <c r="D53" i="48" s="1"/>
  <c r="BL49" i="48"/>
  <c r="O62" i="48"/>
  <c r="O64" i="48" s="1"/>
  <c r="M50" i="48"/>
  <c r="M53" i="48" s="1"/>
  <c r="J59" i="48"/>
  <c r="M60" i="48"/>
  <c r="I71" i="48"/>
  <c r="I80" i="48" s="1"/>
  <c r="M57" i="48"/>
  <c r="M58" i="48"/>
  <c r="I50" i="48"/>
  <c r="I53" i="48" s="1"/>
  <c r="D58" i="48"/>
  <c r="J60" i="48"/>
  <c r="J57" i="48"/>
  <c r="I57" i="48"/>
  <c r="J58" i="48"/>
  <c r="D57" i="48"/>
  <c r="D71" i="48"/>
  <c r="I59" i="48"/>
  <c r="O70" i="48"/>
  <c r="O74" i="48" s="1"/>
  <c r="O76" i="48" s="1"/>
  <c r="O86" i="48" s="1"/>
  <c r="L62" i="48"/>
  <c r="L64" i="48" s="1"/>
  <c r="F62" i="48"/>
  <c r="F64" i="48" s="1"/>
  <c r="F70" i="48"/>
  <c r="F74" i="48" s="1"/>
  <c r="F76" i="48" s="1"/>
  <c r="F86" i="48" s="1"/>
  <c r="N62" i="48"/>
  <c r="N64" i="48" s="1"/>
  <c r="J70" i="48"/>
  <c r="J74" i="48" s="1"/>
  <c r="J76" i="48" s="1"/>
  <c r="N70" i="48"/>
  <c r="N74" i="48" s="1"/>
  <c r="N76" i="48" s="1"/>
  <c r="N86" i="48" s="1"/>
  <c r="L70" i="48"/>
  <c r="L74" i="48" s="1"/>
  <c r="L76" i="48" s="1"/>
  <c r="L86" i="48" s="1"/>
  <c r="F50" i="46"/>
  <c r="G50" i="46" s="1"/>
  <c r="F41" i="46"/>
  <c r="G41" i="46" s="1"/>
  <c r="K86" i="48" l="1"/>
  <c r="G64" i="48"/>
  <c r="G65" i="48" s="1"/>
  <c r="H70" i="48"/>
  <c r="H74" i="48" s="1"/>
  <c r="H76" i="48" s="1"/>
  <c r="H86" i="48" s="1"/>
  <c r="K70" i="48"/>
  <c r="K74" i="48" s="1"/>
  <c r="K76" i="48" s="1"/>
  <c r="M70" i="48"/>
  <c r="M74" i="48" s="1"/>
  <c r="M76" i="48" s="1"/>
  <c r="M86" i="48" s="1"/>
  <c r="BL60" i="48"/>
  <c r="K62" i="48"/>
  <c r="K64" i="48" s="1"/>
  <c r="K87" i="48" s="1"/>
  <c r="BL50" i="48"/>
  <c r="H62" i="48"/>
  <c r="H64" i="48" s="1"/>
  <c r="H65" i="48" s="1"/>
  <c r="G80" i="48"/>
  <c r="G70" i="48"/>
  <c r="G74" i="48" s="1"/>
  <c r="G76" i="48" s="1"/>
  <c r="G86" i="48" s="1"/>
  <c r="E62" i="48"/>
  <c r="E64" i="48" s="1"/>
  <c r="E65" i="48" s="1"/>
  <c r="F65" i="48"/>
  <c r="F87" i="48"/>
  <c r="L65" i="48"/>
  <c r="L87" i="48"/>
  <c r="J62" i="48"/>
  <c r="J64" i="48" s="1"/>
  <c r="M62" i="48"/>
  <c r="M64" i="48" s="1"/>
  <c r="N65" i="48"/>
  <c r="N87" i="48"/>
  <c r="O65" i="48"/>
  <c r="O87" i="48"/>
  <c r="E70" i="48"/>
  <c r="E74" i="48" s="1"/>
  <c r="E76" i="48" s="1"/>
  <c r="E87" i="48" s="1"/>
  <c r="BL71" i="48"/>
  <c r="I70" i="48"/>
  <c r="I74" i="48" s="1"/>
  <c r="I76" i="48" s="1"/>
  <c r="I86" i="48" s="1"/>
  <c r="BL58" i="48"/>
  <c r="D62" i="48"/>
  <c r="D64" i="48" s="1"/>
  <c r="BL53" i="48"/>
  <c r="BL57" i="48"/>
  <c r="I62" i="48"/>
  <c r="I64" i="48" s="1"/>
  <c r="D70" i="48"/>
  <c r="D74" i="48" s="1"/>
  <c r="D76" i="48" s="1"/>
  <c r="D80" i="48"/>
  <c r="E86" i="48" l="1"/>
  <c r="K65" i="48"/>
  <c r="BL80" i="48"/>
  <c r="H87" i="48"/>
  <c r="G87" i="48"/>
  <c r="D65" i="48"/>
  <c r="D87" i="48"/>
  <c r="BL74" i="48"/>
  <c r="M65" i="48"/>
  <c r="M87" i="48"/>
  <c r="J65" i="48"/>
  <c r="J87" i="48"/>
  <c r="I65" i="48"/>
  <c r="I87" i="48"/>
  <c r="D86" i="48"/>
  <c r="BL76" i="48"/>
  <c r="BL70" i="48"/>
  <c r="N35" i="47" l="1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L14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4" i="49"/>
  <c r="E143" i="49"/>
  <c r="E71" i="49"/>
  <c r="E70" i="49"/>
  <c r="BK32" i="48"/>
  <c r="I37" i="51" s="1"/>
  <c r="BJ32" i="48"/>
  <c r="BI32" i="48"/>
  <c r="BH32" i="48"/>
  <c r="BG32" i="48"/>
  <c r="BF32" i="48"/>
  <c r="BE32" i="48"/>
  <c r="BD32" i="48"/>
  <c r="BC32" i="48"/>
  <c r="BB32" i="48"/>
  <c r="BA32" i="48"/>
  <c r="AZ32" i="48"/>
  <c r="AY32" i="48"/>
  <c r="H37" i="51" s="1"/>
  <c r="AX32" i="48"/>
  <c r="AW32" i="48"/>
  <c r="AV32" i="48"/>
  <c r="AU32" i="48"/>
  <c r="AT32" i="48"/>
  <c r="AS32" i="48"/>
  <c r="AR32" i="48"/>
  <c r="AQ32" i="48"/>
  <c r="AP32" i="48"/>
  <c r="AO32" i="48"/>
  <c r="AN32" i="48"/>
  <c r="AM32" i="48"/>
  <c r="G37" i="51" s="1"/>
  <c r="AL32" i="48"/>
  <c r="AK32" i="48"/>
  <c r="AJ32" i="48"/>
  <c r="AI32" i="48"/>
  <c r="AH32" i="48"/>
  <c r="AG32" i="48"/>
  <c r="AF32" i="48"/>
  <c r="AE32" i="48"/>
  <c r="AD32" i="48"/>
  <c r="AC32" i="48"/>
  <c r="AB32" i="48"/>
  <c r="AA32" i="48"/>
  <c r="F37" i="51" s="1"/>
  <c r="Z32" i="48"/>
  <c r="Y32" i="48"/>
  <c r="X32" i="48"/>
  <c r="W32" i="48"/>
  <c r="V32" i="48"/>
  <c r="U32" i="48"/>
  <c r="T32" i="48"/>
  <c r="S32" i="48"/>
  <c r="R32" i="48"/>
  <c r="Q32" i="48"/>
  <c r="P32" i="48"/>
  <c r="BK14" i="48"/>
  <c r="I22" i="51" s="1"/>
  <c r="BJ14" i="48"/>
  <c r="BI14" i="48"/>
  <c r="BH14" i="48"/>
  <c r="BG14" i="48"/>
  <c r="BF14" i="48"/>
  <c r="BE14" i="48"/>
  <c r="BD14" i="48"/>
  <c r="BC14" i="48"/>
  <c r="BB14" i="48"/>
  <c r="BA14" i="48"/>
  <c r="AZ14" i="48"/>
  <c r="AY14" i="48"/>
  <c r="H22" i="51" s="1"/>
  <c r="AX14" i="48"/>
  <c r="AW14" i="48"/>
  <c r="AV14" i="48"/>
  <c r="AU14" i="48"/>
  <c r="AT14" i="48"/>
  <c r="AS14" i="48"/>
  <c r="AR14" i="48"/>
  <c r="AQ14" i="48"/>
  <c r="AP14" i="48"/>
  <c r="AO14" i="48"/>
  <c r="AN14" i="48"/>
  <c r="AM14" i="48"/>
  <c r="G22" i="51" s="1"/>
  <c r="AL14" i="48"/>
  <c r="AK14" i="48"/>
  <c r="AJ14" i="48"/>
  <c r="AI14" i="48"/>
  <c r="AH14" i="48"/>
  <c r="AG14" i="48"/>
  <c r="AF14" i="48"/>
  <c r="AE14" i="48"/>
  <c r="AD14" i="48"/>
  <c r="AC14" i="48"/>
  <c r="AB14" i="48"/>
  <c r="AA14" i="48"/>
  <c r="F22" i="51" s="1"/>
  <c r="Z14" i="48"/>
  <c r="Y14" i="48"/>
  <c r="X14" i="48"/>
  <c r="W14" i="48"/>
  <c r="V14" i="48"/>
  <c r="U14" i="48"/>
  <c r="T14" i="48"/>
  <c r="S14" i="48"/>
  <c r="R14" i="48"/>
  <c r="Q14" i="48"/>
  <c r="P14" i="48"/>
  <c r="O14" i="48"/>
  <c r="E22" i="51" s="1"/>
  <c r="N14" i="48"/>
  <c r="M14" i="48"/>
  <c r="L14" i="48"/>
  <c r="K14" i="48"/>
  <c r="J14" i="48"/>
  <c r="I14" i="48"/>
  <c r="H14" i="48"/>
  <c r="G14" i="48"/>
  <c r="F14" i="48"/>
  <c r="E14" i="48"/>
  <c r="D14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C133" i="46"/>
  <c r="D133" i="46" s="1"/>
  <c r="D132" i="46"/>
  <c r="F132" i="46" s="1"/>
  <c r="G132" i="46" s="1"/>
  <c r="D127" i="46"/>
  <c r="BL68" i="49" s="1"/>
  <c r="C126" i="46"/>
  <c r="BG38" i="48" s="1"/>
  <c r="B123" i="46"/>
  <c r="B136" i="46" s="1"/>
  <c r="F120" i="46"/>
  <c r="D119" i="46"/>
  <c r="D123" i="46" s="1"/>
  <c r="C112" i="46"/>
  <c r="D112" i="46" s="1"/>
  <c r="D111" i="46"/>
  <c r="F111" i="46" s="1"/>
  <c r="G111" i="46" s="1"/>
  <c r="D106" i="46"/>
  <c r="AU68" i="49" s="1"/>
  <c r="C105" i="46"/>
  <c r="AW38" i="48" s="1"/>
  <c r="B102" i="46"/>
  <c r="B115" i="46" s="1"/>
  <c r="D98" i="46"/>
  <c r="D102" i="46" s="1"/>
  <c r="C91" i="46"/>
  <c r="D91" i="46" s="1"/>
  <c r="D90" i="46"/>
  <c r="F90" i="46" s="1"/>
  <c r="G90" i="46" s="1"/>
  <c r="D85" i="46"/>
  <c r="AJ68" i="49" s="1"/>
  <c r="C84" i="46"/>
  <c r="AG38" i="48" s="1"/>
  <c r="B81" i="46"/>
  <c r="B94" i="46" s="1"/>
  <c r="D77" i="46"/>
  <c r="D81" i="46" s="1"/>
  <c r="C70" i="46"/>
  <c r="D70" i="46" s="1"/>
  <c r="D69" i="46"/>
  <c r="F69" i="46" s="1"/>
  <c r="G69" i="46" s="1"/>
  <c r="D64" i="46"/>
  <c r="X68" i="49" s="1"/>
  <c r="C63" i="46"/>
  <c r="T38" i="48" s="1"/>
  <c r="E59" i="46"/>
  <c r="E58" i="46"/>
  <c r="E79" i="46" s="1"/>
  <c r="E100" i="46" s="1"/>
  <c r="E121" i="46" s="1"/>
  <c r="E57" i="46"/>
  <c r="F57" i="46" s="1"/>
  <c r="E56" i="46"/>
  <c r="S27" i="50" s="1"/>
  <c r="B56" i="46"/>
  <c r="D56" i="46" s="1"/>
  <c r="D60" i="46" s="1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D122" i="59" l="1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C72" i="82"/>
  <c r="AD72" i="82"/>
  <c r="AC38" i="48"/>
  <c r="BF68" i="49"/>
  <c r="B87" i="46"/>
  <c r="AP68" i="49"/>
  <c r="AM72" i="82"/>
  <c r="D84" i="46"/>
  <c r="F84" i="46" s="1"/>
  <c r="G84" i="46" s="1"/>
  <c r="AB38" i="48"/>
  <c r="AU72" i="82"/>
  <c r="BM68" i="49"/>
  <c r="AY38" i="48"/>
  <c r="H43" i="51" s="1"/>
  <c r="AX38" i="48"/>
  <c r="AT72" i="82"/>
  <c r="AV68" i="49"/>
  <c r="AL72" i="82"/>
  <c r="AW68" i="49"/>
  <c r="AH38" i="48"/>
  <c r="AK72" i="82"/>
  <c r="AX68" i="49"/>
  <c r="AI38" i="48"/>
  <c r="AJ72" i="82"/>
  <c r="F106" i="46"/>
  <c r="G106" i="46" s="1"/>
  <c r="AP38" i="48"/>
  <c r="AJ38" i="48"/>
  <c r="AE72" i="82"/>
  <c r="D105" i="46"/>
  <c r="F105" i="46" s="1"/>
  <c r="G105" i="46" s="1"/>
  <c r="BE68" i="49"/>
  <c r="AQ38" i="48"/>
  <c r="AK38" i="48"/>
  <c r="AY72" i="82"/>
  <c r="AQ72" i="82"/>
  <c r="AI72" i="82"/>
  <c r="BI68" i="49"/>
  <c r="AR68" i="49"/>
  <c r="AZ68" i="49"/>
  <c r="AT38" i="48"/>
  <c r="AD38" i="48"/>
  <c r="AL38" i="48"/>
  <c r="X27" i="50"/>
  <c r="BD38" i="48"/>
  <c r="AS72" i="82"/>
  <c r="BG68" i="49"/>
  <c r="AR38" i="48"/>
  <c r="AZ72" i="82"/>
  <c r="AR72" i="82"/>
  <c r="BH68" i="49"/>
  <c r="AQ68" i="49"/>
  <c r="AY68" i="49"/>
  <c r="AS38" i="48"/>
  <c r="AX72" i="82"/>
  <c r="AP72" i="82"/>
  <c r="AH72" i="82"/>
  <c r="E78" i="46"/>
  <c r="E99" i="46" s="1"/>
  <c r="F99" i="46" s="1"/>
  <c r="BB68" i="49"/>
  <c r="BJ68" i="49"/>
  <c r="AS68" i="49"/>
  <c r="BA68" i="49"/>
  <c r="AU38" i="48"/>
  <c r="AE38" i="48"/>
  <c r="AM38" i="48"/>
  <c r="G43" i="51" s="1"/>
  <c r="P27" i="50"/>
  <c r="AW72" i="82"/>
  <c r="AO72" i="82"/>
  <c r="AG72" i="82"/>
  <c r="E77" i="46"/>
  <c r="F77" i="46" s="1"/>
  <c r="G77" i="46" s="1"/>
  <c r="BC68" i="49"/>
  <c r="BK68" i="49"/>
  <c r="AT68" i="49"/>
  <c r="AN38" i="48"/>
  <c r="AV38" i="48"/>
  <c r="AF38" i="48"/>
  <c r="AV72" i="82"/>
  <c r="AN72" i="82"/>
  <c r="AF72" i="82"/>
  <c r="F127" i="46"/>
  <c r="G127" i="46" s="1"/>
  <c r="BD68" i="49"/>
  <c r="AO38" i="48"/>
  <c r="BL72" i="82"/>
  <c r="BE38" i="48"/>
  <c r="BK72" i="82"/>
  <c r="D126" i="46"/>
  <c r="D129" i="46" s="1"/>
  <c r="BD72" i="82"/>
  <c r="B108" i="46"/>
  <c r="B60" i="46"/>
  <c r="B73" i="46" s="1"/>
  <c r="BC72" i="82"/>
  <c r="BB72" i="82"/>
  <c r="BB38" i="48"/>
  <c r="BC38" i="48"/>
  <c r="BJ72" i="82"/>
  <c r="W72" i="82"/>
  <c r="BH38" i="48"/>
  <c r="AA68" i="49"/>
  <c r="BG72" i="82"/>
  <c r="BI38" i="48"/>
  <c r="P38" i="48"/>
  <c r="X72" i="82"/>
  <c r="BF72" i="82"/>
  <c r="AZ38" i="48"/>
  <c r="BJ38" i="48"/>
  <c r="BE72" i="82"/>
  <c r="BA38" i="48"/>
  <c r="BK38" i="48"/>
  <c r="I43" i="51" s="1"/>
  <c r="Q72" i="82"/>
  <c r="D63" i="46"/>
  <c r="F63" i="46" s="1"/>
  <c r="G63" i="46" s="1"/>
  <c r="W38" i="48"/>
  <c r="X38" i="48"/>
  <c r="Z72" i="82"/>
  <c r="Y38" i="48"/>
  <c r="V72" i="82"/>
  <c r="AK68" i="49"/>
  <c r="Q38" i="48"/>
  <c r="R72" i="82"/>
  <c r="F64" i="46"/>
  <c r="G64" i="46" s="1"/>
  <c r="V38" i="48"/>
  <c r="Y72" i="82"/>
  <c r="S68" i="49"/>
  <c r="AA72" i="82"/>
  <c r="S72" i="82"/>
  <c r="U38" i="48"/>
  <c r="R38" i="48"/>
  <c r="Z38" i="48"/>
  <c r="BI72" i="82"/>
  <c r="BA72" i="82"/>
  <c r="U72" i="82"/>
  <c r="BF38" i="48"/>
  <c r="S38" i="48"/>
  <c r="AA38" i="48"/>
  <c r="F43" i="51" s="1"/>
  <c r="BH72" i="82"/>
  <c r="AB72" i="82"/>
  <c r="T72" i="82"/>
  <c r="B129" i="46"/>
  <c r="E60" i="46"/>
  <c r="E73" i="46" s="1"/>
  <c r="E80" i="46"/>
  <c r="F80" i="46" s="1"/>
  <c r="F59" i="46"/>
  <c r="AD68" i="49"/>
  <c r="AL68" i="49"/>
  <c r="AE68" i="49"/>
  <c r="AM68" i="49"/>
  <c r="AF68" i="49"/>
  <c r="AN68" i="49"/>
  <c r="AG68" i="49"/>
  <c r="AO68" i="49"/>
  <c r="AH68" i="49"/>
  <c r="AI68" i="49"/>
  <c r="F85" i="46"/>
  <c r="G85" i="46" s="1"/>
  <c r="Z27" i="50"/>
  <c r="F4" i="46"/>
  <c r="G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F112" i="46"/>
  <c r="G112" i="46" s="1"/>
  <c r="AV141" i="49"/>
  <c r="AU141" i="49"/>
  <c r="AT141" i="49"/>
  <c r="BA141" i="49"/>
  <c r="AS141" i="49"/>
  <c r="Y27" i="50"/>
  <c r="M68" i="49"/>
  <c r="U27" i="50"/>
  <c r="W27" i="50"/>
  <c r="F56" i="46"/>
  <c r="G56" i="46" s="1"/>
  <c r="AJ141" i="49"/>
  <c r="F91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D94" i="46"/>
  <c r="D115" i="46"/>
  <c r="J141" i="49"/>
  <c r="Q141" i="49"/>
  <c r="I141" i="49"/>
  <c r="P141" i="49"/>
  <c r="H141" i="49"/>
  <c r="O141" i="49"/>
  <c r="G141" i="49"/>
  <c r="N141" i="49"/>
  <c r="F141" i="49"/>
  <c r="M141" i="49"/>
  <c r="L141" i="49"/>
  <c r="K141" i="49"/>
  <c r="AA141" i="49"/>
  <c r="S141" i="49"/>
  <c r="Z141" i="49"/>
  <c r="R141" i="49"/>
  <c r="Y141" i="49"/>
  <c r="F70" i="46"/>
  <c r="X141" i="49"/>
  <c r="W141" i="49"/>
  <c r="V141" i="49"/>
  <c r="AC141" i="49"/>
  <c r="U141" i="49"/>
  <c r="D73" i="46"/>
  <c r="AB141" i="49"/>
  <c r="T141" i="49"/>
  <c r="BL141" i="49"/>
  <c r="BD141" i="49"/>
  <c r="BK141" i="49"/>
  <c r="BC141" i="49"/>
  <c r="BJ141" i="49"/>
  <c r="BB141" i="49"/>
  <c r="BI141" i="49"/>
  <c r="D136" i="46"/>
  <c r="BH141" i="49"/>
  <c r="F133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D87" i="46"/>
  <c r="AI27" i="50"/>
  <c r="D108" i="46"/>
  <c r="F78" i="46"/>
  <c r="AH27" i="50"/>
  <c r="F126" i="46"/>
  <c r="G126" i="46" s="1"/>
  <c r="AJ27" i="50"/>
  <c r="AE27" i="50"/>
  <c r="AL27" i="50"/>
  <c r="AD27" i="50"/>
  <c r="AB27" i="50"/>
  <c r="E98" i="46"/>
  <c r="AN27" i="50" s="1"/>
  <c r="AG27" i="50"/>
  <c r="AF27" i="50"/>
  <c r="AM27" i="50"/>
  <c r="AK27" i="50"/>
  <c r="F8" i="46"/>
  <c r="F25" i="46" s="1"/>
  <c r="B66" i="46"/>
  <c r="F60" i="46"/>
  <c r="G60" i="46" s="1"/>
  <c r="D66" i="46"/>
  <c r="E101" i="46"/>
  <c r="E66" i="46"/>
  <c r="E81" i="46"/>
  <c r="E94" i="46" s="1"/>
  <c r="G133" i="46"/>
  <c r="G70" i="46"/>
  <c r="G91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T59" i="48" l="1"/>
  <c r="T62" i="48" s="1"/>
  <c r="T64" i="48" s="1"/>
  <c r="S59" i="48"/>
  <c r="S62" i="48" s="1"/>
  <c r="S64" i="48" s="1"/>
  <c r="V59" i="48"/>
  <c r="V62" i="48" s="1"/>
  <c r="V64" i="48" s="1"/>
  <c r="R59" i="48"/>
  <c r="R62" i="48" s="1"/>
  <c r="R64" i="48" s="1"/>
  <c r="Y59" i="48"/>
  <c r="Y62" i="48" s="1"/>
  <c r="Y64" i="48" s="1"/>
  <c r="U59" i="48"/>
  <c r="U62" i="48" s="1"/>
  <c r="U64" i="48" s="1"/>
  <c r="Q59" i="48"/>
  <c r="Q62" i="48" s="1"/>
  <c r="Q64" i="48" s="1"/>
  <c r="P59" i="48"/>
  <c r="W59" i="48"/>
  <c r="W62" i="48" s="1"/>
  <c r="W64" i="48" s="1"/>
  <c r="Z59" i="48"/>
  <c r="Z62" i="48" s="1"/>
  <c r="Z64" i="48" s="1"/>
  <c r="X59" i="48"/>
  <c r="X62" i="48" s="1"/>
  <c r="X64" i="48" s="1"/>
  <c r="AA59" i="48"/>
  <c r="AA62" i="48" s="1"/>
  <c r="AA64" i="48" s="1"/>
  <c r="C10" i="67"/>
  <c r="C39" i="64"/>
  <c r="C9" i="64" s="1"/>
  <c r="C124" i="116" s="1"/>
  <c r="F16" i="46"/>
  <c r="G16" i="46" s="1"/>
  <c r="AS27" i="50"/>
  <c r="AO27" i="50"/>
  <c r="AW27" i="50"/>
  <c r="F98" i="46"/>
  <c r="G98" i="46" s="1"/>
  <c r="AR27" i="50"/>
  <c r="AY27" i="50"/>
  <c r="E119" i="46"/>
  <c r="BD27" i="50" s="1"/>
  <c r="AX27" i="50"/>
  <c r="AV27" i="50"/>
  <c r="AP27" i="50"/>
  <c r="AT27" i="50"/>
  <c r="AU27" i="50"/>
  <c r="AQ27" i="50"/>
  <c r="E102" i="46"/>
  <c r="E115" i="46" s="1"/>
  <c r="G8" i="46"/>
  <c r="F73" i="46"/>
  <c r="G73" i="46" s="1"/>
  <c r="F66" i="46"/>
  <c r="G66" i="46" s="1"/>
  <c r="E122" i="46"/>
  <c r="F101" i="46"/>
  <c r="F81" i="46"/>
  <c r="G81" i="46" s="1"/>
  <c r="E87" i="46"/>
  <c r="N38" i="47"/>
  <c r="N36" i="47"/>
  <c r="K36" i="47"/>
  <c r="J36" i="47"/>
  <c r="F36" i="47"/>
  <c r="F38" i="47"/>
  <c r="G20" i="48" s="1"/>
  <c r="M38" i="47"/>
  <c r="M36" i="47"/>
  <c r="K38" i="47"/>
  <c r="L38" i="47"/>
  <c r="L36" i="47"/>
  <c r="J38" i="47"/>
  <c r="I38" i="47"/>
  <c r="G36" i="47"/>
  <c r="H38" i="47"/>
  <c r="G38" i="47"/>
  <c r="H36" i="47"/>
  <c r="I36" i="47"/>
  <c r="C26" i="47"/>
  <c r="M42" i="47"/>
  <c r="Z12" i="48" s="1"/>
  <c r="E42" i="47"/>
  <c r="R12" i="48" s="1"/>
  <c r="L42" i="47"/>
  <c r="Y12" i="48" s="1"/>
  <c r="D42" i="47"/>
  <c r="Q12" i="48" s="1"/>
  <c r="G42" i="47"/>
  <c r="T12" i="48" s="1"/>
  <c r="K42" i="47"/>
  <c r="X12" i="48" s="1"/>
  <c r="C42" i="47"/>
  <c r="P12" i="48" s="1"/>
  <c r="J42" i="47"/>
  <c r="W12" i="48" s="1"/>
  <c r="I42" i="47"/>
  <c r="V12" i="48" s="1"/>
  <c r="H42" i="47"/>
  <c r="U12" i="48" s="1"/>
  <c r="N42" i="47"/>
  <c r="AA12" i="48" s="1"/>
  <c r="F42" i="47"/>
  <c r="S12" i="48" s="1"/>
  <c r="E36" i="47"/>
  <c r="E38" i="47" s="1"/>
  <c r="D36" i="47"/>
  <c r="D38" i="47" s="1"/>
  <c r="C36" i="47"/>
  <c r="D13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U65" i="48" l="1"/>
  <c r="U87" i="48"/>
  <c r="X65" i="48"/>
  <c r="X87" i="48"/>
  <c r="V65" i="48"/>
  <c r="V87" i="48"/>
  <c r="Y65" i="48"/>
  <c r="Y87" i="48"/>
  <c r="AA65" i="48"/>
  <c r="AA87" i="48"/>
  <c r="Z65" i="48"/>
  <c r="Z87" i="48"/>
  <c r="S65" i="48"/>
  <c r="S87" i="48"/>
  <c r="Q65" i="48"/>
  <c r="Q87" i="48"/>
  <c r="R65" i="48"/>
  <c r="R87" i="48"/>
  <c r="W65" i="48"/>
  <c r="W87" i="48"/>
  <c r="T65" i="48"/>
  <c r="T87" i="48"/>
  <c r="P62" i="48"/>
  <c r="AC59" i="48"/>
  <c r="AC62" i="48" s="1"/>
  <c r="AC64" i="48" s="1"/>
  <c r="AH59" i="48"/>
  <c r="AH62" i="48" s="1"/>
  <c r="AH64" i="48" s="1"/>
  <c r="AB59" i="48"/>
  <c r="AB62" i="48" s="1"/>
  <c r="AB64" i="48" s="1"/>
  <c r="AJ59" i="48"/>
  <c r="AJ62" i="48" s="1"/>
  <c r="AJ64" i="48" s="1"/>
  <c r="AL59" i="48"/>
  <c r="AL62" i="48" s="1"/>
  <c r="AL64" i="48" s="1"/>
  <c r="AF59" i="48"/>
  <c r="AF62" i="48" s="1"/>
  <c r="AF64" i="48" s="1"/>
  <c r="AK59" i="48"/>
  <c r="AK62" i="48" s="1"/>
  <c r="AK64" i="48" s="1"/>
  <c r="AM59" i="48"/>
  <c r="AM62" i="48" s="1"/>
  <c r="AM64" i="48" s="1"/>
  <c r="AG59" i="48"/>
  <c r="AG62" i="48" s="1"/>
  <c r="AG64" i="48" s="1"/>
  <c r="AD59" i="48"/>
  <c r="AD62" i="48" s="1"/>
  <c r="AD64" i="48" s="1"/>
  <c r="AI59" i="48"/>
  <c r="AI62" i="48" s="1"/>
  <c r="AI64" i="48" s="1"/>
  <c r="AE59" i="48"/>
  <c r="AE62" i="48" s="1"/>
  <c r="AE64" i="48" s="1"/>
  <c r="BJ27" i="50"/>
  <c r="BK27" i="50"/>
  <c r="BI27" i="50"/>
  <c r="F102" i="46"/>
  <c r="G102" i="46" s="1"/>
  <c r="AZ27" i="50"/>
  <c r="BN27" i="50"/>
  <c r="BN35" i="50" s="1"/>
  <c r="BL27" i="50"/>
  <c r="E108" i="46"/>
  <c r="F119" i="46"/>
  <c r="G119" i="46" s="1"/>
  <c r="BE27" i="50"/>
  <c r="E123" i="46"/>
  <c r="F123" i="46" s="1"/>
  <c r="BM27" i="50"/>
  <c r="BM35" i="50" s="1"/>
  <c r="BM66" i="50" s="1"/>
  <c r="BG27" i="50"/>
  <c r="BB27" i="50"/>
  <c r="BH27" i="50"/>
  <c r="BF27" i="50"/>
  <c r="BC27" i="50"/>
  <c r="BA27" i="50"/>
  <c r="F122" i="46"/>
  <c r="F94" i="46"/>
  <c r="G94" i="46" s="1"/>
  <c r="F87" i="46"/>
  <c r="G87" i="46" s="1"/>
  <c r="O38" i="47"/>
  <c r="C27" i="47"/>
  <c r="L46" i="47"/>
  <c r="AK12" i="48" s="1"/>
  <c r="K46" i="47"/>
  <c r="AJ12" i="48" s="1"/>
  <c r="I46" i="47"/>
  <c r="AH12" i="48" s="1"/>
  <c r="F46" i="47"/>
  <c r="AE12" i="48" s="1"/>
  <c r="E46" i="47"/>
  <c r="AD12" i="48" s="1"/>
  <c r="N46" i="47"/>
  <c r="AM12" i="48" s="1"/>
  <c r="J46" i="47"/>
  <c r="AI12" i="48" s="1"/>
  <c r="D46" i="47"/>
  <c r="AC12" i="48" s="1"/>
  <c r="M46" i="47"/>
  <c r="AL12" i="48" s="1"/>
  <c r="G46" i="47"/>
  <c r="AF12" i="48" s="1"/>
  <c r="H46" i="47"/>
  <c r="AG12" i="48" s="1"/>
  <c r="C46" i="47"/>
  <c r="AB12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L65" i="48" l="1"/>
  <c r="AL87" i="48"/>
  <c r="AG65" i="48"/>
  <c r="AG87" i="48"/>
  <c r="AC65" i="48"/>
  <c r="AC87" i="48"/>
  <c r="AM65" i="48"/>
  <c r="AM87" i="48"/>
  <c r="AE65" i="48"/>
  <c r="AE87" i="48"/>
  <c r="AJ65" i="48"/>
  <c r="AJ87" i="48"/>
  <c r="AI65" i="48"/>
  <c r="AI87" i="48"/>
  <c r="AB65" i="48"/>
  <c r="AB87" i="48"/>
  <c r="AK65" i="48"/>
  <c r="AK87" i="48"/>
  <c r="AF65" i="48"/>
  <c r="AF87" i="48"/>
  <c r="AD65" i="48"/>
  <c r="AH65" i="48"/>
  <c r="AH87" i="48"/>
  <c r="P64" i="48"/>
  <c r="P87" i="48" s="1"/>
  <c r="BM39" i="50"/>
  <c r="BM43" i="50" s="1"/>
  <c r="F115" i="46"/>
  <c r="G115" i="46" s="1"/>
  <c r="BN39" i="50"/>
  <c r="BN43" i="50" s="1"/>
  <c r="E129" i="46"/>
  <c r="F108" i="46"/>
  <c r="G108" i="46" s="1"/>
  <c r="E136" i="46"/>
  <c r="BN66" i="50"/>
  <c r="G123" i="46"/>
  <c r="F129" i="46"/>
  <c r="G129" i="46" s="1"/>
  <c r="F136" i="46"/>
  <c r="G136" i="46" s="1"/>
  <c r="C29" i="47"/>
  <c r="E54" i="47"/>
  <c r="BB12" i="48" s="1"/>
  <c r="D54" i="47"/>
  <c r="BA12" i="48" s="1"/>
  <c r="N54" i="47"/>
  <c r="BK12" i="48" s="1"/>
  <c r="M54" i="47"/>
  <c r="BJ12" i="48" s="1"/>
  <c r="C54" i="47"/>
  <c r="AZ12" i="48" s="1"/>
  <c r="L54" i="47"/>
  <c r="BI12" i="48" s="1"/>
  <c r="K54" i="47"/>
  <c r="BH12" i="48" s="1"/>
  <c r="J54" i="47"/>
  <c r="BG12" i="48" s="1"/>
  <c r="I54" i="47"/>
  <c r="BF12" i="48" s="1"/>
  <c r="F54" i="47"/>
  <c r="BC12" i="48" s="1"/>
  <c r="G54" i="47"/>
  <c r="BD12" i="48" s="1"/>
  <c r="H54" i="47"/>
  <c r="BE12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R13" i="48"/>
  <c r="R16" i="48" s="1"/>
  <c r="R20" i="48"/>
  <c r="R23" i="48"/>
  <c r="R34" i="48"/>
  <c r="R38" i="50"/>
  <c r="R39" i="50" s="1"/>
  <c r="R51" i="52" s="1"/>
  <c r="S111" i="59"/>
  <c r="R22" i="48"/>
  <c r="Q21" i="71"/>
  <c r="R25" i="50"/>
  <c r="R21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Q13" i="48"/>
  <c r="Q16" i="48" s="1"/>
  <c r="Q20" i="48"/>
  <c r="Q34" i="48"/>
  <c r="R111" i="59"/>
  <c r="Q23" i="48"/>
  <c r="Q22" i="48"/>
  <c r="P21" i="71"/>
  <c r="Q25" i="50"/>
  <c r="Q21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S13" i="48"/>
  <c r="S16" i="48" s="1"/>
  <c r="S38" i="50"/>
  <c r="S39" i="50" s="1"/>
  <c r="S51" i="52" s="1"/>
  <c r="S22" i="48"/>
  <c r="S20" i="48"/>
  <c r="S25" i="50"/>
  <c r="S21" i="48"/>
  <c r="R21" i="71"/>
  <c r="S15" i="92"/>
  <c r="S34" i="48"/>
  <c r="S33" i="48" s="1"/>
  <c r="S23" i="48"/>
  <c r="Y67" i="82"/>
  <c r="Y54" i="82"/>
  <c r="Y44" i="82"/>
  <c r="Y48" i="82" s="1"/>
  <c r="Y52" i="82"/>
  <c r="Y55" i="82"/>
  <c r="Y53" i="82"/>
  <c r="X13" i="48"/>
  <c r="X16" i="48" s="1"/>
  <c r="X20" i="48"/>
  <c r="X21" i="48"/>
  <c r="X15" i="92"/>
  <c r="X22" i="48"/>
  <c r="W21" i="71"/>
  <c r="X34" i="48"/>
  <c r="X38" i="50"/>
  <c r="X39" i="50" s="1"/>
  <c r="X51" i="52" s="1"/>
  <c r="X25" i="50"/>
  <c r="Y111" i="59"/>
  <c r="X23" i="48"/>
  <c r="T22" i="48"/>
  <c r="T34" i="48"/>
  <c r="T23" i="48"/>
  <c r="T38" i="50"/>
  <c r="T39" i="50" s="1"/>
  <c r="T51" i="52" s="1"/>
  <c r="T13" i="48"/>
  <c r="T16" i="48" s="1"/>
  <c r="T20" i="48"/>
  <c r="T25" i="50"/>
  <c r="S21" i="71"/>
  <c r="T21" i="48"/>
  <c r="U111" i="59"/>
  <c r="T15" i="92"/>
  <c r="W52" i="82"/>
  <c r="W54" i="82"/>
  <c r="W53" i="82"/>
  <c r="W44" i="82"/>
  <c r="W48" i="82" s="1"/>
  <c r="W67" i="82"/>
  <c r="W55" i="82"/>
  <c r="Z34" i="48"/>
  <c r="Z22" i="48"/>
  <c r="Z38" i="50"/>
  <c r="Z39" i="50" s="1"/>
  <c r="Z51" i="52" s="1"/>
  <c r="AA111" i="59"/>
  <c r="Z21" i="48"/>
  <c r="Z15" i="92"/>
  <c r="Z25" i="50"/>
  <c r="Z13" i="48"/>
  <c r="Z16" i="48" s="1"/>
  <c r="Y21" i="71"/>
  <c r="Z20" i="48"/>
  <c r="Z23" i="48"/>
  <c r="F74" i="52"/>
  <c r="AF43" i="82"/>
  <c r="N74" i="52"/>
  <c r="AN43" i="82"/>
  <c r="P23" i="48"/>
  <c r="P13" i="48"/>
  <c r="P21" i="48"/>
  <c r="P22" i="48"/>
  <c r="P25" i="50"/>
  <c r="F20" i="51"/>
  <c r="P15" i="92"/>
  <c r="O21" i="71"/>
  <c r="P38" i="50"/>
  <c r="P34" i="48"/>
  <c r="Q111" i="59"/>
  <c r="P20" i="48"/>
  <c r="V111" i="59"/>
  <c r="U20" i="48"/>
  <c r="U25" i="50"/>
  <c r="U13" i="48"/>
  <c r="U16" i="48" s="1"/>
  <c r="U15" i="92"/>
  <c r="U23" i="48"/>
  <c r="U22" i="48"/>
  <c r="T21" i="71"/>
  <c r="U34" i="48"/>
  <c r="U21" i="48"/>
  <c r="U38" i="50"/>
  <c r="U39" i="50" s="1"/>
  <c r="U51" i="52" s="1"/>
  <c r="AA23" i="48"/>
  <c r="AA13" i="48"/>
  <c r="AA16" i="48" s="1"/>
  <c r="AB111" i="59"/>
  <c r="AA20" i="48"/>
  <c r="AA21" i="48"/>
  <c r="Z21" i="71"/>
  <c r="AA25" i="50"/>
  <c r="AA34" i="48"/>
  <c r="AA15" i="92"/>
  <c r="AA38" i="50"/>
  <c r="AA39" i="50" s="1"/>
  <c r="AA51" i="52" s="1"/>
  <c r="AA22" i="48"/>
  <c r="V67" i="82"/>
  <c r="V54" i="82"/>
  <c r="V53" i="82"/>
  <c r="V52" i="82"/>
  <c r="V44" i="82"/>
  <c r="V48" i="82" s="1"/>
  <c r="V55" i="82"/>
  <c r="W111" i="59"/>
  <c r="V22" i="48"/>
  <c r="V13" i="48"/>
  <c r="V16" i="48" s="1"/>
  <c r="V25" i="50"/>
  <c r="V20" i="48"/>
  <c r="V15" i="92"/>
  <c r="V21" i="48"/>
  <c r="U21" i="71"/>
  <c r="V34" i="48"/>
  <c r="V33" i="48" s="1"/>
  <c r="V38" i="50"/>
  <c r="V39" i="50" s="1"/>
  <c r="V51" i="52" s="1"/>
  <c r="V23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Y22" i="48"/>
  <c r="Y34" i="48"/>
  <c r="Y38" i="50"/>
  <c r="Y39" i="50" s="1"/>
  <c r="Y51" i="52" s="1"/>
  <c r="Y25" i="50"/>
  <c r="Y15" i="92"/>
  <c r="Y20" i="48"/>
  <c r="Y23" i="48"/>
  <c r="X21" i="71"/>
  <c r="Z111" i="59"/>
  <c r="Y21" i="48"/>
  <c r="Y13" i="48"/>
  <c r="Y16" i="48" s="1"/>
  <c r="W25" i="50"/>
  <c r="W20" i="48"/>
  <c r="X111" i="59"/>
  <c r="W34" i="48"/>
  <c r="W21" i="48"/>
  <c r="W38" i="50"/>
  <c r="W39" i="50" s="1"/>
  <c r="W51" i="52" s="1"/>
  <c r="V21" i="71"/>
  <c r="W23" i="48"/>
  <c r="W15" i="92"/>
  <c r="W13" i="48"/>
  <c r="W16" i="48" s="1"/>
  <c r="W22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P65" i="48" l="1"/>
  <c r="AV59" i="48"/>
  <c r="AV62" i="48" s="1"/>
  <c r="AV64" i="48" s="1"/>
  <c r="AP59" i="48"/>
  <c r="AP62" i="48" s="1"/>
  <c r="AP64" i="48" s="1"/>
  <c r="AS59" i="48"/>
  <c r="AS62" i="48" s="1"/>
  <c r="AS64" i="48" s="1"/>
  <c r="AY59" i="48"/>
  <c r="AY62" i="48" s="1"/>
  <c r="AY64" i="48" s="1"/>
  <c r="AQ59" i="48"/>
  <c r="AQ62" i="48" s="1"/>
  <c r="AQ64" i="48" s="1"/>
  <c r="AX59" i="48"/>
  <c r="AX62" i="48" s="1"/>
  <c r="AX64" i="48" s="1"/>
  <c r="AU59" i="48"/>
  <c r="AU62" i="48" s="1"/>
  <c r="AU64" i="48" s="1"/>
  <c r="AO59" i="48"/>
  <c r="AO62" i="48" s="1"/>
  <c r="AO64" i="48" s="1"/>
  <c r="AW59" i="48"/>
  <c r="AW62" i="48" s="1"/>
  <c r="AW64" i="48" s="1"/>
  <c r="AR59" i="48"/>
  <c r="AR62" i="48" s="1"/>
  <c r="AR64" i="48" s="1"/>
  <c r="AN59" i="48"/>
  <c r="AT59" i="48"/>
  <c r="AT62" i="48" s="1"/>
  <c r="AT64" i="48" s="1"/>
  <c r="I50" i="47"/>
  <c r="AT12" i="48" s="1"/>
  <c r="H50" i="47"/>
  <c r="AS12" i="48" s="1"/>
  <c r="N50" i="47"/>
  <c r="AY12" i="48" s="1"/>
  <c r="M50" i="47"/>
  <c r="AX12" i="48" s="1"/>
  <c r="D50" i="47"/>
  <c r="AO12" i="48" s="1"/>
  <c r="L50" i="47"/>
  <c r="AW12" i="48" s="1"/>
  <c r="K50" i="47"/>
  <c r="AV12" i="48" s="1"/>
  <c r="F50" i="47"/>
  <c r="AQ12" i="48" s="1"/>
  <c r="E50" i="47"/>
  <c r="AP12" i="48" s="1"/>
  <c r="C50" i="47"/>
  <c r="AN12" i="48" s="1"/>
  <c r="J50" i="47"/>
  <c r="AU12" i="48" s="1"/>
  <c r="G50" i="47"/>
  <c r="AR12" i="48" s="1"/>
  <c r="V57" i="82"/>
  <c r="V60" i="82" s="1"/>
  <c r="V61" i="82" s="1"/>
  <c r="V37" i="48"/>
  <c r="D24" i="49"/>
  <c r="AV24" i="49" s="1"/>
  <c r="S25" i="48"/>
  <c r="T115" i="59" s="1"/>
  <c r="S37" i="48"/>
  <c r="D21" i="49"/>
  <c r="AS21" i="49" s="1"/>
  <c r="U25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I23" i="48"/>
  <c r="AI22" i="48"/>
  <c r="AH21" i="71"/>
  <c r="AI13" i="48"/>
  <c r="AI16" i="48" s="1"/>
  <c r="AI15" i="92"/>
  <c r="AI38" i="50"/>
  <c r="AI39" i="50" s="1"/>
  <c r="AI51" i="52" s="1"/>
  <c r="AI20" i="48"/>
  <c r="AJ111" i="59"/>
  <c r="AI34" i="48"/>
  <c r="AI33" i="48" s="1"/>
  <c r="AI21" i="48"/>
  <c r="D96" i="49"/>
  <c r="U43" i="48"/>
  <c r="U33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P25" i="48"/>
  <c r="F29" i="51"/>
  <c r="AD21" i="71"/>
  <c r="AE25" i="50"/>
  <c r="AE38" i="50"/>
  <c r="AE39" i="50" s="1"/>
  <c r="AE51" i="52" s="1"/>
  <c r="AE13" i="48"/>
  <c r="AE16" i="48" s="1"/>
  <c r="AE22" i="48"/>
  <c r="AE15" i="92"/>
  <c r="AE34" i="48"/>
  <c r="AE33" i="48" s="1"/>
  <c r="AE20" i="48"/>
  <c r="AE23" i="48"/>
  <c r="AE21" i="48"/>
  <c r="AF111" i="59"/>
  <c r="W47" i="82"/>
  <c r="S47" i="50"/>
  <c r="T30" i="50" s="1"/>
  <c r="X25" i="48"/>
  <c r="Y115" i="59" s="1"/>
  <c r="AB57" i="82"/>
  <c r="AB60" i="82" s="1"/>
  <c r="AB61" i="82" s="1"/>
  <c r="V78" i="82"/>
  <c r="V27" i="82"/>
  <c r="V66" i="82"/>
  <c r="AA25" i="48"/>
  <c r="F7" i="59"/>
  <c r="F28" i="51"/>
  <c r="T25" i="48"/>
  <c r="U115" i="59" s="1"/>
  <c r="W47" i="50"/>
  <c r="X30" i="50" s="1"/>
  <c r="Y114" i="59"/>
  <c r="W7" i="52"/>
  <c r="T19" i="82"/>
  <c r="T20" i="82" s="1"/>
  <c r="Y25" i="48"/>
  <c r="S66" i="82"/>
  <c r="S27" i="82"/>
  <c r="S28" i="82" s="1"/>
  <c r="S78" i="82"/>
  <c r="D97" i="49"/>
  <c r="V43" i="48"/>
  <c r="AM53" i="82"/>
  <c r="AM54" i="82"/>
  <c r="AM52" i="82"/>
  <c r="AM67" i="82"/>
  <c r="AM44" i="82"/>
  <c r="AM48" i="82" s="1"/>
  <c r="AM55" i="82"/>
  <c r="W33" i="48"/>
  <c r="D98" i="49"/>
  <c r="W43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W25" i="48"/>
  <c r="X115" i="59" s="1"/>
  <c r="S57" i="82"/>
  <c r="D93" i="49"/>
  <c r="R43" i="48"/>
  <c r="R33" i="48"/>
  <c r="AC20" i="48"/>
  <c r="AC23" i="48"/>
  <c r="AC21" i="48"/>
  <c r="AC22" i="48"/>
  <c r="AC34" i="48"/>
  <c r="AC25" i="50"/>
  <c r="AC15" i="92"/>
  <c r="AC13" i="48"/>
  <c r="AC16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F13" i="48"/>
  <c r="AF16" i="48" s="1"/>
  <c r="AF38" i="50"/>
  <c r="AF39" i="50" s="1"/>
  <c r="AF51" i="52" s="1"/>
  <c r="AG111" i="59"/>
  <c r="AF23" i="48"/>
  <c r="AE21" i="71"/>
  <c r="AF22" i="48"/>
  <c r="AF34" i="48"/>
  <c r="AF33" i="48" s="1"/>
  <c r="AF25" i="50"/>
  <c r="AF15" i="92"/>
  <c r="AF20" i="48"/>
  <c r="AF21" i="48"/>
  <c r="V25" i="48"/>
  <c r="W115" i="59" s="1"/>
  <c r="D102" i="49"/>
  <c r="AA43" i="48"/>
  <c r="T47" i="50"/>
  <c r="AM25" i="50"/>
  <c r="AM34" i="48"/>
  <c r="AM33" i="48" s="1"/>
  <c r="AM15" i="92"/>
  <c r="AM23" i="48"/>
  <c r="AM20" i="48"/>
  <c r="AM13" i="48"/>
  <c r="AM16" i="48" s="1"/>
  <c r="AM21" i="48"/>
  <c r="AN111" i="59"/>
  <c r="AM38" i="50"/>
  <c r="AM39" i="50" s="1"/>
  <c r="AM51" i="52" s="1"/>
  <c r="AL21" i="71"/>
  <c r="AM22" i="48"/>
  <c r="Y7" i="52"/>
  <c r="AA114" i="59"/>
  <c r="T33" i="48"/>
  <c r="T43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G22" i="48"/>
  <c r="AG21" i="48"/>
  <c r="AG34" i="48"/>
  <c r="AG33" i="48" s="1"/>
  <c r="AG15" i="92"/>
  <c r="AG38" i="50"/>
  <c r="AG39" i="50" s="1"/>
  <c r="AG51" i="52" s="1"/>
  <c r="AG20" i="48"/>
  <c r="AG25" i="50"/>
  <c r="AH111" i="59"/>
  <c r="AG13" i="48"/>
  <c r="AG16" i="48" s="1"/>
  <c r="AG23" i="48"/>
  <c r="Q33" i="48"/>
  <c r="Q43" i="48"/>
  <c r="D92" i="49"/>
  <c r="AL111" i="59"/>
  <c r="AK38" i="50"/>
  <c r="AK39" i="50" s="1"/>
  <c r="AK51" i="52" s="1"/>
  <c r="AK20" i="48"/>
  <c r="AJ21" i="71"/>
  <c r="AK21" i="48"/>
  <c r="AK22" i="48"/>
  <c r="AK25" i="50"/>
  <c r="AK34" i="48"/>
  <c r="AK33" i="48" s="1"/>
  <c r="AK13" i="48"/>
  <c r="AK16" i="48" s="1"/>
  <c r="AK15" i="92"/>
  <c r="AK23" i="48"/>
  <c r="T57" i="82"/>
  <c r="AL38" i="50"/>
  <c r="AL39" i="50" s="1"/>
  <c r="AL51" i="52" s="1"/>
  <c r="AL25" i="50"/>
  <c r="AK21" i="71"/>
  <c r="AL22" i="48"/>
  <c r="AL21" i="48"/>
  <c r="AM111" i="59"/>
  <c r="AL15" i="92"/>
  <c r="AL34" i="48"/>
  <c r="AL20" i="48"/>
  <c r="AL13" i="48"/>
  <c r="AL16" i="48" s="1"/>
  <c r="AL23" i="48"/>
  <c r="BG43" i="82"/>
  <c r="I76" i="52"/>
  <c r="Q25" i="48"/>
  <c r="R25" i="48"/>
  <c r="X7" i="52"/>
  <c r="Z114" i="59"/>
  <c r="AI21" i="71"/>
  <c r="AJ25" i="50"/>
  <c r="AJ38" i="50"/>
  <c r="AJ39" i="50" s="1"/>
  <c r="AJ51" i="52" s="1"/>
  <c r="AJ23" i="48"/>
  <c r="AJ15" i="92"/>
  <c r="AJ20" i="48"/>
  <c r="AJ34" i="48"/>
  <c r="AJ33" i="48" s="1"/>
  <c r="AJ21" i="48"/>
  <c r="AK111" i="59"/>
  <c r="AJ22" i="48"/>
  <c r="AJ13" i="48"/>
  <c r="AJ16" i="48" s="1"/>
  <c r="X47" i="82"/>
  <c r="P43" i="48"/>
  <c r="P33" i="48"/>
  <c r="D91" i="49"/>
  <c r="F39" i="51"/>
  <c r="F21" i="51"/>
  <c r="P16" i="48"/>
  <c r="U114" i="59"/>
  <c r="S7" i="52"/>
  <c r="D94" i="49"/>
  <c r="S43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A33" i="48"/>
  <c r="AG44" i="82"/>
  <c r="AG48" i="82" s="1"/>
  <c r="AG47" i="82" s="1"/>
  <c r="AG52" i="82"/>
  <c r="AG53" i="82"/>
  <c r="AG55" i="82"/>
  <c r="AG54" i="82"/>
  <c r="AG67" i="82"/>
  <c r="Y33" i="48"/>
  <c r="D100" i="49"/>
  <c r="Y43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Z25" i="48"/>
  <c r="AA115" i="59" s="1"/>
  <c r="W57" i="82"/>
  <c r="W59" i="82" s="1"/>
  <c r="D99" i="49"/>
  <c r="X43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B22" i="48"/>
  <c r="AB15" i="92"/>
  <c r="AB20" i="48"/>
  <c r="AB13" i="48"/>
  <c r="AB23" i="48"/>
  <c r="AC111" i="59"/>
  <c r="AB38" i="50"/>
  <c r="AB34" i="48"/>
  <c r="AB21" i="48"/>
  <c r="AA21" i="71"/>
  <c r="G20" i="51"/>
  <c r="AB25" i="50"/>
  <c r="X33" i="48"/>
  <c r="AB27" i="82"/>
  <c r="AB78" i="82"/>
  <c r="AH20" i="48"/>
  <c r="AH22" i="48"/>
  <c r="AH13" i="48"/>
  <c r="AH16" i="48" s="1"/>
  <c r="AG21" i="71"/>
  <c r="AH25" i="50"/>
  <c r="AH38" i="50"/>
  <c r="AH39" i="50" s="1"/>
  <c r="AH51" i="52" s="1"/>
  <c r="AH15" i="92"/>
  <c r="AI111" i="59"/>
  <c r="AH34" i="48"/>
  <c r="AH23" i="48"/>
  <c r="AH21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Z33" i="48"/>
  <c r="Z43" i="48"/>
  <c r="BF43" i="82"/>
  <c r="H76" i="52"/>
  <c r="BD43" i="82"/>
  <c r="F76" i="52"/>
  <c r="AD22" i="48"/>
  <c r="AD13" i="48"/>
  <c r="AD16" i="48" s="1"/>
  <c r="AD38" i="50"/>
  <c r="AD39" i="50" s="1"/>
  <c r="AD51" i="52" s="1"/>
  <c r="AC21" i="71"/>
  <c r="AE111" i="59"/>
  <c r="AD25" i="50"/>
  <c r="AD20" i="48"/>
  <c r="AD23" i="48"/>
  <c r="AD21" i="48"/>
  <c r="AD15" i="92"/>
  <c r="AD34" i="48"/>
  <c r="AD33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L21" i="48"/>
  <c r="L22" i="48"/>
  <c r="L23" i="48"/>
  <c r="L38" i="50"/>
  <c r="L39" i="50" s="1"/>
  <c r="L51" i="52" s="1"/>
  <c r="L25" i="50"/>
  <c r="L34" i="48"/>
  <c r="L43" i="48" s="1"/>
  <c r="L15" i="92"/>
  <c r="L13" i="48"/>
  <c r="L16" i="48" s="1"/>
  <c r="M111" i="59"/>
  <c r="L20" i="48"/>
  <c r="K21" i="71"/>
  <c r="I21" i="48"/>
  <c r="I22" i="48"/>
  <c r="I38" i="50"/>
  <c r="I39" i="50" s="1"/>
  <c r="I51" i="52" s="1"/>
  <c r="H21" i="71"/>
  <c r="I23" i="48"/>
  <c r="I34" i="48"/>
  <c r="I25" i="50"/>
  <c r="I13" i="48"/>
  <c r="I16" i="48" s="1"/>
  <c r="I15" i="92"/>
  <c r="J111" i="59"/>
  <c r="I20" i="48"/>
  <c r="K67" i="82"/>
  <c r="K55" i="82"/>
  <c r="K54" i="82"/>
  <c r="K53" i="82"/>
  <c r="K52" i="82"/>
  <c r="K44" i="82"/>
  <c r="K48" i="82" s="1"/>
  <c r="K47" i="82" s="1"/>
  <c r="D38" i="50"/>
  <c r="D34" i="48"/>
  <c r="D25" i="50"/>
  <c r="D15" i="92"/>
  <c r="D20" i="48"/>
  <c r="E111" i="59"/>
  <c r="D21" i="48"/>
  <c r="C21" i="71"/>
  <c r="D22" i="48"/>
  <c r="D23" i="48"/>
  <c r="E43" i="82"/>
  <c r="E20" i="51"/>
  <c r="M54" i="82"/>
  <c r="M53" i="82"/>
  <c r="M52" i="82"/>
  <c r="M44" i="82"/>
  <c r="M48" i="82" s="1"/>
  <c r="M47" i="82" s="1"/>
  <c r="M67" i="82"/>
  <c r="M66" i="82" s="1"/>
  <c r="M55" i="82"/>
  <c r="J34" i="48"/>
  <c r="J43" i="48" s="1"/>
  <c r="J13" i="48"/>
  <c r="J16" i="48" s="1"/>
  <c r="J23" i="48"/>
  <c r="J38" i="50"/>
  <c r="J39" i="50" s="1"/>
  <c r="J51" i="52" s="1"/>
  <c r="J25" i="50"/>
  <c r="J20" i="48"/>
  <c r="J15" i="92"/>
  <c r="K111" i="59"/>
  <c r="J21" i="48"/>
  <c r="I21" i="71"/>
  <c r="J22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K13" i="48"/>
  <c r="K16" i="48" s="1"/>
  <c r="K34" i="48"/>
  <c r="K15" i="92"/>
  <c r="J21" i="71"/>
  <c r="K20" i="48"/>
  <c r="K21" i="48"/>
  <c r="K25" i="50"/>
  <c r="K22" i="48"/>
  <c r="L111" i="59"/>
  <c r="K23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O21" i="48"/>
  <c r="O22" i="48"/>
  <c r="O23" i="48"/>
  <c r="O38" i="50"/>
  <c r="O39" i="50" s="1"/>
  <c r="O51" i="52" s="1"/>
  <c r="O34" i="48"/>
  <c r="O43" i="48" s="1"/>
  <c r="O25" i="50"/>
  <c r="N47" i="50" s="1"/>
  <c r="O30" i="50" s="1"/>
  <c r="O13" i="48"/>
  <c r="O16" i="48" s="1"/>
  <c r="O15" i="92"/>
  <c r="P111" i="59"/>
  <c r="O20" i="48"/>
  <c r="N21" i="71"/>
  <c r="L54" i="82"/>
  <c r="L53" i="82"/>
  <c r="L52" i="82"/>
  <c r="L67" i="82"/>
  <c r="L66" i="82" s="1"/>
  <c r="L44" i="82"/>
  <c r="L48" i="82" s="1"/>
  <c r="L47" i="82" s="1"/>
  <c r="L55" i="82"/>
  <c r="E15" i="92"/>
  <c r="E23" i="48"/>
  <c r="E20" i="48"/>
  <c r="F111" i="59"/>
  <c r="E21" i="48"/>
  <c r="D21" i="71"/>
  <c r="E13" i="48"/>
  <c r="E16" i="48" s="1"/>
  <c r="E34" i="48"/>
  <c r="E43" i="48" s="1"/>
  <c r="E25" i="50"/>
  <c r="E38" i="50"/>
  <c r="E39" i="50" s="1"/>
  <c r="E51" i="52" s="1"/>
  <c r="E22" i="48"/>
  <c r="M13" i="48"/>
  <c r="M16" i="48" s="1"/>
  <c r="M20" i="48"/>
  <c r="L21" i="71"/>
  <c r="M15" i="92"/>
  <c r="M38" i="50"/>
  <c r="M39" i="50" s="1"/>
  <c r="M51" i="52" s="1"/>
  <c r="M21" i="48"/>
  <c r="M22" i="48"/>
  <c r="M34" i="48"/>
  <c r="M43" i="48" s="1"/>
  <c r="M25" i="50"/>
  <c r="N111" i="59"/>
  <c r="M23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N20" i="48"/>
  <c r="N22" i="48"/>
  <c r="O111" i="59"/>
  <c r="M21" i="71"/>
  <c r="N38" i="50"/>
  <c r="N39" i="50" s="1"/>
  <c r="N51" i="52" s="1"/>
  <c r="N34" i="48"/>
  <c r="N43" i="48" s="1"/>
  <c r="N25" i="50"/>
  <c r="N13" i="48"/>
  <c r="N16" i="48" s="1"/>
  <c r="N15" i="92"/>
  <c r="N21" i="48"/>
  <c r="N23" i="48"/>
  <c r="H34" i="48"/>
  <c r="G21" i="71"/>
  <c r="H38" i="50"/>
  <c r="H39" i="50" s="1"/>
  <c r="H51" i="52" s="1"/>
  <c r="I111" i="59"/>
  <c r="H20" i="48"/>
  <c r="H13" i="48"/>
  <c r="H16" i="48" s="1"/>
  <c r="H25" i="50"/>
  <c r="H22" i="48"/>
  <c r="H21" i="48"/>
  <c r="H23" i="48"/>
  <c r="H15" i="92"/>
  <c r="F23" i="48"/>
  <c r="F25" i="50"/>
  <c r="F22" i="48"/>
  <c r="F34" i="48"/>
  <c r="F15" i="92"/>
  <c r="F20" i="48"/>
  <c r="G111" i="59"/>
  <c r="F13" i="48"/>
  <c r="F16" i="48" s="1"/>
  <c r="F21" i="48"/>
  <c r="F38" i="50"/>
  <c r="F39" i="50" s="1"/>
  <c r="F51" i="52" s="1"/>
  <c r="E21" i="71"/>
  <c r="G34" i="48"/>
  <c r="G25" i="50"/>
  <c r="G13" i="48"/>
  <c r="G16" i="48" s="1"/>
  <c r="G15" i="92"/>
  <c r="H111" i="59"/>
  <c r="G21" i="48"/>
  <c r="F21" i="71"/>
  <c r="G22" i="48"/>
  <c r="G23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AU65" i="48" l="1"/>
  <c r="AU87" i="48"/>
  <c r="AS65" i="48"/>
  <c r="AS87" i="48"/>
  <c r="AX65" i="48"/>
  <c r="AX87" i="48"/>
  <c r="AR65" i="48"/>
  <c r="AR87" i="48"/>
  <c r="AP65" i="48"/>
  <c r="AQ65" i="48"/>
  <c r="AQ87" i="48"/>
  <c r="AT65" i="48"/>
  <c r="AT87" i="48"/>
  <c r="AW65" i="48"/>
  <c r="AW87" i="48"/>
  <c r="AV65" i="48"/>
  <c r="AV87" i="48"/>
  <c r="AY65" i="48"/>
  <c r="AY87" i="48"/>
  <c r="AO65" i="48"/>
  <c r="AO87" i="48"/>
  <c r="AN62" i="48"/>
  <c r="BL59" i="48"/>
  <c r="V39" i="48"/>
  <c r="S39" i="48"/>
  <c r="H33" i="48"/>
  <c r="H37" i="48" s="1"/>
  <c r="H39" i="48" s="1"/>
  <c r="H43" i="48"/>
  <c r="G33" i="48"/>
  <c r="G37" i="48" s="1"/>
  <c r="G39" i="48" s="1"/>
  <c r="G43" i="48"/>
  <c r="D33" i="48"/>
  <c r="D37" i="48" s="1"/>
  <c r="D39" i="48" s="1"/>
  <c r="D43" i="48"/>
  <c r="F33" i="48"/>
  <c r="F37" i="48" s="1"/>
  <c r="F39" i="48" s="1"/>
  <c r="F43" i="48"/>
  <c r="K33" i="48"/>
  <c r="K37" i="48" s="1"/>
  <c r="K39" i="48" s="1"/>
  <c r="K43" i="48"/>
  <c r="I33" i="48"/>
  <c r="I37" i="48" s="1"/>
  <c r="I39" i="48" s="1"/>
  <c r="I43" i="48"/>
  <c r="V59" i="82"/>
  <c r="V29" i="82" s="1"/>
  <c r="T35" i="82"/>
  <c r="AJ24" i="49"/>
  <c r="H47" i="82"/>
  <c r="X24" i="49"/>
  <c r="BH24" i="49"/>
  <c r="BN24" i="49" s="1"/>
  <c r="V116" i="59"/>
  <c r="U27" i="48"/>
  <c r="AC47" i="50"/>
  <c r="AD30" i="50" s="1"/>
  <c r="T116" i="59"/>
  <c r="AG21" i="49"/>
  <c r="U21" i="49"/>
  <c r="Z47" i="50"/>
  <c r="AA30" i="50" s="1"/>
  <c r="S27" i="48"/>
  <c r="BE21" i="49"/>
  <c r="BN21" i="49" s="1"/>
  <c r="AI47" i="50"/>
  <c r="AJ30" i="50" s="1"/>
  <c r="X116" i="59"/>
  <c r="W27" i="48"/>
  <c r="U60" i="82"/>
  <c r="U61" i="82" s="1"/>
  <c r="AN57" i="82"/>
  <c r="AN59" i="82" s="1"/>
  <c r="AC25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X27" i="48"/>
  <c r="U116" i="59"/>
  <c r="Z27" i="48"/>
  <c r="R35" i="82"/>
  <c r="AA116" i="59"/>
  <c r="BE34" i="48"/>
  <c r="BE33" i="48" s="1"/>
  <c r="BE25" i="50"/>
  <c r="BE13" i="48"/>
  <c r="BE16" i="48" s="1"/>
  <c r="BD21" i="71"/>
  <c r="BE15" i="92"/>
  <c r="BF111" i="59"/>
  <c r="BE38" i="50"/>
  <c r="BE39" i="50" s="1"/>
  <c r="BE51" i="52" s="1"/>
  <c r="BE22" i="48"/>
  <c r="BE21" i="48"/>
  <c r="BE20" i="48"/>
  <c r="BE23" i="48"/>
  <c r="AB28" i="82"/>
  <c r="G7" i="59"/>
  <c r="AK47" i="82"/>
  <c r="AA37" i="48"/>
  <c r="AA39" i="48" s="1"/>
  <c r="D29" i="49"/>
  <c r="AM27" i="82"/>
  <c r="AM78" i="82"/>
  <c r="AM66" i="82"/>
  <c r="AC78" i="82"/>
  <c r="AC27" i="82"/>
  <c r="D32" i="49"/>
  <c r="AD37" i="48"/>
  <c r="AD39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R37" i="48"/>
  <c r="R39" i="48" s="1"/>
  <c r="D105" i="49"/>
  <c r="AD43" i="48"/>
  <c r="AI78" i="82"/>
  <c r="AI27" i="82"/>
  <c r="AI66" i="82"/>
  <c r="AF37" i="48"/>
  <c r="AF39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L43" i="48"/>
  <c r="D113" i="49"/>
  <c r="AL33" i="48"/>
  <c r="T59" i="82"/>
  <c r="T21" i="82" s="1"/>
  <c r="R37" i="52" s="1"/>
  <c r="T60" i="82"/>
  <c r="T61" i="82" s="1"/>
  <c r="D35" i="49"/>
  <c r="AG37" i="48"/>
  <c r="AG39" i="48" s="1"/>
  <c r="D108" i="49"/>
  <c r="AG43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K23" i="48"/>
  <c r="BK13" i="48"/>
  <c r="BK16" i="48" s="1"/>
  <c r="BK20" i="48"/>
  <c r="BK15" i="92"/>
  <c r="BK21" i="48"/>
  <c r="BK38" i="50"/>
  <c r="BK39" i="50" s="1"/>
  <c r="BK51" i="52" s="1"/>
  <c r="BK25" i="50"/>
  <c r="BJ47" i="50" s="1"/>
  <c r="BK30" i="50" s="1"/>
  <c r="BK34" i="48"/>
  <c r="BK22" i="48"/>
  <c r="BJ21" i="71"/>
  <c r="T93" i="49"/>
  <c r="BD93" i="49"/>
  <c r="BN93" i="49" s="1"/>
  <c r="AR93" i="49"/>
  <c r="AF93" i="49"/>
  <c r="AH19" i="82"/>
  <c r="AH71" i="82"/>
  <c r="AH73" i="82" s="1"/>
  <c r="AK37" i="48"/>
  <c r="AK39" i="48" s="1"/>
  <c r="D39" i="49"/>
  <c r="BH13" i="48"/>
  <c r="BH16" i="48" s="1"/>
  <c r="BH21" i="48"/>
  <c r="BH22" i="48"/>
  <c r="BH38" i="50"/>
  <c r="BH39" i="50" s="1"/>
  <c r="BH51" i="52" s="1"/>
  <c r="BH23" i="48"/>
  <c r="BG21" i="71"/>
  <c r="BH20" i="48"/>
  <c r="BH25" i="50"/>
  <c r="BI111" i="59"/>
  <c r="BH34" i="48"/>
  <c r="BH33" i="48" s="1"/>
  <c r="BH15" i="92"/>
  <c r="AZ23" i="48"/>
  <c r="AZ34" i="48"/>
  <c r="AZ38" i="50"/>
  <c r="BA111" i="59"/>
  <c r="AZ25" i="50"/>
  <c r="AZ21" i="48"/>
  <c r="AZ20" i="48"/>
  <c r="AZ22" i="48"/>
  <c r="AY21" i="71"/>
  <c r="I20" i="51"/>
  <c r="AZ13" i="48"/>
  <c r="AZ15" i="92"/>
  <c r="AF25" i="48"/>
  <c r="AG115" i="59" s="1"/>
  <c r="Y30" i="50"/>
  <c r="X34" i="50"/>
  <c r="AJ19" i="82"/>
  <c r="AJ71" i="82"/>
  <c r="AJ73" i="82" s="1"/>
  <c r="R115" i="59"/>
  <c r="R116" i="59" s="1"/>
  <c r="Q27" i="48"/>
  <c r="D22" i="49"/>
  <c r="T37" i="48"/>
  <c r="T39" i="48" s="1"/>
  <c r="G28" i="51"/>
  <c r="G29" i="51"/>
  <c r="AE47" i="82"/>
  <c r="E13" i="50"/>
  <c r="P51" i="52"/>
  <c r="AJ37" i="48"/>
  <c r="AJ39" i="48" s="1"/>
  <c r="D38" i="49"/>
  <c r="AK25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I13" i="48"/>
  <c r="BI16" i="48" s="1"/>
  <c r="BI25" i="50"/>
  <c r="BJ111" i="59"/>
  <c r="BI15" i="92"/>
  <c r="BH21" i="71"/>
  <c r="BI21" i="48"/>
  <c r="BI23" i="48"/>
  <c r="BI22" i="48"/>
  <c r="BI20" i="48"/>
  <c r="BI38" i="50"/>
  <c r="BI39" i="50" s="1"/>
  <c r="BI51" i="52" s="1"/>
  <c r="BI34" i="48"/>
  <c r="BI33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H25" i="48"/>
  <c r="AI115" i="59" s="1"/>
  <c r="AB43" i="48"/>
  <c r="G39" i="51"/>
  <c r="D103" i="49"/>
  <c r="AB33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P27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E37" i="48"/>
  <c r="AE39" i="48" s="1"/>
  <c r="D37" i="49"/>
  <c r="AI37" i="48"/>
  <c r="AI39" i="48" s="1"/>
  <c r="AN71" i="82"/>
  <c r="AN73" i="82" s="1"/>
  <c r="AN19" i="82"/>
  <c r="AH43" i="48"/>
  <c r="D109" i="49"/>
  <c r="AH33" i="48"/>
  <c r="AC66" i="82"/>
  <c r="BC38" i="50"/>
  <c r="BC39" i="50" s="1"/>
  <c r="BC51" i="52" s="1"/>
  <c r="BC34" i="48"/>
  <c r="BC13" i="48"/>
  <c r="BC16" i="48" s="1"/>
  <c r="BD111" i="59"/>
  <c r="BC21" i="48"/>
  <c r="BC25" i="50"/>
  <c r="BC15" i="92"/>
  <c r="BC23" i="48"/>
  <c r="BC20" i="48"/>
  <c r="BB21" i="71"/>
  <c r="BC22" i="48"/>
  <c r="AN27" i="82"/>
  <c r="AN78" i="82"/>
  <c r="AB39" i="50"/>
  <c r="F12" i="50"/>
  <c r="T28" i="82"/>
  <c r="T36" i="82" s="1"/>
  <c r="Y37" i="48"/>
  <c r="Y39" i="48" s="1"/>
  <c r="D27" i="49"/>
  <c r="U28" i="82"/>
  <c r="U29" i="82"/>
  <c r="BF38" i="50"/>
  <c r="BF39" i="50" s="1"/>
  <c r="BF51" i="52" s="1"/>
  <c r="BF25" i="50"/>
  <c r="BF15" i="92"/>
  <c r="BE21" i="71"/>
  <c r="BF22" i="48"/>
  <c r="BF20" i="48"/>
  <c r="BG111" i="59"/>
  <c r="BF34" i="48"/>
  <c r="BF23" i="48"/>
  <c r="BF13" i="48"/>
  <c r="BF16" i="48" s="1"/>
  <c r="BF21" i="48"/>
  <c r="AD71" i="82"/>
  <c r="AD73" i="82" s="1"/>
  <c r="AD19" i="82"/>
  <c r="AC57" i="82"/>
  <c r="AC59" i="82" s="1"/>
  <c r="D28" i="49"/>
  <c r="Z37" i="48"/>
  <c r="Z39" i="48" s="1"/>
  <c r="F3" i="97"/>
  <c r="F3" i="91"/>
  <c r="AB25" i="48"/>
  <c r="G27" i="51"/>
  <c r="AA28" i="82"/>
  <c r="AB59" i="82"/>
  <c r="AB29" i="82" s="1"/>
  <c r="R30" i="50"/>
  <c r="R34" i="50" s="1"/>
  <c r="Q19" i="82"/>
  <c r="Q71" i="82"/>
  <c r="Q73" i="82" s="1"/>
  <c r="T27" i="48"/>
  <c r="Q125" i="59"/>
  <c r="O10" i="52"/>
  <c r="F47" i="51"/>
  <c r="F13" i="51" s="1"/>
  <c r="AJ43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W37" i="48"/>
  <c r="W39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D25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J25" i="48"/>
  <c r="AK115" i="59" s="1"/>
  <c r="S115" i="59"/>
  <c r="S116" i="59" s="1"/>
  <c r="R27" i="48"/>
  <c r="AL25" i="48"/>
  <c r="AM115" i="59" s="1"/>
  <c r="Q37" i="48"/>
  <c r="Q39" i="48" s="1"/>
  <c r="D19" i="49"/>
  <c r="BF95" i="49"/>
  <c r="BN95" i="49" s="1"/>
  <c r="AT95" i="49"/>
  <c r="AH95" i="49"/>
  <c r="V95" i="49"/>
  <c r="AM43" i="48"/>
  <c r="D114" i="49"/>
  <c r="AL47" i="82"/>
  <c r="AL78" i="82"/>
  <c r="AL27" i="82"/>
  <c r="AM47" i="82"/>
  <c r="W125" i="59"/>
  <c r="U10" i="52"/>
  <c r="Y116" i="59"/>
  <c r="V28" i="82"/>
  <c r="V27" i="48"/>
  <c r="AJ57" i="82"/>
  <c r="AJ60" i="82" s="1"/>
  <c r="AJ61" i="82" s="1"/>
  <c r="BD20" i="48"/>
  <c r="BD23" i="48"/>
  <c r="BD13" i="48"/>
  <c r="BD16" i="48" s="1"/>
  <c r="BD25" i="50"/>
  <c r="BD22" i="48"/>
  <c r="BD38" i="50"/>
  <c r="BD39" i="50" s="1"/>
  <c r="BD51" i="52" s="1"/>
  <c r="BD15" i="92"/>
  <c r="BD21" i="48"/>
  <c r="BE111" i="59"/>
  <c r="BC21" i="71"/>
  <c r="BD34" i="48"/>
  <c r="AF66" i="82"/>
  <c r="AF78" i="82"/>
  <c r="AF27" i="82"/>
  <c r="D110" i="49"/>
  <c r="AI43" i="48"/>
  <c r="BE54" i="82"/>
  <c r="BE52" i="82"/>
  <c r="BE67" i="82"/>
  <c r="BE44" i="82"/>
  <c r="BE48" i="82" s="1"/>
  <c r="BE47" i="82" s="1"/>
  <c r="BE55" i="82"/>
  <c r="BE53" i="82"/>
  <c r="AH47" i="50"/>
  <c r="AI30" i="50" s="1"/>
  <c r="W28" i="82"/>
  <c r="W29" i="82"/>
  <c r="AE25" i="48"/>
  <c r="AF115" i="59" s="1"/>
  <c r="AI25" i="48"/>
  <c r="AJ115" i="59" s="1"/>
  <c r="S71" i="82"/>
  <c r="S73" i="82" s="1"/>
  <c r="S19" i="82"/>
  <c r="AE43" i="48"/>
  <c r="D106" i="49"/>
  <c r="Q115" i="59"/>
  <c r="F31" i="51"/>
  <c r="F5" i="51" s="1"/>
  <c r="AJ78" i="82"/>
  <c r="AJ27" i="82"/>
  <c r="AJ28" i="82" s="1"/>
  <c r="AH27" i="82"/>
  <c r="AH78" i="82"/>
  <c r="BB34" i="48"/>
  <c r="BB33" i="48" s="1"/>
  <c r="BC111" i="59"/>
  <c r="BB38" i="50"/>
  <c r="BB39" i="50" s="1"/>
  <c r="BB51" i="52" s="1"/>
  <c r="BB21" i="48"/>
  <c r="BB15" i="92"/>
  <c r="BB25" i="50"/>
  <c r="BB22" i="48"/>
  <c r="BB23" i="48"/>
  <c r="BB20" i="48"/>
  <c r="BB13" i="48"/>
  <c r="BB16" i="48" s="1"/>
  <c r="BA21" i="71"/>
  <c r="U37" i="48"/>
  <c r="U39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X37" i="48"/>
  <c r="X39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A20" i="48"/>
  <c r="BA21" i="48"/>
  <c r="BA13" i="48"/>
  <c r="BA16" i="48" s="1"/>
  <c r="BA25" i="50"/>
  <c r="BA22" i="48"/>
  <c r="BB111" i="59"/>
  <c r="BA38" i="50"/>
  <c r="BA39" i="50" s="1"/>
  <c r="BA51" i="52" s="1"/>
  <c r="BA34" i="48"/>
  <c r="BA33" i="48" s="1"/>
  <c r="AZ21" i="71"/>
  <c r="BA23" i="48"/>
  <c r="AM25" i="48"/>
  <c r="AN115" i="59" s="1"/>
  <c r="AE47" i="50"/>
  <c r="W34" i="50"/>
  <c r="AC43" i="48"/>
  <c r="D104" i="49"/>
  <c r="AD57" i="82"/>
  <c r="AD59" i="82" s="1"/>
  <c r="X125" i="59"/>
  <c r="V10" i="52"/>
  <c r="AM57" i="82"/>
  <c r="AM59" i="82" s="1"/>
  <c r="Z115" i="59"/>
  <c r="Z116" i="59" s="1"/>
  <c r="Y27" i="48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B16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P37" i="48"/>
  <c r="P39" i="48" s="1"/>
  <c r="D18" i="49"/>
  <c r="D112" i="49"/>
  <c r="AK43" i="48"/>
  <c r="S92" i="49"/>
  <c r="AE92" i="49"/>
  <c r="BC92" i="49"/>
  <c r="BN92" i="49" s="1"/>
  <c r="AQ92" i="49"/>
  <c r="AG25" i="48"/>
  <c r="AH115" i="59" s="1"/>
  <c r="BG20" i="48"/>
  <c r="BG15" i="92"/>
  <c r="BG38" i="50"/>
  <c r="BG39" i="50" s="1"/>
  <c r="BG51" i="52" s="1"/>
  <c r="BH111" i="59"/>
  <c r="BG22" i="48"/>
  <c r="BG21" i="48"/>
  <c r="BG23" i="48"/>
  <c r="BG34" i="48"/>
  <c r="BG13" i="48"/>
  <c r="BG16" i="48" s="1"/>
  <c r="BG25" i="50"/>
  <c r="BF21" i="71"/>
  <c r="BB55" i="82"/>
  <c r="BB53" i="82"/>
  <c r="BB52" i="82"/>
  <c r="BB67" i="82"/>
  <c r="BB54" i="82"/>
  <c r="BB44" i="82"/>
  <c r="BB48" i="82" s="1"/>
  <c r="AM37" i="48"/>
  <c r="AM39" i="48" s="1"/>
  <c r="D41" i="49"/>
  <c r="AF43" i="48"/>
  <c r="D107" i="49"/>
  <c r="Z71" i="82"/>
  <c r="Z73" i="82" s="1"/>
  <c r="Z19" i="82"/>
  <c r="AC33" i="48"/>
  <c r="AW98" i="49"/>
  <c r="AK98" i="49"/>
  <c r="Y98" i="49"/>
  <c r="BI98" i="49"/>
  <c r="BN98" i="49" s="1"/>
  <c r="AB115" i="59"/>
  <c r="AB116" i="59" s="1"/>
  <c r="AA27" i="48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J22" i="48"/>
  <c r="BJ21" i="48"/>
  <c r="BJ25" i="50"/>
  <c r="BJ15" i="92"/>
  <c r="BJ38" i="50"/>
  <c r="BJ39" i="50" s="1"/>
  <c r="BJ51" i="52" s="1"/>
  <c r="BJ20" i="48"/>
  <c r="BJ34" i="48"/>
  <c r="BJ23" i="48"/>
  <c r="BJ13" i="48"/>
  <c r="BJ16" i="48" s="1"/>
  <c r="V34" i="50"/>
  <c r="R36" i="52"/>
  <c r="R36" i="82"/>
  <c r="G47" i="50"/>
  <c r="H30" i="50" s="1"/>
  <c r="N25" i="48"/>
  <c r="O115" i="59" s="1"/>
  <c r="I47" i="50"/>
  <c r="J30" i="50" s="1"/>
  <c r="H25" i="48"/>
  <c r="K57" i="82"/>
  <c r="L25" i="48"/>
  <c r="M115" i="59" s="1"/>
  <c r="I57" i="82"/>
  <c r="G25" i="48"/>
  <c r="H115" i="59" s="1"/>
  <c r="I25" i="48"/>
  <c r="J115" i="59" s="1"/>
  <c r="J25" i="48"/>
  <c r="N57" i="82"/>
  <c r="E47" i="50"/>
  <c r="F30" i="50" s="1"/>
  <c r="O34" i="50"/>
  <c r="O42" i="50" s="1"/>
  <c r="G57" i="82"/>
  <c r="G60" i="82" s="1"/>
  <c r="G61" i="82" s="1"/>
  <c r="H27" i="82"/>
  <c r="H78" i="82"/>
  <c r="D88" i="49"/>
  <c r="E25" i="48"/>
  <c r="F115" i="59" s="1"/>
  <c r="N7" i="52"/>
  <c r="P114" i="59"/>
  <c r="D85" i="49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66" i="82"/>
  <c r="G71" i="82"/>
  <c r="G73" i="82" s="1"/>
  <c r="G19" i="82"/>
  <c r="O71" i="82"/>
  <c r="O73" i="82" s="1"/>
  <c r="O19" i="82"/>
  <c r="D47" i="50"/>
  <c r="O33" i="48"/>
  <c r="O37" i="48" s="1"/>
  <c r="O39" i="48" s="1"/>
  <c r="D90" i="49"/>
  <c r="D86" i="49"/>
  <c r="D3" i="91"/>
  <c r="D3" i="97"/>
  <c r="L33" i="48"/>
  <c r="L37" i="48" s="1"/>
  <c r="L39" i="48" s="1"/>
  <c r="D87" i="49"/>
  <c r="G114" i="59"/>
  <c r="E7" i="52"/>
  <c r="O114" i="59"/>
  <c r="M7" i="52"/>
  <c r="H66" i="82"/>
  <c r="O27" i="82"/>
  <c r="O78" i="82"/>
  <c r="E33" i="48"/>
  <c r="E37" i="48" s="1"/>
  <c r="E39" i="48" s="1"/>
  <c r="D80" i="49"/>
  <c r="L19" i="82"/>
  <c r="L71" i="82"/>
  <c r="L73" i="82" s="1"/>
  <c r="L57" i="82"/>
  <c r="L114" i="59"/>
  <c r="J7" i="52"/>
  <c r="J33" i="48"/>
  <c r="J37" i="48" s="1"/>
  <c r="J39" i="48" s="1"/>
  <c r="D25" i="48"/>
  <c r="E27" i="51"/>
  <c r="K47" i="50"/>
  <c r="I71" i="82"/>
  <c r="I73" i="82" s="1"/>
  <c r="I19" i="82"/>
  <c r="J57" i="82"/>
  <c r="F7" i="52"/>
  <c r="H114" i="59"/>
  <c r="M47" i="50"/>
  <c r="M33" i="48"/>
  <c r="M37" i="48" s="1"/>
  <c r="M39" i="48" s="1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F47" i="50"/>
  <c r="G30" i="50" s="1"/>
  <c r="F25" i="48"/>
  <c r="G115" i="59" s="1"/>
  <c r="D89" i="49"/>
  <c r="O47" i="82"/>
  <c r="O25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D16" i="48"/>
  <c r="E21" i="51"/>
  <c r="J114" i="59"/>
  <c r="H7" i="52"/>
  <c r="D82" i="49"/>
  <c r="D83" i="49"/>
  <c r="H57" i="82"/>
  <c r="H60" i="82" s="1"/>
  <c r="G78" i="82"/>
  <c r="G27" i="82"/>
  <c r="O57" i="82"/>
  <c r="O59" i="82" s="1"/>
  <c r="M25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1" i="49"/>
  <c r="N33" i="48"/>
  <c r="N37" i="48" s="1"/>
  <c r="N39" i="48" s="1"/>
  <c r="L47" i="50"/>
  <c r="M30" i="50" s="1"/>
  <c r="N114" i="59"/>
  <c r="L7" i="52"/>
  <c r="E7" i="59"/>
  <c r="L78" i="82"/>
  <c r="L27" i="82"/>
  <c r="N78" i="82"/>
  <c r="N27" i="82"/>
  <c r="K25" i="48"/>
  <c r="L115" i="59" s="1"/>
  <c r="P78" i="82"/>
  <c r="P27" i="82"/>
  <c r="I7" i="52"/>
  <c r="K114" i="59"/>
  <c r="M57" i="82"/>
  <c r="M60" i="82" s="1"/>
  <c r="E29" i="51"/>
  <c r="D79" i="49"/>
  <c r="E39" i="51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R8" i="52" l="1"/>
  <c r="U8" i="52"/>
  <c r="D10" i="49"/>
  <c r="AT10" i="49" s="1"/>
  <c r="U28" i="48"/>
  <c r="V117" i="59" s="1"/>
  <c r="AA28" i="48"/>
  <c r="AB117" i="59" s="1"/>
  <c r="X28" i="48"/>
  <c r="Y117" i="59" s="1"/>
  <c r="S28" i="48"/>
  <c r="T117" i="59" s="1"/>
  <c r="Y28" i="48"/>
  <c r="Z117" i="59" s="1"/>
  <c r="R28" i="48"/>
  <c r="S117" i="59" s="1"/>
  <c r="T28" i="48"/>
  <c r="U117" i="59" s="1"/>
  <c r="Q28" i="48"/>
  <c r="R117" i="59" s="1"/>
  <c r="V28" i="48"/>
  <c r="W117" i="59" s="1"/>
  <c r="W28" i="48"/>
  <c r="X117" i="59" s="1"/>
  <c r="Z28" i="48"/>
  <c r="AA117" i="59" s="1"/>
  <c r="AN64" i="48"/>
  <c r="AN87" i="48" s="1"/>
  <c r="BL62" i="48"/>
  <c r="T120" i="59"/>
  <c r="W120" i="59"/>
  <c r="D6" i="49"/>
  <c r="F6" i="49" s="1"/>
  <c r="F67" i="49" s="1"/>
  <c r="D13" i="49"/>
  <c r="M13" i="49" s="1"/>
  <c r="M67" i="49" s="1"/>
  <c r="M69" i="49" s="1"/>
  <c r="K40" i="48" s="1"/>
  <c r="D11" i="49"/>
  <c r="BG11" i="49" s="1"/>
  <c r="D9" i="49"/>
  <c r="BE9" i="49" s="1"/>
  <c r="AI34" i="50"/>
  <c r="AI35" i="50" s="1"/>
  <c r="D8" i="49"/>
  <c r="AF8" i="49" s="1"/>
  <c r="I60" i="82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M21" i="82" s="1"/>
  <c r="H59" i="82"/>
  <c r="H29" i="82" s="1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K27" i="48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D27" i="48"/>
  <c r="AI27" i="48"/>
  <c r="D63" i="49"/>
  <c r="BK63" i="49" s="1"/>
  <c r="BN63" i="49" s="1"/>
  <c r="BI37" i="48"/>
  <c r="AI116" i="59"/>
  <c r="AH27" i="48"/>
  <c r="BE57" i="82"/>
  <c r="BE59" i="82" s="1"/>
  <c r="T29" i="82"/>
  <c r="T37" i="82" s="1"/>
  <c r="BH37" i="48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C27" i="48"/>
  <c r="F11" i="59"/>
  <c r="E21" i="116" s="1"/>
  <c r="BC25" i="48"/>
  <c r="BD115" i="59" s="1"/>
  <c r="AF27" i="48"/>
  <c r="BJ57" i="82"/>
  <c r="BI57" i="82"/>
  <c r="BI59" i="82" s="1"/>
  <c r="BG25" i="48"/>
  <c r="BH115" i="59" s="1"/>
  <c r="BB47" i="50"/>
  <c r="BC30" i="50" s="1"/>
  <c r="AE60" i="82"/>
  <c r="AE61" i="82" s="1"/>
  <c r="BK34" i="50"/>
  <c r="K115" i="59"/>
  <c r="J27" i="48"/>
  <c r="D56" i="49"/>
  <c r="BD56" i="49" s="1"/>
  <c r="BN56" i="49" s="1"/>
  <c r="BB37" i="48"/>
  <c r="BB39" i="48" s="1"/>
  <c r="Q42" i="50"/>
  <c r="Q35" i="50"/>
  <c r="I115" i="59"/>
  <c r="H27" i="48"/>
  <c r="N60" i="82"/>
  <c r="N61" i="82" s="1"/>
  <c r="N59" i="82"/>
  <c r="N21" i="82" s="1"/>
  <c r="D55" i="49"/>
  <c r="BC55" i="49" s="1"/>
  <c r="BN55" i="49" s="1"/>
  <c r="BA37" i="48"/>
  <c r="BA39" i="48" s="1"/>
  <c r="BG19" i="82"/>
  <c r="BG71" i="82"/>
  <c r="BG73" i="82" s="1"/>
  <c r="BE37" i="48"/>
  <c r="BE39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D33" i="48"/>
  <c r="D131" i="49"/>
  <c r="BF131" i="49" s="1"/>
  <c r="BN131" i="49" s="1"/>
  <c r="BD43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C33" i="48"/>
  <c r="D130" i="49"/>
  <c r="BE130" i="49" s="1"/>
  <c r="BN130" i="49" s="1"/>
  <c r="BC43" i="48"/>
  <c r="AJ109" i="49"/>
  <c r="BH109" i="49"/>
  <c r="BN109" i="49" s="1"/>
  <c r="AV109" i="49"/>
  <c r="AG33" i="49"/>
  <c r="AS33" i="49"/>
  <c r="BE33" i="49"/>
  <c r="BN33" i="49" s="1"/>
  <c r="AM27" i="48"/>
  <c r="F33" i="51"/>
  <c r="F34" i="51" s="1"/>
  <c r="P28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I25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D25" i="48"/>
  <c r="BE115" i="59" s="1"/>
  <c r="S35" i="50"/>
  <c r="S42" i="50"/>
  <c r="BF43" i="48"/>
  <c r="D133" i="49"/>
  <c r="BH133" i="49" s="1"/>
  <c r="BN133" i="49" s="1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AZ16" i="48"/>
  <c r="I21" i="51"/>
  <c r="H12" i="50"/>
  <c r="AZ39" i="50"/>
  <c r="BH25" i="48"/>
  <c r="BI115" i="59" s="1"/>
  <c r="AJ8" i="52"/>
  <c r="AL120" i="59"/>
  <c r="BK25" i="48"/>
  <c r="BL115" i="59" s="1"/>
  <c r="AU35" i="49"/>
  <c r="BG35" i="49"/>
  <c r="BN35" i="49" s="1"/>
  <c r="AI35" i="49"/>
  <c r="BL57" i="82"/>
  <c r="BL59" i="82" s="1"/>
  <c r="AF105" i="49"/>
  <c r="AD77" i="48" s="1"/>
  <c r="BD105" i="49"/>
  <c r="BB77" i="48" s="1"/>
  <c r="AR105" i="49"/>
  <c r="AP77" i="48" s="1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A43" i="48"/>
  <c r="BA25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E27" i="48"/>
  <c r="AD29" i="82"/>
  <c r="AD28" i="82"/>
  <c r="F21" i="59"/>
  <c r="E31" i="116" s="1"/>
  <c r="AJ34" i="50"/>
  <c r="AJ27" i="48"/>
  <c r="AY43" i="82"/>
  <c r="M75" i="52"/>
  <c r="AE19" i="82"/>
  <c r="AE71" i="82"/>
  <c r="AE73" i="82" s="1"/>
  <c r="BD66" i="82"/>
  <c r="H3" i="91"/>
  <c r="H3" i="97"/>
  <c r="AZ33" i="48"/>
  <c r="I39" i="51"/>
  <c r="D127" i="49"/>
  <c r="BB127" i="49" s="1"/>
  <c r="BN127" i="49" s="1"/>
  <c r="AZ43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E25" i="48"/>
  <c r="BF115" i="59" s="1"/>
  <c r="BD47" i="50"/>
  <c r="Y120" i="59"/>
  <c r="W8" i="52"/>
  <c r="BF57" i="82"/>
  <c r="BF59" i="82" s="1"/>
  <c r="BB25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F25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G27" i="48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J33" i="48"/>
  <c r="BJ43" i="48"/>
  <c r="BB27" i="82"/>
  <c r="BB78" i="82"/>
  <c r="BB66" i="82"/>
  <c r="F42" i="51"/>
  <c r="BB57" i="82"/>
  <c r="BB59" i="82" s="1"/>
  <c r="AA7" i="52"/>
  <c r="AC114" i="59"/>
  <c r="AB27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K43" i="48"/>
  <c r="D40" i="49"/>
  <c r="AL37" i="48"/>
  <c r="AL39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E43" i="48"/>
  <c r="AC37" i="48"/>
  <c r="AC39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L27" i="48"/>
  <c r="Q20" i="82"/>
  <c r="Q35" i="82"/>
  <c r="Q21" i="82"/>
  <c r="BF33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B37" i="48"/>
  <c r="AB39" i="48" s="1"/>
  <c r="D30" i="49"/>
  <c r="AH116" i="59"/>
  <c r="X42" i="50"/>
  <c r="X35" i="50"/>
  <c r="I27" i="51"/>
  <c r="AZ25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K33" i="48"/>
  <c r="BG43" i="48"/>
  <c r="BG33" i="48"/>
  <c r="D134" i="49"/>
  <c r="BI134" i="49" s="1"/>
  <c r="BN134" i="49" s="1"/>
  <c r="BJ25" i="48"/>
  <c r="BK115" i="59" s="1"/>
  <c r="AQ104" i="49"/>
  <c r="AE104" i="49"/>
  <c r="BC104" i="49"/>
  <c r="BN104" i="49" s="1"/>
  <c r="BB43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H37" i="48"/>
  <c r="AH39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I43" i="48"/>
  <c r="D136" i="49"/>
  <c r="BK136" i="49" s="1"/>
  <c r="BN136" i="49" s="1"/>
  <c r="Y34" i="50"/>
  <c r="I28" i="51"/>
  <c r="D135" i="49"/>
  <c r="BJ135" i="49" s="1"/>
  <c r="BN135" i="49" s="1"/>
  <c r="BH43" i="48"/>
  <c r="AF10" i="52"/>
  <c r="AH125" i="59"/>
  <c r="AK10" i="52"/>
  <c r="AM125" i="59"/>
  <c r="BL78" i="82"/>
  <c r="BL27" i="82"/>
  <c r="AI28" i="82"/>
  <c r="N27" i="48"/>
  <c r="G34" i="50"/>
  <c r="G35" i="50" s="1"/>
  <c r="I34" i="50"/>
  <c r="I35" i="50" s="1"/>
  <c r="O116" i="59"/>
  <c r="P116" i="59"/>
  <c r="L27" i="48"/>
  <c r="I27" i="48"/>
  <c r="G27" i="48"/>
  <c r="O35" i="50"/>
  <c r="O43" i="50" s="1"/>
  <c r="O40" i="64" s="1"/>
  <c r="P60" i="82"/>
  <c r="P61" i="82" s="1"/>
  <c r="O60" i="82"/>
  <c r="O61" i="82" s="1"/>
  <c r="M27" i="48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E27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D27" i="48"/>
  <c r="E24" i="51"/>
  <c r="E78" i="82"/>
  <c r="E27" i="82"/>
  <c r="D15" i="49"/>
  <c r="K27" i="48"/>
  <c r="D7" i="49"/>
  <c r="J10" i="49"/>
  <c r="J67" i="49" s="1"/>
  <c r="J69" i="49" s="1"/>
  <c r="H40" i="48" s="1"/>
  <c r="V10" i="49"/>
  <c r="AH10" i="49"/>
  <c r="K10" i="52"/>
  <c r="M125" i="59"/>
  <c r="N10" i="52"/>
  <c r="P125" i="59"/>
  <c r="J19" i="82"/>
  <c r="J71" i="82"/>
  <c r="J73" i="82" s="1"/>
  <c r="F34" i="50"/>
  <c r="K28" i="82"/>
  <c r="H28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M34" i="50"/>
  <c r="N30" i="50"/>
  <c r="N34" i="50" s="1"/>
  <c r="L30" i="50"/>
  <c r="L34" i="50" s="1"/>
  <c r="K34" i="50"/>
  <c r="E38" i="51"/>
  <c r="D14" i="49"/>
  <c r="BA90" i="49"/>
  <c r="Q90" i="49"/>
  <c r="Q140" i="49" s="1"/>
  <c r="Q142" i="49" s="1"/>
  <c r="BM90" i="49"/>
  <c r="AO90" i="49"/>
  <c r="AC90" i="49"/>
  <c r="AC140" i="49" s="1"/>
  <c r="AC142" i="49" s="1"/>
  <c r="W11" i="49"/>
  <c r="K19" i="82"/>
  <c r="K71" i="82"/>
  <c r="K73" i="82" s="1"/>
  <c r="O27" i="48"/>
  <c r="H34" i="50"/>
  <c r="D16" i="49"/>
  <c r="E57" i="82"/>
  <c r="M10" i="52"/>
  <c r="O125" i="59"/>
  <c r="F35" i="82"/>
  <c r="F21" i="82"/>
  <c r="F20" i="82"/>
  <c r="O28" i="82"/>
  <c r="O29" i="82"/>
  <c r="F27" i="48"/>
  <c r="D17" i="49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H19" i="82"/>
  <c r="H71" i="82"/>
  <c r="H73" i="82" s="1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BB87" i="48" l="1"/>
  <c r="BB86" i="48"/>
  <c r="I9" i="49"/>
  <c r="I67" i="49" s="1"/>
  <c r="I69" i="49" s="1"/>
  <c r="G40" i="48" s="1"/>
  <c r="AD87" i="48"/>
  <c r="AD86" i="48"/>
  <c r="AP87" i="48"/>
  <c r="AP86" i="48"/>
  <c r="BF10" i="49"/>
  <c r="AI11" i="49"/>
  <c r="K11" i="49"/>
  <c r="K67" i="49" s="1"/>
  <c r="K69" i="49" s="1"/>
  <c r="I40" i="48" s="1"/>
  <c r="AD6" i="49"/>
  <c r="BB6" i="49"/>
  <c r="BN6" i="49" s="1"/>
  <c r="R6" i="49"/>
  <c r="R67" i="49" s="1"/>
  <c r="R69" i="49" s="1"/>
  <c r="P40" i="48" s="1"/>
  <c r="AP6" i="49"/>
  <c r="BL77" i="48"/>
  <c r="AJ28" i="48"/>
  <c r="AK117" i="59" s="1"/>
  <c r="AM28" i="48"/>
  <c r="AN117" i="59" s="1"/>
  <c r="K116" i="59"/>
  <c r="AF28" i="48"/>
  <c r="AG117" i="59" s="1"/>
  <c r="AH28" i="48"/>
  <c r="AI117" i="59" s="1"/>
  <c r="AN65" i="48"/>
  <c r="BL64" i="48"/>
  <c r="I116" i="59"/>
  <c r="AC28" i="48"/>
  <c r="AD117" i="59" s="1"/>
  <c r="N116" i="59"/>
  <c r="AG28" i="48"/>
  <c r="AH117" i="59" s="1"/>
  <c r="AI28" i="48"/>
  <c r="AJ117" i="59" s="1"/>
  <c r="H116" i="59"/>
  <c r="AE28" i="48"/>
  <c r="AF117" i="59" s="1"/>
  <c r="AD28" i="48"/>
  <c r="AE117" i="59" s="1"/>
  <c r="AK28" i="48"/>
  <c r="AL117" i="59" s="1"/>
  <c r="J116" i="59"/>
  <c r="M116" i="59"/>
  <c r="AL28" i="48"/>
  <c r="AM117" i="59" s="1"/>
  <c r="N28" i="48"/>
  <c r="O117" i="59" s="1"/>
  <c r="AK13" i="49"/>
  <c r="AK67" i="49" s="1"/>
  <c r="AK69" i="49" s="1"/>
  <c r="AI40" i="48" s="1"/>
  <c r="Y13" i="49"/>
  <c r="Y67" i="49" s="1"/>
  <c r="Y69" i="49" s="1"/>
  <c r="W40" i="48" s="1"/>
  <c r="BI13" i="49"/>
  <c r="BN13" i="49" s="1"/>
  <c r="AW13" i="49"/>
  <c r="AU11" i="49"/>
  <c r="BN105" i="49"/>
  <c r="M29" i="82"/>
  <c r="T8" i="49"/>
  <c r="T67" i="49" s="1"/>
  <c r="T69" i="49" s="1"/>
  <c r="R40" i="48" s="1"/>
  <c r="BD8" i="49"/>
  <c r="BN8" i="49" s="1"/>
  <c r="U9" i="49"/>
  <c r="U67" i="49" s="1"/>
  <c r="U69" i="49" s="1"/>
  <c r="S40" i="48" s="1"/>
  <c r="AG9" i="49"/>
  <c r="AG67" i="49" s="1"/>
  <c r="AG69" i="49" s="1"/>
  <c r="AE40" i="48" s="1"/>
  <c r="H8" i="49"/>
  <c r="H67" i="49" s="1"/>
  <c r="H69" i="49" s="1"/>
  <c r="F40" i="48" s="1"/>
  <c r="AS9" i="49"/>
  <c r="AR8" i="49"/>
  <c r="AI42" i="50"/>
  <c r="BH39" i="48"/>
  <c r="BI39" i="48"/>
  <c r="AC42" i="50"/>
  <c r="E47" i="82"/>
  <c r="E28" i="82" s="1"/>
  <c r="E59" i="82"/>
  <c r="E21" i="82" s="1"/>
  <c r="AD35" i="50"/>
  <c r="AD50" i="52" s="1"/>
  <c r="L21" i="82"/>
  <c r="L37" i="82" s="1"/>
  <c r="Z42" i="50"/>
  <c r="J28" i="48"/>
  <c r="K117" i="59" s="1"/>
  <c r="BD116" i="59"/>
  <c r="BC60" i="82"/>
  <c r="BC61" i="82" s="1"/>
  <c r="BE60" i="82"/>
  <c r="BE61" i="82" s="1"/>
  <c r="W67" i="49"/>
  <c r="W69" i="49" s="1"/>
  <c r="U40" i="48" s="1"/>
  <c r="N29" i="82"/>
  <c r="N37" i="82" s="1"/>
  <c r="BF34" i="50"/>
  <c r="BF35" i="50" s="1"/>
  <c r="I28" i="48"/>
  <c r="J117" i="59" s="1"/>
  <c r="AH36" i="82"/>
  <c r="BI35" i="82"/>
  <c r="BI27" i="48"/>
  <c r="BI21" i="82"/>
  <c r="BG37" i="52" s="1"/>
  <c r="BL35" i="82"/>
  <c r="AI140" i="49"/>
  <c r="AI142" i="49" s="1"/>
  <c r="AG44" i="48" s="1"/>
  <c r="O50" i="52"/>
  <c r="AJ140" i="49"/>
  <c r="AJ142" i="49" s="1"/>
  <c r="AI79" i="82" s="1"/>
  <c r="AI80" i="82" s="1"/>
  <c r="BC27" i="48"/>
  <c r="BA35" i="82"/>
  <c r="H28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T40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H67" i="49"/>
  <c r="AH69" i="49" s="1"/>
  <c r="AF40" i="48" s="1"/>
  <c r="AI67" i="49"/>
  <c r="AI69" i="49" s="1"/>
  <c r="AG40" i="48" s="1"/>
  <c r="AG140" i="49"/>
  <c r="AG142" i="49" s="1"/>
  <c r="AF79" i="82" s="1"/>
  <c r="AF80" i="82" s="1"/>
  <c r="AJ36" i="82"/>
  <c r="BG27" i="48"/>
  <c r="BL21" i="82"/>
  <c r="BJ37" i="52" s="1"/>
  <c r="BH116" i="59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D44" i="48" s="1"/>
  <c r="AF67" i="49"/>
  <c r="AF69" i="49" s="1"/>
  <c r="AD40" i="48" s="1"/>
  <c r="AL36" i="82"/>
  <c r="G42" i="51"/>
  <c r="AH140" i="49"/>
  <c r="AH142" i="49" s="1"/>
  <c r="AF44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X34" i="48"/>
  <c r="AX33" i="48" s="1"/>
  <c r="AX25" i="50"/>
  <c r="AX15" i="92"/>
  <c r="AX22" i="48"/>
  <c r="AW21" i="71"/>
  <c r="AX20" i="48"/>
  <c r="AX13" i="48"/>
  <c r="AX16" i="48" s="1"/>
  <c r="AX21" i="48"/>
  <c r="AX38" i="50"/>
  <c r="AX39" i="50" s="1"/>
  <c r="AX51" i="52" s="1"/>
  <c r="AX23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D37" i="48"/>
  <c r="BD39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Y20" i="48"/>
  <c r="AY23" i="48"/>
  <c r="AY38" i="50"/>
  <c r="AY39" i="50" s="1"/>
  <c r="AY51" i="52" s="1"/>
  <c r="AZ111" i="59"/>
  <c r="AY22" i="48"/>
  <c r="AY34" i="48"/>
  <c r="AY21" i="48"/>
  <c r="AY13" i="48"/>
  <c r="AY16" i="48" s="1"/>
  <c r="BC125" i="59"/>
  <c r="BA10" i="52"/>
  <c r="BK37" i="48"/>
  <c r="BK39" i="48" s="1"/>
  <c r="D65" i="49"/>
  <c r="BM65" i="49" s="1"/>
  <c r="BN65" i="49" s="1"/>
  <c r="BB30" i="49"/>
  <c r="BN30" i="49" s="1"/>
  <c r="AP30" i="49"/>
  <c r="AD30" i="49"/>
  <c r="AN20" i="48"/>
  <c r="AN23" i="48"/>
  <c r="AN21" i="48"/>
  <c r="AN15" i="92"/>
  <c r="AM21" i="71"/>
  <c r="H20" i="51"/>
  <c r="AN13" i="48"/>
  <c r="AN38" i="50"/>
  <c r="AN22" i="48"/>
  <c r="AN34" i="48"/>
  <c r="AN33" i="48" s="1"/>
  <c r="AN25" i="50"/>
  <c r="AO111" i="59"/>
  <c r="BL12" i="48"/>
  <c r="BL38" i="50" s="1"/>
  <c r="W37" i="52"/>
  <c r="Y37" i="82"/>
  <c r="S37" i="82"/>
  <c r="Q37" i="52"/>
  <c r="G33" i="51"/>
  <c r="G34" i="51" s="1"/>
  <c r="AB28" i="48"/>
  <c r="AC117" i="59" s="1"/>
  <c r="BB28" i="82"/>
  <c r="BB29" i="82"/>
  <c r="AW34" i="48"/>
  <c r="AW23" i="48"/>
  <c r="AW25" i="50"/>
  <c r="AW13" i="48"/>
  <c r="AW16" i="48" s="1"/>
  <c r="AW21" i="48"/>
  <c r="AW15" i="92"/>
  <c r="AX111" i="59"/>
  <c r="AW22" i="48"/>
  <c r="AW38" i="50"/>
  <c r="AW39" i="50" s="1"/>
  <c r="AW51" i="52" s="1"/>
  <c r="AV21" i="71"/>
  <c r="AW20" i="48"/>
  <c r="U36" i="82"/>
  <c r="S36" i="52"/>
  <c r="D54" i="49"/>
  <c r="BB54" i="49" s="1"/>
  <c r="BN54" i="49" s="1"/>
  <c r="AZ37" i="48"/>
  <c r="AZ39" i="48" s="1"/>
  <c r="AY44" i="82"/>
  <c r="AY48" i="82" s="1"/>
  <c r="AY67" i="82"/>
  <c r="AY55" i="82"/>
  <c r="AY54" i="82"/>
  <c r="AY53" i="82"/>
  <c r="AY52" i="82"/>
  <c r="AS23" i="48"/>
  <c r="AT111" i="59"/>
  <c r="AS20" i="48"/>
  <c r="AS13" i="48"/>
  <c r="AS16" i="48" s="1"/>
  <c r="AS34" i="48"/>
  <c r="AR21" i="71"/>
  <c r="AS21" i="48"/>
  <c r="AS25" i="50"/>
  <c r="AS22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C37" i="48"/>
  <c r="BC39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R22" i="48"/>
  <c r="AR21" i="48"/>
  <c r="AR34" i="48"/>
  <c r="AR33" i="48" s="1"/>
  <c r="AR25" i="50"/>
  <c r="AR13" i="48"/>
  <c r="AR16" i="48" s="1"/>
  <c r="AR20" i="48"/>
  <c r="AR15" i="92"/>
  <c r="AR38" i="50"/>
  <c r="AR39" i="50" s="1"/>
  <c r="AR51" i="52" s="1"/>
  <c r="AQ21" i="71"/>
  <c r="AR23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J27" i="48"/>
  <c r="AQ23" i="48"/>
  <c r="AQ34" i="48"/>
  <c r="AQ33" i="48" s="1"/>
  <c r="AQ25" i="50"/>
  <c r="AP21" i="71"/>
  <c r="AR111" i="59"/>
  <c r="AQ13" i="48"/>
  <c r="AQ16" i="48" s="1"/>
  <c r="AQ38" i="50"/>
  <c r="AQ39" i="50" s="1"/>
  <c r="AQ51" i="52" s="1"/>
  <c r="AQ15" i="92"/>
  <c r="AQ21" i="48"/>
  <c r="AQ20" i="48"/>
  <c r="AQ22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J37" i="48"/>
  <c r="BJ39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B27" i="48"/>
  <c r="AJ37" i="52"/>
  <c r="AL37" i="82"/>
  <c r="AY7" i="52"/>
  <c r="BA114" i="59"/>
  <c r="AZ27" i="48"/>
  <c r="I24" i="51"/>
  <c r="BE10" i="52"/>
  <c r="BG125" i="59"/>
  <c r="BI29" i="82"/>
  <c r="BI28" i="82"/>
  <c r="BI36" i="82" s="1"/>
  <c r="AV13" i="48"/>
  <c r="AV16" i="48" s="1"/>
  <c r="AV15" i="92"/>
  <c r="AV38" i="50"/>
  <c r="AV39" i="50" s="1"/>
  <c r="AV51" i="52" s="1"/>
  <c r="AV25" i="50"/>
  <c r="AV20" i="48"/>
  <c r="AW111" i="59"/>
  <c r="AV34" i="48"/>
  <c r="AV33" i="48" s="1"/>
  <c r="AV21" i="48"/>
  <c r="AU21" i="71"/>
  <c r="AV23" i="48"/>
  <c r="AV22" i="48"/>
  <c r="BK71" i="82"/>
  <c r="BK73" i="82" s="1"/>
  <c r="BK19" i="82"/>
  <c r="AU13" i="48"/>
  <c r="AU16" i="48" s="1"/>
  <c r="AU22" i="48"/>
  <c r="AV111" i="59"/>
  <c r="AU21" i="48"/>
  <c r="AT21" i="71"/>
  <c r="AU38" i="50"/>
  <c r="AU39" i="50" s="1"/>
  <c r="AU51" i="52" s="1"/>
  <c r="AU34" i="48"/>
  <c r="AU20" i="48"/>
  <c r="AU15" i="92"/>
  <c r="AU23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BA28" i="82"/>
  <c r="BA36" i="82" s="1"/>
  <c r="AK21" i="82"/>
  <c r="AK20" i="82"/>
  <c r="AI36" i="52" s="1"/>
  <c r="AK35" i="82"/>
  <c r="BD28" i="82"/>
  <c r="BK116" i="59"/>
  <c r="BD27" i="48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K27" i="48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F37" i="48"/>
  <c r="BF39" i="48" s="1"/>
  <c r="D60" i="49"/>
  <c r="BH60" i="49" s="1"/>
  <c r="BN60" i="49" s="1"/>
  <c r="AB42" i="50"/>
  <c r="AB35" i="50"/>
  <c r="E22" i="116"/>
  <c r="F13" i="59"/>
  <c r="E23" i="116" s="1"/>
  <c r="AJ42" i="50"/>
  <c r="AJ35" i="50"/>
  <c r="BE27" i="48"/>
  <c r="BK28" i="82"/>
  <c r="AH35" i="50"/>
  <c r="AH42" i="50"/>
  <c r="AK140" i="49"/>
  <c r="AK142" i="49" s="1"/>
  <c r="AI44" i="48" s="1"/>
  <c r="I42" i="50"/>
  <c r="AT22" i="48"/>
  <c r="AT15" i="92"/>
  <c r="AT23" i="48"/>
  <c r="AT25" i="50"/>
  <c r="AT38" i="50"/>
  <c r="AT39" i="50" s="1"/>
  <c r="AT51" i="52" s="1"/>
  <c r="AT21" i="48"/>
  <c r="AT20" i="48"/>
  <c r="AT13" i="48"/>
  <c r="AT16" i="48" s="1"/>
  <c r="AT34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O13" i="48"/>
  <c r="AO16" i="48" s="1"/>
  <c r="AO34" i="48"/>
  <c r="AO20" i="48"/>
  <c r="AO38" i="50"/>
  <c r="AO39" i="50" s="1"/>
  <c r="AO51" i="52" s="1"/>
  <c r="AP111" i="59"/>
  <c r="AO22" i="48"/>
  <c r="AO15" i="92"/>
  <c r="AO23" i="48"/>
  <c r="AO21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A27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F27" i="48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L28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G37" i="48"/>
  <c r="BG39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P21" i="48"/>
  <c r="AP34" i="48"/>
  <c r="AP13" i="48"/>
  <c r="AP16" i="48" s="1"/>
  <c r="AO21" i="71"/>
  <c r="AP15" i="92"/>
  <c r="AP22" i="48"/>
  <c r="AP25" i="50"/>
  <c r="AP20" i="48"/>
  <c r="AP38" i="50"/>
  <c r="AP39" i="50" s="1"/>
  <c r="AP51" i="52" s="1"/>
  <c r="AP23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H27" i="48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G28" i="48"/>
  <c r="H117" i="59" s="1"/>
  <c r="I36" i="82"/>
  <c r="F37" i="82"/>
  <c r="G36" i="82"/>
  <c r="M36" i="82"/>
  <c r="E60" i="82"/>
  <c r="E61" i="82" s="1"/>
  <c r="I37" i="82"/>
  <c r="N36" i="82"/>
  <c r="M28" i="48"/>
  <c r="N117" i="59" s="1"/>
  <c r="P36" i="82"/>
  <c r="H35" i="82"/>
  <c r="H21" i="82"/>
  <c r="H20" i="82"/>
  <c r="H36" i="82" s="1"/>
  <c r="S79" i="82"/>
  <c r="S80" i="82" s="1"/>
  <c r="R44" i="48"/>
  <c r="K35" i="82"/>
  <c r="K20" i="82"/>
  <c r="K36" i="82" s="1"/>
  <c r="K21" i="82"/>
  <c r="K37" i="82" s="1"/>
  <c r="BN90" i="49"/>
  <c r="N35" i="50"/>
  <c r="N42" i="50"/>
  <c r="I74" i="82"/>
  <c r="I75" i="82" s="1"/>
  <c r="G37" i="82"/>
  <c r="G50" i="52"/>
  <c r="G43" i="50"/>
  <c r="G40" i="64" s="1"/>
  <c r="G66" i="50"/>
  <c r="I68" i="50" s="1"/>
  <c r="K79" i="82"/>
  <c r="K80" i="82" s="1"/>
  <c r="J44" i="48"/>
  <c r="E28" i="48"/>
  <c r="F117" i="59" s="1"/>
  <c r="F116" i="59"/>
  <c r="O37" i="82"/>
  <c r="BN89" i="49"/>
  <c r="O44" i="48"/>
  <c r="P79" i="82"/>
  <c r="P80" i="82" s="1"/>
  <c r="M42" i="50"/>
  <c r="M35" i="50"/>
  <c r="G44" i="48"/>
  <c r="G88" i="48" s="1"/>
  <c r="H79" i="82"/>
  <c r="H80" i="82" s="1"/>
  <c r="F120" i="59"/>
  <c r="D8" i="52"/>
  <c r="U44" i="48"/>
  <c r="V79" i="82"/>
  <c r="V80" i="82" s="1"/>
  <c r="BN87" i="49"/>
  <c r="H44" i="48"/>
  <c r="H88" i="48" s="1"/>
  <c r="I79" i="82"/>
  <c r="I80" i="82" s="1"/>
  <c r="I30" i="82" s="1"/>
  <c r="V44" i="48"/>
  <c r="W79" i="82"/>
  <c r="W80" i="82" s="1"/>
  <c r="J42" i="50"/>
  <c r="J35" i="50"/>
  <c r="F142" i="49"/>
  <c r="Q143" i="49"/>
  <c r="E21" i="59"/>
  <c r="BN82" i="49"/>
  <c r="BC7" i="49"/>
  <c r="S7" i="49"/>
  <c r="S67" i="49" s="1"/>
  <c r="S69" i="49" s="1"/>
  <c r="Q40" i="48" s="1"/>
  <c r="AE7" i="49"/>
  <c r="G7" i="49"/>
  <c r="G67" i="49" s="1"/>
  <c r="G69" i="49" s="1"/>
  <c r="E40" i="48" s="1"/>
  <c r="AQ7" i="49"/>
  <c r="Y79" i="82"/>
  <c r="Y80" i="82" s="1"/>
  <c r="X44" i="48"/>
  <c r="BH12" i="49"/>
  <c r="L12" i="49"/>
  <c r="L67" i="49" s="1"/>
  <c r="L69" i="49" s="1"/>
  <c r="J40" i="48" s="1"/>
  <c r="AV12" i="49"/>
  <c r="X12" i="49"/>
  <c r="X67" i="49" s="1"/>
  <c r="X69" i="49" s="1"/>
  <c r="V40" i="48" s="1"/>
  <c r="AJ12" i="49"/>
  <c r="N79" i="82"/>
  <c r="N80" i="82" s="1"/>
  <c r="M44" i="48"/>
  <c r="BN9" i="49"/>
  <c r="R142" i="49"/>
  <c r="AC143" i="49"/>
  <c r="O36" i="82"/>
  <c r="N44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N40" i="48" s="1"/>
  <c r="AB16" i="49"/>
  <c r="AB67" i="49" s="1"/>
  <c r="AB69" i="49" s="1"/>
  <c r="Z40" i="48" s="1"/>
  <c r="BL16" i="49"/>
  <c r="AL14" i="49"/>
  <c r="AL67" i="49" s="1"/>
  <c r="AL69" i="49" s="1"/>
  <c r="AJ40" i="48" s="1"/>
  <c r="BJ14" i="49"/>
  <c r="Z14" i="49"/>
  <c r="Z67" i="49" s="1"/>
  <c r="Z69" i="49" s="1"/>
  <c r="X40" i="48" s="1"/>
  <c r="N14" i="49"/>
  <c r="N67" i="49" s="1"/>
  <c r="N69" i="49" s="1"/>
  <c r="L40" i="48" s="1"/>
  <c r="AX14" i="49"/>
  <c r="K28" i="48"/>
  <c r="L117" i="59" s="1"/>
  <c r="L116" i="59"/>
  <c r="K120" i="59"/>
  <c r="I8" i="52"/>
  <c r="BN83" i="49"/>
  <c r="BN88" i="49"/>
  <c r="W44" i="48"/>
  <c r="X79" i="82"/>
  <c r="X80" i="82" s="1"/>
  <c r="X30" i="82" s="1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L44" i="48"/>
  <c r="M79" i="82"/>
  <c r="M80" i="82" s="1"/>
  <c r="E10" i="59"/>
  <c r="BN86" i="49"/>
  <c r="E44" i="48"/>
  <c r="F79" i="82"/>
  <c r="F80" i="82" s="1"/>
  <c r="BN79" i="49"/>
  <c r="E73" i="82"/>
  <c r="D34" i="50"/>
  <c r="G79" i="82"/>
  <c r="G80" i="82" s="1"/>
  <c r="F44" i="48"/>
  <c r="AO17" i="49"/>
  <c r="AO67" i="49" s="1"/>
  <c r="AO69" i="49" s="1"/>
  <c r="AM40" i="48" s="1"/>
  <c r="Q17" i="49"/>
  <c r="Q67" i="49" s="1"/>
  <c r="Q69" i="49" s="1"/>
  <c r="O40" i="48" s="1"/>
  <c r="BA17" i="49"/>
  <c r="BM17" i="49"/>
  <c r="AC17" i="49"/>
  <c r="AC67" i="49" s="1"/>
  <c r="AC69" i="49" s="1"/>
  <c r="AA40" i="48" s="1"/>
  <c r="E42" i="51"/>
  <c r="H35" i="50"/>
  <c r="H42" i="50"/>
  <c r="BN11" i="49"/>
  <c r="BN10" i="49"/>
  <c r="BK15" i="49"/>
  <c r="AM15" i="49"/>
  <c r="AM67" i="49" s="1"/>
  <c r="AM69" i="49" s="1"/>
  <c r="AK40" i="48" s="1"/>
  <c r="AA15" i="49"/>
  <c r="AA67" i="49" s="1"/>
  <c r="AA69" i="49" s="1"/>
  <c r="Y40" i="48" s="1"/>
  <c r="O15" i="49"/>
  <c r="O67" i="49" s="1"/>
  <c r="O69" i="49" s="1"/>
  <c r="M40" i="48" s="1"/>
  <c r="AY15" i="49"/>
  <c r="J79" i="82"/>
  <c r="J80" i="82" s="1"/>
  <c r="I44" i="48"/>
  <c r="I88" i="48" s="1"/>
  <c r="F36" i="82"/>
  <c r="L79" i="82"/>
  <c r="L80" i="82" s="1"/>
  <c r="K44" i="48"/>
  <c r="K88" i="48" s="1"/>
  <c r="BN80" i="49"/>
  <c r="L36" i="82"/>
  <c r="E5" i="51"/>
  <c r="E35" i="82"/>
  <c r="E35" i="50"/>
  <c r="E42" i="50"/>
  <c r="O28" i="48"/>
  <c r="P117" i="59" s="1"/>
  <c r="AA44" i="48"/>
  <c r="AB79" i="82"/>
  <c r="AB80" i="82" s="1"/>
  <c r="K42" i="50"/>
  <c r="K35" i="50"/>
  <c r="F69" i="49"/>
  <c r="D40" i="48" s="1"/>
  <c r="E116" i="59"/>
  <c r="D28" i="48"/>
  <c r="E117" i="59" s="1"/>
  <c r="E33" i="51"/>
  <c r="Y44" i="48"/>
  <c r="Z79" i="82"/>
  <c r="Z80" i="82" s="1"/>
  <c r="I66" i="50"/>
  <c r="K68" i="50" s="1"/>
  <c r="I43" i="50"/>
  <c r="I40" i="64" s="1"/>
  <c r="I50" i="52"/>
  <c r="L74" i="82"/>
  <c r="L75" i="82" s="1"/>
  <c r="Z44" i="48"/>
  <c r="AA79" i="82"/>
  <c r="AA80" i="82" s="1"/>
  <c r="BN81" i="49"/>
  <c r="G116" i="59"/>
  <c r="F28" i="48"/>
  <c r="G117" i="59" s="1"/>
  <c r="E120" i="59"/>
  <c r="C8" i="52"/>
  <c r="E44" i="51"/>
  <c r="L35" i="50"/>
  <c r="L42" i="50"/>
  <c r="S44" i="48"/>
  <c r="T79" i="82"/>
  <c r="T80" i="82" s="1"/>
  <c r="J35" i="82"/>
  <c r="J21" i="82"/>
  <c r="J20" i="82"/>
  <c r="J36" i="82" s="1"/>
  <c r="BN84" i="49"/>
  <c r="T44" i="48"/>
  <c r="U79" i="82"/>
  <c r="U80" i="82" s="1"/>
  <c r="H74" i="82"/>
  <c r="H75" i="82" s="1"/>
  <c r="Q44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J74" i="82" l="1"/>
  <c r="J75" i="82" s="1"/>
  <c r="R88" i="48"/>
  <c r="AD67" i="49"/>
  <c r="AD69" i="49" s="1"/>
  <c r="AB40" i="48" s="1"/>
  <c r="F85" i="48"/>
  <c r="F91" i="48" s="1"/>
  <c r="S88" i="48"/>
  <c r="AI85" i="48"/>
  <c r="O85" i="48"/>
  <c r="O91" i="48" s="1"/>
  <c r="I84" i="48"/>
  <c r="I90" i="48" s="1"/>
  <c r="Q88" i="48"/>
  <c r="N85" i="48"/>
  <c r="N91" i="48" s="1"/>
  <c r="M85" i="48"/>
  <c r="M91" i="48" s="1"/>
  <c r="AD84" i="48"/>
  <c r="K84" i="48"/>
  <c r="K90" i="48" s="1"/>
  <c r="G85" i="48"/>
  <c r="G91" i="48" s="1"/>
  <c r="H85" i="48"/>
  <c r="H91" i="48" s="1"/>
  <c r="G84" i="48"/>
  <c r="G90" i="48" s="1"/>
  <c r="T85" i="48"/>
  <c r="T84" i="48"/>
  <c r="U85" i="48"/>
  <c r="U84" i="48"/>
  <c r="F84" i="48"/>
  <c r="F90" i="48" s="1"/>
  <c r="H84" i="48"/>
  <c r="H90" i="48" s="1"/>
  <c r="AG84" i="48"/>
  <c r="L85" i="48"/>
  <c r="L91" i="48" s="1"/>
  <c r="AD85" i="48"/>
  <c r="E84" i="48"/>
  <c r="E90" i="48" s="1"/>
  <c r="AF84" i="48"/>
  <c r="S85" i="48"/>
  <c r="S84" i="48"/>
  <c r="W84" i="48"/>
  <c r="W85" i="48"/>
  <c r="AG85" i="48"/>
  <c r="I85" i="48"/>
  <c r="I91" i="48" s="1"/>
  <c r="AF85" i="48"/>
  <c r="Y85" i="48"/>
  <c r="Y84" i="48"/>
  <c r="L84" i="48"/>
  <c r="L90" i="48" s="1"/>
  <c r="X89" i="48"/>
  <c r="X84" i="48"/>
  <c r="X85" i="48"/>
  <c r="O84" i="48"/>
  <c r="O90" i="48" s="1"/>
  <c r="Z84" i="48"/>
  <c r="Z85" i="48"/>
  <c r="V85" i="48"/>
  <c r="V84" i="48"/>
  <c r="BJ120" i="59"/>
  <c r="AI84" i="48"/>
  <c r="E85" i="48"/>
  <c r="E91" i="48" s="1"/>
  <c r="AA84" i="48"/>
  <c r="AA85" i="48"/>
  <c r="J84" i="48"/>
  <c r="J90" i="48" s="1"/>
  <c r="M84" i="48"/>
  <c r="M90" i="48" s="1"/>
  <c r="N84" i="48"/>
  <c r="N90" i="48" s="1"/>
  <c r="Q84" i="48"/>
  <c r="Q85" i="48"/>
  <c r="BG8" i="52"/>
  <c r="R84" i="48"/>
  <c r="R85" i="48"/>
  <c r="K85" i="48"/>
  <c r="K91" i="48" s="1"/>
  <c r="J85" i="48"/>
  <c r="J91" i="48" s="1"/>
  <c r="E88" i="48"/>
  <c r="F88" i="48"/>
  <c r="T88" i="48"/>
  <c r="AG89" i="48"/>
  <c r="U88" i="48"/>
  <c r="AF88" i="48"/>
  <c r="AI89" i="48"/>
  <c r="J89" i="48"/>
  <c r="N89" i="48"/>
  <c r="AD89" i="48"/>
  <c r="O89" i="48"/>
  <c r="L89" i="48"/>
  <c r="W89" i="48"/>
  <c r="M89" i="48"/>
  <c r="E89" i="48"/>
  <c r="F89" i="48"/>
  <c r="Y89" i="48"/>
  <c r="AA89" i="48"/>
  <c r="L88" i="48"/>
  <c r="Z89" i="48"/>
  <c r="N88" i="48"/>
  <c r="V89" i="48"/>
  <c r="O88" i="48"/>
  <c r="BH28" i="48"/>
  <c r="BI117" i="59" s="1"/>
  <c r="BI28" i="48"/>
  <c r="BJ117" i="59" s="1"/>
  <c r="AF89" i="48"/>
  <c r="BC28" i="48"/>
  <c r="BD117" i="59" s="1"/>
  <c r="S89" i="48"/>
  <c r="H89" i="48"/>
  <c r="BG28" i="48"/>
  <c r="BH117" i="59" s="1"/>
  <c r="I89" i="48"/>
  <c r="Y88" i="48"/>
  <c r="BF28" i="48"/>
  <c r="BG117" i="59" s="1"/>
  <c r="Z88" i="48"/>
  <c r="V88" i="48"/>
  <c r="BB28" i="48"/>
  <c r="BC117" i="59" s="1"/>
  <c r="X88" i="48"/>
  <c r="AD88" i="48"/>
  <c r="R89" i="48"/>
  <c r="BK28" i="48"/>
  <c r="BL117" i="59" s="1"/>
  <c r="BA28" i="48"/>
  <c r="BB117" i="59" s="1"/>
  <c r="BE28" i="48"/>
  <c r="BF117" i="59" s="1"/>
  <c r="BD28" i="48"/>
  <c r="BE117" i="59" s="1"/>
  <c r="M88" i="48"/>
  <c r="J88" i="48"/>
  <c r="T89" i="48"/>
  <c r="AG88" i="48"/>
  <c r="K89" i="48"/>
  <c r="AA88" i="48"/>
  <c r="BJ28" i="48"/>
  <c r="BK117" i="59" s="1"/>
  <c r="U89" i="48"/>
  <c r="G89" i="48"/>
  <c r="Q89" i="48"/>
  <c r="W88" i="48"/>
  <c r="AI88" i="48"/>
  <c r="AD43" i="50"/>
  <c r="AD40" i="64" s="1"/>
  <c r="E20" i="82"/>
  <c r="E29" i="82"/>
  <c r="E37" i="82" s="1"/>
  <c r="T74" i="82"/>
  <c r="T75" i="82" s="1"/>
  <c r="T22" i="82" s="1"/>
  <c r="AD66" i="50"/>
  <c r="AF68" i="50" s="1"/>
  <c r="G74" i="82"/>
  <c r="G75" i="82" s="1"/>
  <c r="G22" i="82" s="1"/>
  <c r="BI37" i="82"/>
  <c r="BH8" i="52"/>
  <c r="BI120" i="59"/>
  <c r="X74" i="82"/>
  <c r="X75" i="82" s="1"/>
  <c r="X82" i="82" s="1"/>
  <c r="X12" i="82" s="1"/>
  <c r="BF42" i="50"/>
  <c r="AE79" i="82"/>
  <c r="AE80" i="82" s="1"/>
  <c r="AE30" i="82" s="1"/>
  <c r="V74" i="82"/>
  <c r="V75" i="82" s="1"/>
  <c r="V83" i="82" s="1"/>
  <c r="V13" i="82" s="1"/>
  <c r="T28" i="52" s="1"/>
  <c r="AM44" i="48"/>
  <c r="AM89" i="48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E44" i="48"/>
  <c r="AE85" i="48" s="1"/>
  <c r="AJ74" i="82"/>
  <c r="AJ75" i="82" s="1"/>
  <c r="AJ22" i="82" s="1"/>
  <c r="S74" i="82"/>
  <c r="S75" i="82" s="1"/>
  <c r="S82" i="82" s="1"/>
  <c r="S12" i="82" s="1"/>
  <c r="AG74" i="82"/>
  <c r="AG75" i="82" s="1"/>
  <c r="AK44" i="48"/>
  <c r="AK89" i="48" s="1"/>
  <c r="AH44" i="48"/>
  <c r="AL44" i="48"/>
  <c r="AC44" i="48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U25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Q25" i="48"/>
  <c r="AR115" i="59" s="1"/>
  <c r="BG21" i="82"/>
  <c r="BE37" i="52" s="1"/>
  <c r="AT57" i="82"/>
  <c r="AT60" i="82" s="1"/>
  <c r="AT61" i="82" s="1"/>
  <c r="AX57" i="82"/>
  <c r="AX59" i="82" s="1"/>
  <c r="AO25" i="48"/>
  <c r="AP115" i="59" s="1"/>
  <c r="AC36" i="82"/>
  <c r="BK66" i="50"/>
  <c r="BM68" i="50" s="1"/>
  <c r="BK50" i="52"/>
  <c r="BK43" i="50"/>
  <c r="BK40" i="64" s="1"/>
  <c r="I21" i="59"/>
  <c r="H31" i="116" s="1"/>
  <c r="AV25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J44" i="48"/>
  <c r="AP25" i="48"/>
  <c r="AQ115" i="59" s="1"/>
  <c r="BA35" i="50"/>
  <c r="BA42" i="50"/>
  <c r="AX19" i="82"/>
  <c r="AX71" i="82"/>
  <c r="AX73" i="82" s="1"/>
  <c r="D50" i="49"/>
  <c r="AV37" i="48"/>
  <c r="AV39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R37" i="48"/>
  <c r="AR39" i="48" s="1"/>
  <c r="BE42" i="50"/>
  <c r="BE35" i="50"/>
  <c r="AO43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N37" i="48"/>
  <c r="AN39" i="48" s="1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T25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W43" i="48"/>
  <c r="H21" i="51"/>
  <c r="J21" i="51" s="1"/>
  <c r="AN16" i="48"/>
  <c r="BL13" i="48"/>
  <c r="R68" i="50"/>
  <c r="AX37" i="48"/>
  <c r="AX39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Q37" i="48"/>
  <c r="AQ39" i="48" s="1"/>
  <c r="BE20" i="82"/>
  <c r="BE21" i="82"/>
  <c r="BE35" i="82"/>
  <c r="D120" i="49"/>
  <c r="AS43" i="48"/>
  <c r="H7" i="59"/>
  <c r="J7" i="59" s="1"/>
  <c r="BM111" i="59"/>
  <c r="BJ8" i="52"/>
  <c r="BL120" i="59"/>
  <c r="BH35" i="50"/>
  <c r="BH42" i="50"/>
  <c r="D125" i="49"/>
  <c r="AX43" i="48"/>
  <c r="AU47" i="82"/>
  <c r="AM37" i="82"/>
  <c r="AK37" i="52"/>
  <c r="AO48" i="82"/>
  <c r="BM44" i="82"/>
  <c r="AR78" i="82"/>
  <c r="AR27" i="82"/>
  <c r="AP71" i="82"/>
  <c r="AP73" i="82" s="1"/>
  <c r="AP19" i="82"/>
  <c r="D123" i="49"/>
  <c r="AV43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AZ28" i="48"/>
  <c r="BA117" i="59" s="1"/>
  <c r="I33" i="51"/>
  <c r="I34" i="51" s="1"/>
  <c r="AA37" i="52"/>
  <c r="AC37" i="82"/>
  <c r="AP47" i="50"/>
  <c r="AQ30" i="50" s="1"/>
  <c r="AT27" i="82"/>
  <c r="AT78" i="82"/>
  <c r="AS33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L21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O33" i="48"/>
  <c r="BK120" i="59"/>
  <c r="BI8" i="52"/>
  <c r="BL39" i="50"/>
  <c r="BL34" i="50"/>
  <c r="AO57" i="82"/>
  <c r="BM52" i="82"/>
  <c r="D122" i="49"/>
  <c r="AU43" i="48"/>
  <c r="AJ67" i="49"/>
  <c r="AJ69" i="49" s="1"/>
  <c r="AH40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U33" i="48"/>
  <c r="I10" i="59"/>
  <c r="H20" i="116" s="1"/>
  <c r="BA116" i="59"/>
  <c r="I12" i="59" s="1"/>
  <c r="AS66" i="82"/>
  <c r="D118" i="49"/>
  <c r="AQ43" i="48"/>
  <c r="AG37" i="82"/>
  <c r="AE37" i="52"/>
  <c r="AW78" i="82"/>
  <c r="AW27" i="82"/>
  <c r="AS25" i="48"/>
  <c r="AT115" i="59" s="1"/>
  <c r="AW33" i="48"/>
  <c r="AX114" i="59"/>
  <c r="AV7" i="52"/>
  <c r="D115" i="49"/>
  <c r="AN43" i="48"/>
  <c r="H39" i="51"/>
  <c r="J39" i="51" s="1"/>
  <c r="BL34" i="48"/>
  <c r="H30" i="51"/>
  <c r="J30" i="51" s="1"/>
  <c r="BL23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R43" i="48"/>
  <c r="D119" i="49"/>
  <c r="I42" i="51"/>
  <c r="D126" i="49"/>
  <c r="AY43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T33" i="48"/>
  <c r="D121" i="49"/>
  <c r="AT43" i="48"/>
  <c r="AN67" i="49"/>
  <c r="AN69" i="49" s="1"/>
  <c r="AE67" i="49"/>
  <c r="AE69" i="49" s="1"/>
  <c r="AC40" i="48" s="1"/>
  <c r="AP33" i="48"/>
  <c r="D117" i="49"/>
  <c r="AP43" i="48"/>
  <c r="BM54" i="82"/>
  <c r="AU114" i="59"/>
  <c r="AS7" i="52"/>
  <c r="AI36" i="82"/>
  <c r="AZ66" i="82"/>
  <c r="AT47" i="50"/>
  <c r="AW114" i="59"/>
  <c r="AU7" i="52"/>
  <c r="AR25" i="48"/>
  <c r="AS115" i="59" s="1"/>
  <c r="AW57" i="82"/>
  <c r="AW59" i="82" s="1"/>
  <c r="AW25" i="48"/>
  <c r="AX115" i="59" s="1"/>
  <c r="AV47" i="50"/>
  <c r="AW30" i="50" s="1"/>
  <c r="H29" i="51"/>
  <c r="J29" i="51" s="1"/>
  <c r="BL22" i="48"/>
  <c r="AN25" i="48"/>
  <c r="H27" i="51"/>
  <c r="J27" i="51" s="1"/>
  <c r="BL20" i="48"/>
  <c r="AY33" i="48"/>
  <c r="AY25" i="48"/>
  <c r="AZ115" i="59" s="1"/>
  <c r="E10" i="50"/>
  <c r="E16" i="50" s="1"/>
  <c r="AX25" i="48"/>
  <c r="AY115" i="59" s="1"/>
  <c r="AX47" i="82"/>
  <c r="AQ66" i="82"/>
  <c r="K26" i="92"/>
  <c r="K28" i="92" s="1"/>
  <c r="E36" i="82"/>
  <c r="H121" i="59"/>
  <c r="H122" i="59" s="1"/>
  <c r="F9" i="52"/>
  <c r="S9" i="52"/>
  <c r="U121" i="59"/>
  <c r="U122" i="59" s="1"/>
  <c r="AN30" i="82"/>
  <c r="AH11" i="52"/>
  <c r="AJ126" i="59"/>
  <c r="AJ127" i="59" s="1"/>
  <c r="L30" i="82"/>
  <c r="L82" i="82"/>
  <c r="L12" i="82" s="1"/>
  <c r="E6" i="51"/>
  <c r="AA74" i="82"/>
  <c r="AA75" i="82" s="1"/>
  <c r="O30" i="82"/>
  <c r="Y30" i="82"/>
  <c r="J121" i="59"/>
  <c r="J122" i="59" s="1"/>
  <c r="H9" i="52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P74" i="82"/>
  <c r="P75" i="82" s="1"/>
  <c r="P82" i="82" s="1"/>
  <c r="P12" i="82" s="1"/>
  <c r="AC9" i="52"/>
  <c r="AE121" i="59"/>
  <c r="AE122" i="59" s="1"/>
  <c r="AC70" i="49"/>
  <c r="M74" i="82"/>
  <c r="M75" i="82" s="1"/>
  <c r="O74" i="82"/>
  <c r="O75" i="82" s="1"/>
  <c r="O82" i="82" s="1"/>
  <c r="O12" i="82" s="1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AN74" i="82"/>
  <c r="AN75" i="82" s="1"/>
  <c r="AN82" i="82" s="1"/>
  <c r="AN12" i="82" s="1"/>
  <c r="F30" i="82"/>
  <c r="D20" i="116"/>
  <c r="AC71" i="49"/>
  <c r="Q74" i="82"/>
  <c r="Q75" i="82" s="1"/>
  <c r="Y74" i="82"/>
  <c r="Y75" i="82" s="1"/>
  <c r="P126" i="59"/>
  <c r="P127" i="59" s="1"/>
  <c r="N11" i="52"/>
  <c r="K30" i="82"/>
  <c r="I121" i="59"/>
  <c r="I122" i="59" s="1"/>
  <c r="G9" i="52"/>
  <c r="U126" i="59"/>
  <c r="U127" i="59" s="1"/>
  <c r="S11" i="52"/>
  <c r="AL74" i="82"/>
  <c r="AL75" i="82" s="1"/>
  <c r="E11" i="52"/>
  <c r="G126" i="59"/>
  <c r="G127" i="59" s="1"/>
  <c r="F126" i="59"/>
  <c r="F127" i="59" s="1"/>
  <c r="D11" i="52"/>
  <c r="M30" i="82"/>
  <c r="T121" i="59"/>
  <c r="T122" i="59" s="1"/>
  <c r="R9" i="52"/>
  <c r="BN14" i="49"/>
  <c r="AH9" i="52"/>
  <c r="AJ121" i="59"/>
  <c r="AJ122" i="59" s="1"/>
  <c r="W74" i="82"/>
  <c r="W75" i="82" s="1"/>
  <c r="W82" i="82" s="1"/>
  <c r="W12" i="82" s="1"/>
  <c r="E79" i="82"/>
  <c r="D44" i="48"/>
  <c r="D88" i="48" s="1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T30" i="82"/>
  <c r="AA30" i="82"/>
  <c r="BN15" i="49"/>
  <c r="H43" i="50"/>
  <c r="H40" i="64" s="1"/>
  <c r="H66" i="50"/>
  <c r="J68" i="50" s="1"/>
  <c r="H50" i="52"/>
  <c r="G30" i="82"/>
  <c r="K11" i="52"/>
  <c r="M126" i="59"/>
  <c r="M127" i="59" s="1"/>
  <c r="V9" i="52"/>
  <c r="X121" i="59"/>
  <c r="X122" i="59" s="1"/>
  <c r="AF30" i="82"/>
  <c r="AK74" i="82"/>
  <c r="AK75" i="82" s="1"/>
  <c r="AK82" i="82" s="1"/>
  <c r="AK12" i="82" s="1"/>
  <c r="F74" i="82"/>
  <c r="F75" i="82" s="1"/>
  <c r="J50" i="52"/>
  <c r="J66" i="50"/>
  <c r="L68" i="50" s="1"/>
  <c r="J43" i="50"/>
  <c r="J40" i="64" s="1"/>
  <c r="H37" i="82"/>
  <c r="R30" i="82"/>
  <c r="T126" i="59"/>
  <c r="T127" i="59" s="1"/>
  <c r="R11" i="52"/>
  <c r="E16" i="59"/>
  <c r="Y11" i="52"/>
  <c r="AA126" i="59"/>
  <c r="AA127" i="59" s="1"/>
  <c r="AF11" i="52"/>
  <c r="AH126" i="59"/>
  <c r="AH127" i="59" s="1"/>
  <c r="Q70" i="49"/>
  <c r="X31" i="82"/>
  <c r="X16" i="82" s="1"/>
  <c r="V30" i="52" s="1"/>
  <c r="C10" i="50"/>
  <c r="C16" i="50" s="1"/>
  <c r="C19" i="50" s="1"/>
  <c r="C66" i="50"/>
  <c r="C50" i="52"/>
  <c r="C43" i="50"/>
  <c r="K74" i="82"/>
  <c r="K75" i="82" s="1"/>
  <c r="K82" i="82" s="1"/>
  <c r="K12" i="82" s="1"/>
  <c r="AC74" i="82"/>
  <c r="AC75" i="82" s="1"/>
  <c r="G11" i="52"/>
  <c r="I126" i="59"/>
  <c r="I127" i="59" s="1"/>
  <c r="H30" i="82"/>
  <c r="H82" i="82"/>
  <c r="H12" i="82" s="1"/>
  <c r="AC11" i="52"/>
  <c r="AE126" i="59"/>
  <c r="AE127" i="59" s="1"/>
  <c r="AO144" i="49"/>
  <c r="AB44" i="48"/>
  <c r="AB88" i="48" s="1"/>
  <c r="AC79" i="82"/>
  <c r="AC80" i="82" s="1"/>
  <c r="D21" i="116"/>
  <c r="R126" i="59"/>
  <c r="R127" i="59" s="1"/>
  <c r="P11" i="52"/>
  <c r="L121" i="59"/>
  <c r="L122" i="59" s="1"/>
  <c r="J9" i="52"/>
  <c r="E74" i="82"/>
  <c r="Q71" i="49"/>
  <c r="J126" i="59"/>
  <c r="J127" i="59" s="1"/>
  <c r="H11" i="52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E9" i="52"/>
  <c r="AG121" i="59"/>
  <c r="AG122" i="59" s="1"/>
  <c r="T9" i="52"/>
  <c r="V121" i="59"/>
  <c r="V122" i="59" s="1"/>
  <c r="V11" i="52"/>
  <c r="X126" i="59"/>
  <c r="X127" i="59" s="1"/>
  <c r="AK30" i="82"/>
  <c r="AH121" i="59"/>
  <c r="AH122" i="59" s="1"/>
  <c r="AF9" i="52"/>
  <c r="P44" i="48"/>
  <c r="P88" i="48" s="1"/>
  <c r="Q79" i="82"/>
  <c r="Q80" i="82" s="1"/>
  <c r="AC144" i="49"/>
  <c r="L11" i="52"/>
  <c r="N126" i="59"/>
  <c r="N127" i="59" s="1"/>
  <c r="BN12" i="49"/>
  <c r="R74" i="82"/>
  <c r="R75" i="82" s="1"/>
  <c r="W30" i="82"/>
  <c r="F11" i="52"/>
  <c r="H126" i="59"/>
  <c r="H127" i="59" s="1"/>
  <c r="AE11" i="52"/>
  <c r="AG126" i="59"/>
  <c r="AG127" i="59" s="1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D84" i="48" l="1"/>
  <c r="D90" i="48" s="1"/>
  <c r="D85" i="48"/>
  <c r="D91" i="48" s="1"/>
  <c r="AE84" i="48"/>
  <c r="P84" i="48"/>
  <c r="AJ89" i="48"/>
  <c r="AJ85" i="48"/>
  <c r="AK85" i="48"/>
  <c r="AB84" i="48"/>
  <c r="AM85" i="48"/>
  <c r="AC85" i="48"/>
  <c r="AC84" i="48"/>
  <c r="AB85" i="48"/>
  <c r="AJ84" i="48"/>
  <c r="AK84" i="48"/>
  <c r="AH89" i="48"/>
  <c r="AH84" i="48"/>
  <c r="AH85" i="48"/>
  <c r="P85" i="48"/>
  <c r="AM84" i="48"/>
  <c r="T82" i="82"/>
  <c r="T12" i="82" s="1"/>
  <c r="R32" i="52" s="1"/>
  <c r="AD11" i="52"/>
  <c r="AE88" i="48"/>
  <c r="AE19" i="92" s="1"/>
  <c r="D89" i="48"/>
  <c r="AB11" i="52"/>
  <c r="AC88" i="48"/>
  <c r="AM126" i="59"/>
  <c r="AM127" i="59" s="1"/>
  <c r="AB89" i="48"/>
  <c r="AI11" i="52"/>
  <c r="AJ88" i="48"/>
  <c r="AI126" i="59"/>
  <c r="AI127" i="59" s="1"/>
  <c r="AH88" i="48"/>
  <c r="P89" i="48"/>
  <c r="AC89" i="48"/>
  <c r="AJ11" i="52"/>
  <c r="AK88" i="48"/>
  <c r="AK14" i="67" s="1"/>
  <c r="AK17" i="67" s="1"/>
  <c r="AL18" i="67" s="1"/>
  <c r="AN126" i="59"/>
  <c r="AN127" i="59" s="1"/>
  <c r="AM88" i="48"/>
  <c r="AM19" i="92" s="1"/>
  <c r="AE89" i="48"/>
  <c r="AE20" i="92" s="1"/>
  <c r="T83" i="82"/>
  <c r="T13" i="82" s="1"/>
  <c r="R28" i="52" s="1"/>
  <c r="G83" i="82"/>
  <c r="G13" i="82" s="1"/>
  <c r="E28" i="52" s="1"/>
  <c r="G82" i="82"/>
  <c r="G12" i="82" s="1"/>
  <c r="G14" i="82" s="1"/>
  <c r="E31" i="52" s="1"/>
  <c r="AM74" i="82"/>
  <c r="AM75" i="82" s="1"/>
  <c r="AM82" i="82" s="1"/>
  <c r="AM12" i="82" s="1"/>
  <c r="AL40" i="48"/>
  <c r="X83" i="82"/>
  <c r="X13" i="82" s="1"/>
  <c r="V28" i="52" s="1"/>
  <c r="X22" i="82"/>
  <c r="X23" i="82" s="1"/>
  <c r="X24" i="82" s="1"/>
  <c r="V38" i="52" s="1"/>
  <c r="AL11" i="52"/>
  <c r="V22" i="82"/>
  <c r="T39" i="52" s="1"/>
  <c r="V82" i="82"/>
  <c r="V12" i="82" s="1"/>
  <c r="T32" i="52" s="1"/>
  <c r="AU27" i="48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S22" i="82"/>
  <c r="S23" i="82" s="1"/>
  <c r="S24" i="82" s="1"/>
  <c r="Q38" i="52" s="1"/>
  <c r="AV60" i="82"/>
  <c r="AV61" i="82" s="1"/>
  <c r="AJ30" i="82"/>
  <c r="AJ38" i="8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O27" i="48"/>
  <c r="AQ27" i="48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V27" i="48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P27" i="48"/>
  <c r="AP116" i="59"/>
  <c r="AT59" i="82"/>
  <c r="AT21" i="82" s="1"/>
  <c r="T12" i="52"/>
  <c r="AU28" i="82"/>
  <c r="AX116" i="59"/>
  <c r="AW60" i="82"/>
  <c r="AW61" i="82" s="1"/>
  <c r="AO71" i="49"/>
  <c r="BF36" i="82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S27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N27" i="48"/>
  <c r="H24" i="51"/>
  <c r="AO114" i="59"/>
  <c r="AM7" i="52"/>
  <c r="BL16" i="48"/>
  <c r="AY27" i="48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W37" i="48"/>
  <c r="AW39" i="48" s="1"/>
  <c r="D51" i="49"/>
  <c r="AT34" i="50"/>
  <c r="AU30" i="50"/>
  <c r="AU34" i="50" s="1"/>
  <c r="AT37" i="48"/>
  <c r="AT39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P37" i="48"/>
  <c r="AP39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L43" i="48"/>
  <c r="D49" i="49"/>
  <c r="AU37" i="48"/>
  <c r="AU39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AR40" i="48" s="1"/>
  <c r="BF46" i="49"/>
  <c r="AX20" i="82"/>
  <c r="AV36" i="52" s="1"/>
  <c r="AX21" i="82"/>
  <c r="AX35" i="82"/>
  <c r="AT27" i="48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AV40" i="48" s="1"/>
  <c r="D53" i="49"/>
  <c r="AY37" i="48"/>
  <c r="AY39" i="48" s="1"/>
  <c r="AX27" i="48"/>
  <c r="K27" i="51"/>
  <c r="D47" i="49"/>
  <c r="AS37" i="48"/>
  <c r="AS39" i="48" s="1"/>
  <c r="AR120" i="59"/>
  <c r="AP8" i="52"/>
  <c r="AV10" i="52"/>
  <c r="AX125" i="59"/>
  <c r="AR27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O37" i="48"/>
  <c r="AO39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L25" i="48"/>
  <c r="BJ36" i="82"/>
  <c r="AW27" i="48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AQ40" i="48" s="1"/>
  <c r="BE45" i="49"/>
  <c r="BL52" i="49"/>
  <c r="AZ52" i="49"/>
  <c r="AZ67" i="49" s="1"/>
  <c r="AZ69" i="49" s="1"/>
  <c r="AX40" i="48" s="1"/>
  <c r="BK124" i="49"/>
  <c r="AY124" i="49"/>
  <c r="AY140" i="49" s="1"/>
  <c r="AY142" i="49" s="1"/>
  <c r="AN51" i="52"/>
  <c r="G13" i="50"/>
  <c r="AS116" i="59"/>
  <c r="BL33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W20" i="92"/>
  <c r="Y49" i="68"/>
  <c r="W26" i="92"/>
  <c r="W28" i="92" s="1"/>
  <c r="T31" i="82"/>
  <c r="T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I32" i="52"/>
  <c r="AI121" i="59"/>
  <c r="AI122" i="59" s="1"/>
  <c r="AG9" i="52"/>
  <c r="Q121" i="59"/>
  <c r="F45" i="51"/>
  <c r="F10" i="51" s="1"/>
  <c r="F11" i="51" s="1"/>
  <c r="O9" i="52"/>
  <c r="AN121" i="59"/>
  <c r="AN122" i="59" s="1"/>
  <c r="AL9" i="52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Z9" i="52"/>
  <c r="Z12" i="52" s="1"/>
  <c r="E75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AD12" i="52"/>
  <c r="U9" i="52"/>
  <c r="U12" i="52" s="1"/>
  <c r="W121" i="59"/>
  <c r="W122" i="59" s="1"/>
  <c r="W129" i="59" s="1"/>
  <c r="V32" i="52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P9" i="52"/>
  <c r="P12" i="52" s="1"/>
  <c r="O11" i="52"/>
  <c r="Q126" i="59"/>
  <c r="F48" i="51"/>
  <c r="F14" i="51" s="1"/>
  <c r="F15" i="51" s="1"/>
  <c r="V22" i="71"/>
  <c r="W19" i="92"/>
  <c r="W14" i="67"/>
  <c r="W17" i="67" s="1"/>
  <c r="AF26" i="92"/>
  <c r="AF28" i="92" s="1"/>
  <c r="AH49" i="68"/>
  <c r="AF20" i="92"/>
  <c r="C9" i="52"/>
  <c r="E121" i="59"/>
  <c r="E45" i="51"/>
  <c r="AD121" i="59"/>
  <c r="AD122" i="59" s="1"/>
  <c r="AB9" i="52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D31" i="82"/>
  <c r="AD16" i="82" s="1"/>
  <c r="AB30" i="52" s="1"/>
  <c r="M121" i="59"/>
  <c r="M122" i="59" s="1"/>
  <c r="M129" i="59" s="1"/>
  <c r="K9" i="52"/>
  <c r="K12" i="52" s="1"/>
  <c r="AC12" i="52"/>
  <c r="V31" i="82"/>
  <c r="V16" i="82" s="1"/>
  <c r="T30" i="52" s="1"/>
  <c r="E7" i="51"/>
  <c r="S12" i="52"/>
  <c r="Q22" i="71"/>
  <c r="R14" i="67"/>
  <c r="R17" i="67" s="1"/>
  <c r="S18" i="67" s="1"/>
  <c r="R19" i="92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P22" i="82"/>
  <c r="P83" i="82"/>
  <c r="P13" i="82" s="1"/>
  <c r="N28" i="52" s="1"/>
  <c r="AB31" i="82"/>
  <c r="AB16" i="82" s="1"/>
  <c r="Z30" i="52" s="1"/>
  <c r="F12" i="52"/>
  <c r="AE31" i="82"/>
  <c r="AE16" i="82" s="1"/>
  <c r="AC30" i="52" s="1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AI129" i="59" l="1"/>
  <c r="AL89" i="48"/>
  <c r="AL84" i="48"/>
  <c r="AL85" i="48"/>
  <c r="T14" i="82"/>
  <c r="R31" i="52" s="1"/>
  <c r="E32" i="52"/>
  <c r="AJ12" i="52"/>
  <c r="AB12" i="52"/>
  <c r="AN129" i="59"/>
  <c r="AL20" i="52" s="1"/>
  <c r="AV28" i="48"/>
  <c r="AW117" i="59" s="1"/>
  <c r="AP28" i="48"/>
  <c r="AQ117" i="59" s="1"/>
  <c r="AU28" i="48"/>
  <c r="AV117" i="59" s="1"/>
  <c r="AL88" i="48"/>
  <c r="AK22" i="71" s="1"/>
  <c r="AW28" i="48"/>
  <c r="AX117" i="59" s="1"/>
  <c r="AT28" i="48"/>
  <c r="AU117" i="59" s="1"/>
  <c r="AY28" i="48"/>
  <c r="AZ117" i="59" s="1"/>
  <c r="AX28" i="48"/>
  <c r="AY117" i="59" s="1"/>
  <c r="AQ28" i="48"/>
  <c r="AR117" i="59" s="1"/>
  <c r="AO28" i="48"/>
  <c r="AP117" i="59" s="1"/>
  <c r="AM83" i="82"/>
  <c r="AM13" i="82" s="1"/>
  <c r="AK28" i="52" s="1"/>
  <c r="AM22" i="82"/>
  <c r="AM23" i="82" s="1"/>
  <c r="X14" i="82"/>
  <c r="V31" i="52" s="1"/>
  <c r="X38" i="82"/>
  <c r="V39" i="52"/>
  <c r="AL12" i="52"/>
  <c r="BL39" i="48"/>
  <c r="AL22" i="71"/>
  <c r="AM14" i="67"/>
  <c r="AM17" i="67" s="1"/>
  <c r="AN18" i="67" s="1"/>
  <c r="V23" i="82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L26" i="92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W42" i="50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L37" i="48"/>
  <c r="AT36" i="82"/>
  <c r="F20" i="52"/>
  <c r="AU35" i="50"/>
  <c r="AU42" i="50"/>
  <c r="AL42" i="50"/>
  <c r="AL35" i="50"/>
  <c r="H7" i="92"/>
  <c r="AP79" i="82"/>
  <c r="AP80" i="82" s="1"/>
  <c r="AO44" i="48"/>
  <c r="BN52" i="49"/>
  <c r="BL67" i="49"/>
  <c r="BL69" i="49" s="1"/>
  <c r="BJ40" i="48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S44" i="48"/>
  <c r="AT79" i="82"/>
  <c r="AT80" i="82" s="1"/>
  <c r="AP36" i="82"/>
  <c r="AR44" i="48"/>
  <c r="AR88" i="48" s="1"/>
  <c r="AS79" i="82"/>
  <c r="AS80" i="82" s="1"/>
  <c r="AR37" i="52"/>
  <c r="AT44" i="48"/>
  <c r="AU79" i="82"/>
  <c r="AU80" i="82" s="1"/>
  <c r="H54" i="50"/>
  <c r="BB68" i="50"/>
  <c r="H33" i="51"/>
  <c r="AN28" i="48"/>
  <c r="AO117" i="59" s="1"/>
  <c r="BL27" i="48"/>
  <c r="AO61" i="82"/>
  <c r="BM60" i="82"/>
  <c r="BN42" i="49"/>
  <c r="BB67" i="49"/>
  <c r="BN45" i="49"/>
  <c r="BE67" i="49"/>
  <c r="BE69" i="49" s="1"/>
  <c r="BC40" i="48" s="1"/>
  <c r="AV79" i="82"/>
  <c r="AV80" i="82" s="1"/>
  <c r="AU44" i="48"/>
  <c r="BG47" i="49"/>
  <c r="AU47" i="49"/>
  <c r="AU67" i="49" s="1"/>
  <c r="AU69" i="49" s="1"/>
  <c r="AS40" i="48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X44" i="48"/>
  <c r="AX88" i="48" s="1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AU40" i="48" s="1"/>
  <c r="BH48" i="49"/>
  <c r="AV48" i="49"/>
  <c r="AV67" i="49" s="1"/>
  <c r="AV69" i="49" s="1"/>
  <c r="AT40" i="48" s="1"/>
  <c r="AW66" i="50"/>
  <c r="AY68" i="50" s="1"/>
  <c r="AW43" i="50"/>
  <c r="AW40" i="64" s="1"/>
  <c r="AW50" i="52"/>
  <c r="AW37" i="82"/>
  <c r="AU37" i="52"/>
  <c r="AQ44" i="48"/>
  <c r="AQ88" i="48" s="1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R28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Y44" i="48"/>
  <c r="AZ79" i="82"/>
  <c r="AZ80" i="82" s="1"/>
  <c r="AZ30" i="82" s="1"/>
  <c r="AZ31" i="82" s="1"/>
  <c r="AZ16" i="82" s="1"/>
  <c r="AX30" i="52" s="1"/>
  <c r="AS28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W44" i="48"/>
  <c r="AM35" i="50"/>
  <c r="AM42" i="50"/>
  <c r="AW79" i="82"/>
  <c r="AW80" i="82" s="1"/>
  <c r="AW30" i="82" s="1"/>
  <c r="AW31" i="82" s="1"/>
  <c r="AW16" i="82" s="1"/>
  <c r="AU30" i="52" s="1"/>
  <c r="AV44" i="48"/>
  <c r="AV88" i="48" s="1"/>
  <c r="AQ79" i="82"/>
  <c r="AQ80" i="82" s="1"/>
  <c r="AP44" i="48"/>
  <c r="H42" i="51"/>
  <c r="J42" i="51" s="1"/>
  <c r="BM53" i="49"/>
  <c r="BA53" i="49"/>
  <c r="BA67" i="49" s="1"/>
  <c r="BA69" i="49" s="1"/>
  <c r="AY40" i="48" s="1"/>
  <c r="AY89" i="48" s="1"/>
  <c r="AR44" i="49"/>
  <c r="AR67" i="49" s="1"/>
  <c r="AR69" i="49" s="1"/>
  <c r="AP40" i="48" s="1"/>
  <c r="AP85" i="48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H44" i="51"/>
  <c r="AO120" i="59"/>
  <c r="AN8" i="52"/>
  <c r="AP120" i="59"/>
  <c r="AS37" i="52"/>
  <c r="AU37" i="82"/>
  <c r="BN46" i="49"/>
  <c r="BF67" i="49"/>
  <c r="BF69" i="49" s="1"/>
  <c r="BD40" i="48" s="1"/>
  <c r="BL43" i="50"/>
  <c r="BL66" i="50"/>
  <c r="BN68" i="50" s="1"/>
  <c r="AQ120" i="59"/>
  <c r="AO8" i="52"/>
  <c r="AY51" i="49"/>
  <c r="AY67" i="49" s="1"/>
  <c r="AY69" i="49" s="1"/>
  <c r="AW40" i="48" s="1"/>
  <c r="BK51" i="49"/>
  <c r="BN116" i="49"/>
  <c r="BC140" i="49"/>
  <c r="BC142" i="49" s="1"/>
  <c r="AY74" i="82"/>
  <c r="AY75" i="82" s="1"/>
  <c r="AV36" i="82"/>
  <c r="BN115" i="49"/>
  <c r="BB140" i="49"/>
  <c r="BC43" i="49"/>
  <c r="AQ43" i="49"/>
  <c r="AQ67" i="49" s="1"/>
  <c r="AQ69" i="49" s="1"/>
  <c r="AO40" i="48" s="1"/>
  <c r="BN50" i="49"/>
  <c r="BJ67" i="49"/>
  <c r="BJ69" i="49" s="1"/>
  <c r="BH40" i="48" s="1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N40" i="48" s="1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W89" i="48" l="1"/>
  <c r="AT84" i="48"/>
  <c r="AP84" i="48"/>
  <c r="AU85" i="48"/>
  <c r="AR85" i="48"/>
  <c r="AQ84" i="48"/>
  <c r="AT85" i="48"/>
  <c r="AU84" i="48"/>
  <c r="AO84" i="48"/>
  <c r="AO85" i="48"/>
  <c r="AQ85" i="48"/>
  <c r="AX85" i="48"/>
  <c r="AR84" i="48"/>
  <c r="AS84" i="48"/>
  <c r="AS85" i="48"/>
  <c r="AW85" i="48"/>
  <c r="AY85" i="48"/>
  <c r="AV84" i="48"/>
  <c r="AX84" i="48"/>
  <c r="AV85" i="48"/>
  <c r="AW84" i="48"/>
  <c r="AY84" i="48"/>
  <c r="AT89" i="48"/>
  <c r="AO89" i="48"/>
  <c r="AM14" i="82"/>
  <c r="AK31" i="52" s="1"/>
  <c r="AP88" i="48"/>
  <c r="AU89" i="48"/>
  <c r="AS89" i="48"/>
  <c r="AS88" i="48"/>
  <c r="AX89" i="48"/>
  <c r="AL19" i="92"/>
  <c r="AP89" i="48"/>
  <c r="AT88" i="48"/>
  <c r="AR89" i="48"/>
  <c r="AU88" i="48"/>
  <c r="AO88" i="48"/>
  <c r="AQ89" i="48"/>
  <c r="AY88" i="48"/>
  <c r="AL14" i="67"/>
  <c r="AL17" i="67" s="1"/>
  <c r="AL20" i="67" s="1"/>
  <c r="AL39" i="64" s="1"/>
  <c r="AV89" i="48"/>
  <c r="AW88" i="48"/>
  <c r="V15" i="82"/>
  <c r="T29" i="52" s="1"/>
  <c r="T42" i="52"/>
  <c r="V39" i="82"/>
  <c r="AI20" i="52"/>
  <c r="AG50" i="68"/>
  <c r="AG79" i="68" s="1"/>
  <c r="AI469" i="6" s="1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W126" i="59"/>
  <c r="AW127" i="59" s="1"/>
  <c r="AU11" i="52"/>
  <c r="AR82" i="82"/>
  <c r="AR12" i="82" s="1"/>
  <c r="AR30" i="82"/>
  <c r="AQ9" i="52"/>
  <c r="AS121" i="59"/>
  <c r="AS122" i="59" s="1"/>
  <c r="AY121" i="59"/>
  <c r="AY122" i="59" s="1"/>
  <c r="AW9" i="52"/>
  <c r="G20" i="116"/>
  <c r="J10" i="59"/>
  <c r="K10" i="59" s="1"/>
  <c r="AR36" i="82"/>
  <c r="G21" i="116"/>
  <c r="J11" i="59"/>
  <c r="K11" i="59" s="1"/>
  <c r="BF44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B44" i="48"/>
  <c r="AT74" i="82"/>
  <c r="AT75" i="82" s="1"/>
  <c r="AT82" i="82" s="1"/>
  <c r="AT12" i="82" s="1"/>
  <c r="H34" i="51"/>
  <c r="J33" i="51"/>
  <c r="K33" i="51" s="1"/>
  <c r="AS126" i="59"/>
  <c r="AS127" i="59" s="1"/>
  <c r="AQ11" i="52"/>
  <c r="AP30" i="82"/>
  <c r="BB69" i="49"/>
  <c r="AZ40" i="48" s="1"/>
  <c r="BA71" i="49"/>
  <c r="AO74" i="82"/>
  <c r="BN43" i="49"/>
  <c r="BC67" i="49"/>
  <c r="BC69" i="49" s="1"/>
  <c r="BA40" i="48" s="1"/>
  <c r="BN51" i="49"/>
  <c r="BK67" i="49"/>
  <c r="BK69" i="49" s="1"/>
  <c r="BI40" i="48" s="1"/>
  <c r="AS37" i="82"/>
  <c r="AQ37" i="52"/>
  <c r="AT43" i="50"/>
  <c r="AT40" i="64" s="1"/>
  <c r="AT66" i="50"/>
  <c r="AV68" i="50" s="1"/>
  <c r="AT50" i="52"/>
  <c r="BN53" i="49"/>
  <c r="BM67" i="49"/>
  <c r="BM69" i="49" s="1"/>
  <c r="BK40" i="48" s="1"/>
  <c r="AW36" i="52"/>
  <c r="AY36" i="82"/>
  <c r="AP11" i="52"/>
  <c r="AR126" i="59"/>
  <c r="AR127" i="59" s="1"/>
  <c r="AU74" i="82"/>
  <c r="AU75" i="82" s="1"/>
  <c r="AU82" i="82" s="1"/>
  <c r="AU12" i="82" s="1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BB40" i="48" s="1"/>
  <c r="H56" i="50"/>
  <c r="AO50" i="52"/>
  <c r="AO43" i="50"/>
  <c r="AO40" i="64" s="1"/>
  <c r="AO66" i="50"/>
  <c r="AQ68" i="50" s="1"/>
  <c r="BM143" i="49"/>
  <c r="BN143" i="49" s="1"/>
  <c r="BB142" i="49"/>
  <c r="AX74" i="82"/>
  <c r="AX75" i="82" s="1"/>
  <c r="AO37" i="82"/>
  <c r="AM37" i="52"/>
  <c r="BK44" i="48"/>
  <c r="BL79" i="82"/>
  <c r="BL80" i="82" s="1"/>
  <c r="BJ44" i="48"/>
  <c r="BJ88" i="48" s="1"/>
  <c r="BK79" i="82"/>
  <c r="BK80" i="82" s="1"/>
  <c r="BK30" i="82" s="1"/>
  <c r="BK31" i="82" s="1"/>
  <c r="BK16" i="82" s="1"/>
  <c r="BI30" i="52" s="1"/>
  <c r="BN48" i="49"/>
  <c r="BH67" i="49"/>
  <c r="BH69" i="49" s="1"/>
  <c r="BF40" i="48" s="1"/>
  <c r="AK43" i="50"/>
  <c r="AK40" i="64" s="1"/>
  <c r="AK50" i="52"/>
  <c r="AK66" i="50"/>
  <c r="F10" i="50"/>
  <c r="F16" i="50" s="1"/>
  <c r="AP9" i="52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D44" i="48"/>
  <c r="BD88" i="48" s="1"/>
  <c r="BE79" i="82"/>
  <c r="BE80" i="82" s="1"/>
  <c r="AP37" i="52"/>
  <c r="AR37" i="82"/>
  <c r="BE74" i="82"/>
  <c r="BE75" i="82" s="1"/>
  <c r="AZ74" i="82"/>
  <c r="AZ75" i="82" s="1"/>
  <c r="AV126" i="59"/>
  <c r="AV127" i="59" s="1"/>
  <c r="AT11" i="52"/>
  <c r="AW32" i="82"/>
  <c r="BN140" i="49"/>
  <c r="BI44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BC44" i="48"/>
  <c r="BC88" i="48" s="1"/>
  <c r="BD79" i="82"/>
  <c r="BD80" i="82" s="1"/>
  <c r="BD74" i="82"/>
  <c r="BD75" i="82" s="1"/>
  <c r="BK74" i="82"/>
  <c r="BK75" i="82" s="1"/>
  <c r="BI74" i="82"/>
  <c r="BI75" i="82" s="1"/>
  <c r="AN44" i="48"/>
  <c r="AN84" i="48" s="1"/>
  <c r="BA144" i="49"/>
  <c r="AO79" i="82"/>
  <c r="BB79" i="82"/>
  <c r="BB80" i="82" s="1"/>
  <c r="BA44" i="48"/>
  <c r="AQ74" i="82"/>
  <c r="AQ75" i="82" s="1"/>
  <c r="AW37" i="52"/>
  <c r="AY37" i="82"/>
  <c r="BN47" i="49"/>
  <c r="BG67" i="49"/>
  <c r="BG69" i="49" s="1"/>
  <c r="BE40" i="48" s="1"/>
  <c r="BA70" i="49"/>
  <c r="BI79" i="82"/>
  <c r="BI80" i="82" s="1"/>
  <c r="BH44" i="48"/>
  <c r="BH88" i="48" s="1"/>
  <c r="AT30" i="82"/>
  <c r="AS22" i="82"/>
  <c r="AS23" i="82" s="1"/>
  <c r="AS83" i="82"/>
  <c r="AS13" i="82" s="1"/>
  <c r="AQ28" i="52" s="1"/>
  <c r="H12" i="59"/>
  <c r="BM116" i="59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G40" i="48" s="1"/>
  <c r="BF79" i="82"/>
  <c r="BF80" i="82" s="1"/>
  <c r="BE44" i="48"/>
  <c r="BH79" i="82"/>
  <c r="BH80" i="82" s="1"/>
  <c r="BG44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BI85" i="48" l="1"/>
  <c r="BI84" i="48"/>
  <c r="BG85" i="48"/>
  <c r="BG84" i="48"/>
  <c r="BK85" i="48"/>
  <c r="BK84" i="48"/>
  <c r="BA84" i="48"/>
  <c r="BA85" i="48"/>
  <c r="BH84" i="48"/>
  <c r="BC84" i="48"/>
  <c r="BH85" i="48"/>
  <c r="BJ84" i="48"/>
  <c r="BJ85" i="48"/>
  <c r="BF84" i="48"/>
  <c r="BF85" i="48"/>
  <c r="BC85" i="48"/>
  <c r="BD85" i="48"/>
  <c r="BB84" i="48"/>
  <c r="BB85" i="48"/>
  <c r="BE84" i="48"/>
  <c r="BE85" i="48"/>
  <c r="AN88" i="48"/>
  <c r="AN85" i="48"/>
  <c r="BD84" i="48"/>
  <c r="BE88" i="48"/>
  <c r="AM18" i="67"/>
  <c r="AM20" i="67" s="1"/>
  <c r="AM39" i="64" s="1"/>
  <c r="BI89" i="48"/>
  <c r="BF89" i="48"/>
  <c r="BH89" i="48"/>
  <c r="BK88" i="48"/>
  <c r="BE89" i="48"/>
  <c r="BC89" i="48"/>
  <c r="BD89" i="48"/>
  <c r="BA88" i="48"/>
  <c r="BG88" i="48"/>
  <c r="BB88" i="48"/>
  <c r="BB89" i="48"/>
  <c r="BF88" i="48"/>
  <c r="BG89" i="48"/>
  <c r="BI88" i="48"/>
  <c r="BK89" i="48"/>
  <c r="BJ89" i="48"/>
  <c r="BA89" i="48"/>
  <c r="AN89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L40" i="48"/>
  <c r="I5" i="82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Y38" i="82"/>
  <c r="AW39" i="52"/>
  <c r="BH74" i="82"/>
  <c r="BH75" i="82" s="1"/>
  <c r="BH82" i="82" s="1"/>
  <c r="BH12" i="82" s="1"/>
  <c r="AQ83" i="82"/>
  <c r="AQ13" i="82" s="1"/>
  <c r="AO28" i="52" s="1"/>
  <c r="AQ22" i="82"/>
  <c r="BC74" i="82"/>
  <c r="BC75" i="82" s="1"/>
  <c r="BC82" i="82" s="1"/>
  <c r="BC12" i="82" s="1"/>
  <c r="BD11" i="52"/>
  <c r="BF126" i="59"/>
  <c r="BF127" i="59" s="1"/>
  <c r="AM11" i="52"/>
  <c r="H48" i="51"/>
  <c r="AO126" i="59"/>
  <c r="BB11" i="52"/>
  <c r="BD126" i="59"/>
  <c r="BD127" i="59" s="1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W38" i="82"/>
  <c r="AW23" i="82"/>
  <c r="AU39" i="52"/>
  <c r="AS49" i="68"/>
  <c r="AQ26" i="92"/>
  <c r="AQ28" i="92" s="1"/>
  <c r="AQ20" i="92"/>
  <c r="AZ44" i="48"/>
  <c r="AZ88" i="48" s="1"/>
  <c r="BA79" i="82"/>
  <c r="BA80" i="82" s="1"/>
  <c r="BM144" i="49"/>
  <c r="BN144" i="49" s="1"/>
  <c r="AO121" i="59"/>
  <c r="H45" i="51"/>
  <c r="AM9" i="52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121" i="59"/>
  <c r="BD122" i="59" s="1"/>
  <c r="AU32" i="52"/>
  <c r="AW14" i="82"/>
  <c r="AU31" i="52" s="1"/>
  <c r="AZ121" i="59"/>
  <c r="AZ122" i="59" s="1"/>
  <c r="AZ129" i="59" s="1"/>
  <c r="AX9" i="52"/>
  <c r="AX12" i="52" s="1"/>
  <c r="BE126" i="59"/>
  <c r="BE127" i="59" s="1"/>
  <c r="BC11" i="52"/>
  <c r="BL30" i="82"/>
  <c r="G26" i="116"/>
  <c r="J16" i="59"/>
  <c r="K16" i="59" s="1"/>
  <c r="BL74" i="82"/>
  <c r="BL75" i="82" s="1"/>
  <c r="BN80" i="82" s="1"/>
  <c r="BJ74" i="82"/>
  <c r="BJ75" i="82" s="1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G9" i="52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P82" i="82"/>
  <c r="AP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AD292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Z85" i="48" l="1"/>
  <c r="AZ84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Z89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I6" i="82"/>
  <c r="J6" i="82" s="1"/>
  <c r="E43" i="52" s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L44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H83" i="82"/>
  <c r="BH13" i="82" s="1"/>
  <c r="BF28" i="52" s="1"/>
  <c r="BH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I362" i="6" l="1"/>
  <c r="AI368" i="6"/>
  <c r="AI369" i="6"/>
  <c r="AT376" i="6"/>
  <c r="AT378" i="6" s="1"/>
  <c r="AE160" i="91"/>
  <c r="AE35" i="92" s="1"/>
  <c r="AF152" i="59"/>
  <c r="AE353" i="97"/>
  <c r="AI367" i="6"/>
  <c r="AI372" i="6" s="1"/>
  <c r="AE164" i="91" s="1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E32" i="82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L89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L88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M88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P362" i="6" l="1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BA378" i="6" l="1"/>
  <c r="AI224" i="6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W219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G219" i="6" l="1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G224" i="6" l="1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D164" i="59" l="1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<sst xmlns="http://schemas.openxmlformats.org/spreadsheetml/2006/main" count="7545" uniqueCount="1253">
  <si>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</si>
  <si>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</si>
  <si>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</si>
  <si>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</si>
  <si>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</si>
  <si>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</si>
  <si>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</si>
  <si>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</si>
  <si>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</si>
  <si>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</si>
  <si>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</si>
  <si>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</si>
  <si>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</si>
  <si>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</si>
  <si>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</si>
  <si>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</si>
  <si>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</si>
  <si>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</si>
  <si>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</si>
  <si>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</si>
  <si>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</si>
  <si>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</si>
  <si>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</si>
  <si>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</si>
  <si>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</si>
  <si>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</si>
  <si>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</si>
  <si>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</si>
  <si>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</si>
  <si>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</si>
  <si>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</si>
  <si>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</si>
  <si>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</si>
  <si>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</si>
  <si>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</si>
  <si>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</si>
  <si>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</si>
  <si>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</si>
  <si>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</si>
  <si>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</si>
  <si>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</si>
  <si>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</si>
  <si>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</si>
  <si>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</si>
  <si>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</si>
  <si>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</si>
  <si>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</si>
  <si>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</si>
  <si>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</si>
  <si>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</si>
  <si>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</si>
  <si>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</si>
  <si>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</si>
  <si>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</si>
  <si>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</si>
  <si>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</si>
  <si>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</si>
  <si>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</si>
  <si>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</si>
  <si>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</si>
  <si>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</si>
  <si>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</si>
  <si>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</si>
  <si>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</si>
  <si>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</si>
  <si>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</si>
  <si>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</si>
  <si>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</si>
  <si>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</si>
  <si>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</si>
  <si>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</si>
  <si>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</si>
  <si>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</si>
  <si>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</si>
  <si>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</si>
  <si>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</si>
  <si>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</si>
  <si>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</si>
  <si>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</si>
  <si>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</si>
  <si>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</si>
  <si>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</si>
  <si>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</si>
  <si>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</si>
  <si>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</si>
  <si>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</si>
  <si>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</si>
  <si>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</si>
  <si>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</si>
  <si>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</si>
  <si>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</si>
  <si>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</si>
  <si>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</si>
  <si>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</si>
  <si>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</si>
  <si>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</si>
  <si>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</si>
  <si>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</si>
  <si>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</si>
  <si>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</si>
  <si>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</si>
  <si>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</si>
  <si>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</si>
  <si>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</si>
  <si>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</si>
  <si>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</si>
  <si>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</si>
  <si>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</si>
  <si>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</si>
  <si>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</si>
  <si>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</si>
  <si>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</si>
  <si>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</si>
  <si>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</si>
  <si>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</si>
  <si>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</si>
  <si>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</si>
  <si>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</si>
  <si>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</si>
  <si>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</si>
  <si>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</si>
  <si>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</si>
  <si>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</si>
  <si>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</si>
  <si>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</si>
  <si>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</si>
  <si>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</si>
  <si>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</si>
  <si>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</si>
  <si>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</si>
  <si>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</si>
  <si>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</si>
  <si>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</si>
  <si>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</si>
  <si>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</si>
  <si>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</si>
  <si>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</si>
  <si>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</si>
  <si>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</si>
  <si>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</si>
  <si>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</si>
  <si>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</si>
  <si>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</si>
  <si>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</si>
  <si>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</si>
  <si>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</si>
  <si>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</si>
  <si>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</si>
  <si>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</si>
  <si>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</si>
  <si>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</si>
  <si>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</si>
  <si>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</si>
  <si>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</si>
  <si>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</si>
  <si>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</si>
  <si>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</si>
  <si>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</si>
  <si>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</si>
  <si>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</si>
  <si>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</si>
  <si>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</si>
  <si>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</si>
  <si>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</si>
  <si>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</si>
  <si>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</si>
  <si>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</si>
  <si>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</si>
  <si>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</si>
  <si>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</si>
  <si>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</si>
  <si>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</si>
  <si>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</si>
  <si>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</si>
  <si>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</si>
  <si>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</si>
  <si>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</si>
  <si>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</si>
  <si>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</si>
  <si>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</si>
  <si>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</si>
  <si>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</si>
  <si>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</si>
  <si>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</si>
  <si>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</si>
  <si>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</si>
  <si>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</si>
  <si>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</si>
  <si>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</si>
  <si>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</si>
  <si>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</si>
  <si>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</si>
  <si>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</si>
  <si>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</si>
  <si>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</si>
  <si>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</si>
  <si>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</si>
  <si>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</si>
  <si>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</si>
  <si>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</si>
  <si>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</si>
  <si>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</si>
  <si>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</si>
  <si>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</si>
  <si>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</si>
  <si>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</si>
  <si>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</si>
  <si>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</si>
  <si>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</si>
  <si>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</si>
  <si>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</si>
  <si>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</si>
  <si>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</si>
  <si>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</si>
  <si>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</si>
  <si>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</si>
  <si>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</si>
  <si>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</si>
  <si>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</si>
  <si>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</si>
  <si>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</si>
  <si>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</si>
  <si>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</si>
  <si>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</si>
  <si>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</si>
  <si>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</si>
  <si>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</si>
  <si>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</si>
  <si>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</si>
  <si>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</si>
  <si>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</si>
  <si>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</si>
  <si>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</si>
  <si>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</si>
  <si>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</si>
  <si>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</si>
  <si>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</si>
  <si>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</si>
  <si>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</si>
  <si>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</si>
  <si>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</si>
  <si>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</si>
  <si>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</si>
  <si>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</si>
  <si>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</si>
  <si>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</si>
  <si>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</si>
  <si>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</si>
  <si>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</si>
  <si>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</si>
  <si>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</si>
  <si>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</si>
  <si>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</si>
  <si>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</si>
  <si>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</si>
  <si>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</si>
  <si>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</si>
  <si>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</si>
  <si>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</si>
  <si>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</si>
  <si>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</si>
  <si>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</si>
  <si>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</si>
  <si>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</si>
  <si>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</si>
  <si>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</si>
  <si>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</si>
  <si>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</si>
  <si>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</si>
  <si>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</si>
  <si>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</si>
  <si>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</si>
  <si>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</si>
  <si>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</si>
  <si>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</si>
  <si>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</si>
  <si>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</si>
  <si>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</si>
  <si>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</si>
  <si>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</si>
  <si>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</si>
  <si>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</si>
  <si>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</si>
  <si>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</si>
  <si>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</si>
  <si>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</si>
  <si>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</si>
  <si>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</si>
  <si>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</si>
  <si>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</si>
  <si>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</si>
  <si>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</si>
  <si>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</si>
  <si>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</si>
  <si>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</si>
  <si>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</si>
  <si>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</si>
  <si>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</si>
  <si>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</si>
  <si>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</si>
  <si>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</si>
  <si>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</si>
  <si>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</si>
  <si>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</si>
  <si>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</si>
  <si>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</si>
  <si>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</si>
  <si>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</si>
  <si>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</si>
  <si>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</si>
  <si>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</si>
  <si>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</si>
  <si>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</si>
  <si>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</si>
  <si>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</si>
  <si>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</si>
  <si>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</si>
  <si>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</si>
  <si>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</si>
  <si>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</si>
  <si>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</si>
  <si>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</si>
  <si>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</si>
  <si>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</si>
  <si>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</si>
  <si>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</si>
  <si>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</si>
  <si>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</si>
  <si>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</si>
  <si>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</si>
  <si>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</si>
  <si>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</si>
  <si>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</si>
  <si>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</si>
  <si>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</si>
  <si>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</si>
  <si>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</si>
  <si>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</si>
  <si>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</si>
  <si>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</si>
  <si>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</si>
  <si>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</si>
  <si>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</si>
  <si>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</si>
  <si>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</si>
  <si>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</si>
  <si>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</si>
  <si>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</si>
  <si>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</si>
  <si>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</si>
  <si>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</si>
  <si>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</si>
  <si>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</si>
  <si>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</si>
  <si>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</si>
  <si>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</si>
  <si>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</si>
  <si>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</si>
  <si>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</si>
  <si>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</si>
  <si>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</si>
  <si>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</si>
  <si>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</si>
  <si>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</si>
  <si>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</si>
  <si>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</si>
  <si>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</si>
  <si>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</si>
  <si>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</si>
  <si>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</si>
  <si>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</si>
  <si>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</si>
  <si>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</si>
  <si>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</si>
  <si>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</si>
  <si>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</si>
  <si>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</si>
  <si>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</si>
  <si>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</si>
  <si>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</si>
  <si>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</si>
  <si>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</si>
  <si>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</si>
  <si>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</si>
  <si>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</si>
  <si>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</si>
  <si>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</si>
  <si>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</si>
  <si>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</si>
  <si>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</si>
  <si>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</si>
  <si>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</si>
  <si>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</si>
  <si>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</si>
  <si>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</si>
  <si>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</si>
  <si>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</si>
  <si>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</si>
  <si>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</si>
  <si>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</si>
  <si>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</si>
  <si>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</si>
  <si>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</si>
  <si>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</si>
  <si>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</si>
  <si>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</si>
  <si>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</si>
  <si>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</si>
  <si>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</si>
  <si>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</si>
  <si>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</si>
  <si>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</si>
  <si>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</si>
  <si>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</si>
  <si>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</si>
  <si>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</si>
  <si>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</si>
  <si>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</si>
  <si>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</si>
  <si>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</si>
  <si>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</si>
  <si>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</si>
  <si>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</si>
  <si>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</si>
  <si>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</si>
  <si>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</si>
  <si>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</si>
  <si>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</si>
  <si>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</si>
  <si>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</si>
  <si>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</si>
  <si>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</si>
  <si>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</si>
  <si>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</si>
  <si>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</si>
  <si>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</si>
  <si>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</si>
  <si>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</si>
  <si>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</si>
  <si>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</si>
  <si>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</si>
  <si>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</si>
  <si>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</si>
  <si>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</si>
  <si>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</si>
  <si>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</si>
  <si>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</si>
  <si>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</si>
  <si>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</si>
  <si>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</si>
  <si>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</si>
  <si>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</si>
  <si>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</si>
  <si>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</si>
  <si>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</si>
  <si>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</si>
  <si>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</si>
  <si>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</si>
  <si>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</si>
  <si>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</si>
  <si>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</si>
  <si>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</si>
  <si>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</si>
  <si>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</si>
  <si>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</si>
  <si>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</si>
  <si>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</si>
  <si>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</si>
  <si>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</si>
  <si>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</si>
  <si>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</si>
  <si>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</si>
  <si>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</si>
  <si>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</si>
  <si>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</si>
  <si>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</si>
  <si>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</si>
  <si>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</si>
  <si>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</si>
  <si>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</si>
  <si>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</si>
  <si>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</si>
  <si>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</si>
  <si>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</si>
  <si>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</si>
  <si>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</si>
  <si>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</si>
  <si>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</si>
  <si>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</si>
  <si>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</si>
  <si>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</si>
  <si>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</si>
  <si>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</si>
  <si>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</si>
  <si>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</si>
  <si>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</si>
  <si>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</si>
  <si>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</si>
  <si>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</si>
  <si>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</si>
  <si>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</si>
  <si>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</si>
  <si>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</si>
  <si>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</si>
  <si>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</si>
  <si>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</si>
  <si>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</si>
  <si>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</si>
  <si>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</si>
  <si>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</si>
  <si>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</si>
  <si>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</si>
  <si>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</si>
  <si>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</si>
  <si>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</si>
  <si>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</si>
  <si>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</si>
  <si>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</si>
  <si>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</si>
  <si>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</si>
  <si>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</si>
  <si>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</si>
  <si>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</si>
  <si>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</si>
  <si>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</si>
  <si>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</si>
  <si>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</si>
  <si>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</si>
  <si>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</si>
  <si>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</si>
  <si>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</si>
  <si>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</si>
  <si>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</si>
  <si>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</si>
  <si>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</si>
  <si>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</si>
  <si>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</si>
  <si>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</si>
  <si>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</si>
  <si>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</si>
  <si>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</si>
  <si>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</si>
  <si>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</si>
  <si>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</si>
  <si>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</si>
  <si>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</si>
  <si>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</si>
  <si>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</si>
  <si>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</si>
  <si>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</si>
  <si>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</si>
  <si>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</si>
  <si>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</si>
  <si>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</si>
  <si>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</si>
  <si>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</si>
  <si>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</si>
  <si>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</si>
  <si>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</si>
  <si>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</si>
  <si>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</si>
  <si>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</si>
  <si>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</si>
  <si>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</si>
  <si>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</si>
  <si>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</si>
  <si>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</si>
  <si>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</si>
  <si>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</si>
  <si>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</si>
  <si>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</si>
  <si>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</si>
  <si>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</si>
  <si>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</si>
  <si>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</si>
  <si>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</si>
  <si>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</si>
  <si>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</si>
  <si>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</si>
  <si>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</si>
  <si>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</si>
  <si>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</si>
  <si>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</si>
  <si>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</si>
  <si>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</si>
  <si>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</si>
  <si>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</si>
  <si>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</si>
  <si>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</si>
  <si>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</si>
  <si>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</si>
  <si>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</si>
  <si>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</si>
  <si>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</si>
  <si>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</si>
  <si>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</si>
  <si>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</si>
  <si>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</si>
  <si>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</si>
  <si>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</si>
  <si>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</si>
  <si>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</si>
  <si>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</si>
  <si>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</si>
  <si>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</si>
  <si>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</si>
  <si>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</si>
  <si>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</si>
  <si>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</si>
  <si>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</si>
  <si>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</si>
  <si>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</si>
  <si>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</si>
  <si>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</si>
  <si>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</si>
  <si>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</si>
  <si>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</si>
  <si>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</si>
  <si>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</si>
  <si>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</si>
  <si>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</si>
  <si>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</si>
  <si>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</si>
  <si>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</si>
  <si>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</si>
  <si>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</si>
  <si>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</si>
  <si>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</si>
  <si>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</si>
  <si>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</si>
  <si>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</si>
  <si>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</si>
  <si>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</si>
  <si>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</si>
  <si>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</si>
  <si>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</si>
  <si>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</si>
  <si>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</si>
  <si>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</si>
  <si>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</si>
  <si>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</si>
  <si>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</si>
  <si>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</si>
  <si>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</si>
  <si>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</si>
  <si>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</si>
  <si>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</si>
  <si>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</si>
  <si>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</si>
  <si>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</si>
  <si>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</si>
  <si>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</si>
  <si>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</si>
  <si>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</si>
  <si>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</si>
  <si>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</si>
  <si>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</si>
  <si>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</si>
  <si>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</si>
  <si>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</si>
  <si>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</si>
  <si>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</si>
  <si>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</si>
  <si>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</si>
  <si>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</si>
  <si>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</si>
  <si>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</si>
  <si>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</si>
  <si>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</si>
  <si>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</si>
  <si>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</si>
  <si>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</si>
  <si>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</si>
  <si>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</si>
  <si>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</si>
  <si>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</si>
  <si>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</si>
  <si>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</si>
  <si>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</si>
  <si>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</si>
  <si>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</si>
  <si>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</si>
  <si>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</si>
  <si>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</si>
  <si>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</si>
  <si>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</si>
  <si>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</si>
  <si>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</si>
  <si>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</si>
  <si>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</si>
  <si>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</si>
  <si>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</si>
  <si>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</si>
  <si>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</si>
  <si>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</si>
  <si>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</si>
  <si>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</si>
  <si>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</si>
  <si>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</si>
  <si>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</si>
  <si>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</si>
  <si>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</si>
  <si>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</si>
  <si>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</si>
  <si>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</si>
  <si>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</si>
  <si>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</si>
  <si>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</si>
  <si>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</si>
  <si>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</si>
  <si>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</si>
  <si>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</si>
  <si>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</si>
  <si>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</si>
  <si>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</si>
  <si>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</si>
  <si>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</si>
  <si>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</si>
  <si>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</si>
  <si>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</si>
  <si>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</si>
  <si>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</si>
  <si>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</si>
  <si>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</si>
  <si>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</si>
  <si>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</si>
  <si>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</si>
  <si>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</si>
  <si>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</si>
  <si>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</si>
  <si>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</si>
  <si>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</si>
  <si>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</si>
  <si>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</si>
  <si>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</si>
  <si>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</si>
  <si>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</si>
  <si>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</si>
  <si>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</si>
  <si>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</si>
  <si>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</si>
  <si>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</si>
  <si>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</si>
  <si>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</si>
  <si>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</si>
  <si>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</si>
  <si>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</si>
  <si>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</si>
  <si>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</si>
  <si>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</si>
  <si>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</si>
  <si>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</si>
  <si>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</si>
  <si>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</si>
  <si>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</si>
  <si>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</si>
  <si>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</si>
  <si>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</si>
  <si>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</si>
  <si>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</si>
  <si>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</si>
  <si>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</si>
  <si>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</si>
  <si>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</si>
  <si>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</si>
  <si>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</si>
  <si>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</si>
  <si>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</si>
  <si>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</si>
  <si>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</si>
  <si>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</si>
  <si>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</si>
  <si>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</si>
  <si>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</si>
  <si>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</si>
  <si>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</si>
  <si>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</si>
  <si>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</si>
  <si>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</si>
  <si>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</si>
  <si>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</si>
  <si>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</si>
  <si>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</si>
  <si>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</si>
  <si>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</si>
  <si>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</si>
  <si>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</si>
  <si>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</si>
  <si>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</si>
  <si>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</si>
  <si>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</si>
  <si>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</si>
  <si>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</si>
  <si>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</si>
  <si>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</si>
  <si>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</si>
  <si>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</si>
  <si>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</si>
  <si>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</si>
  <si>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</si>
  <si>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</si>
  <si>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</si>
  <si>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</si>
  <si>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</si>
  <si>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</si>
  <si>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</si>
  <si>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</si>
  <si>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</si>
  <si>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</si>
  <si>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</si>
  <si>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</si>
  <si>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</si>
  <si>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</si>
  <si>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</si>
  <si>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</si>
  <si>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</si>
  <si>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</si>
  <si>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</si>
  <si>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</si>
  <si>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</si>
  <si>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</si>
  <si>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</si>
  <si>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</si>
  <si>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</si>
  <si>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</si>
  <si>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</si>
  <si>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</si>
  <si>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</si>
  <si>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</si>
  <si>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</si>
  <si>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</si>
  <si>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</si>
  <si>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</si>
  <si>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</si>
  <si>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</si>
  <si>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</si>
  <si>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</si>
  <si>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</si>
  <si>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</si>
  <si>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</si>
  <si>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</si>
  <si>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</si>
  <si>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</si>
  <si>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</si>
  <si>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</si>
  <si>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</si>
  <si>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</si>
  <si>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</si>
  <si>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</si>
  <si>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</si>
  <si>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</si>
  <si>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</si>
  <si>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</si>
  <si>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</si>
  <si>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</si>
  <si>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</si>
  <si>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</si>
  <si>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</si>
  <si>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</si>
  <si>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</si>
  <si>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</si>
  <si>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</si>
  <si>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</si>
  <si>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</si>
  <si>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</si>
  <si>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</si>
  <si>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</si>
  <si>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</si>
  <si>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</si>
  <si>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</si>
  <si>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</si>
  <si>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</si>
  <si>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</si>
  <si>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</si>
  <si>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</si>
  <si>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</si>
  <si>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</si>
  <si>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</si>
  <si>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</si>
  <si>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</si>
  <si>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</si>
  <si>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</si>
  <si>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</si>
  <si>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</si>
  <si>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</si>
  <si>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</si>
  <si>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</si>
  <si>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</si>
  <si>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</si>
  <si>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</si>
  <si>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</si>
  <si>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</si>
  <si>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</si>
  <si>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</si>
  <si>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</si>
  <si>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</si>
  <si>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</si>
  <si>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</si>
  <si>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</si>
  <si>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</si>
  <si>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</si>
  <si>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</si>
  <si>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</si>
  <si>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</si>
  <si>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</si>
  <si>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</si>
  <si>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</si>
  <si>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</si>
  <si>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</si>
  <si>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</si>
  <si>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</si>
  <si>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</si>
  <si>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</si>
  <si>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</si>
  <si>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</si>
  <si>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</si>
  <si>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</si>
  <si>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</si>
  <si>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</si>
  <si>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</si>
  <si>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</si>
  <si>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</si>
  <si>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</si>
  <si>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</si>
  <si>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</si>
  <si>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</si>
  <si>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</si>
  <si>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</si>
  <si>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</si>
  <si>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</si>
  <si>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</si>
  <si>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</si>
  <si>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</si>
  <si>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</si>
  <si>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</si>
  <si>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</si>
  <si>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</si>
  <si>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</si>
  <si>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</si>
  <si>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</si>
  <si>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</si>
  <si>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</si>
  <si>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</si>
  <si>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</si>
  <si>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</si>
  <si>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</si>
  <si>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</si>
  <si>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</si>
  <si>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</si>
  <si>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</si>
  <si>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</si>
  <si>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</si>
  <si>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</si>
  <si>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</si>
  <si>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</si>
  <si>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</si>
  <si>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</si>
  <si>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</si>
  <si>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</si>
  <si>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</si>
  <si>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</si>
  <si>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</si>
  <si>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</si>
  <si>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</si>
  <si>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</si>
  <si>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</si>
  <si>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</si>
  <si>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</si>
  <si>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</si>
  <si>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</si>
  <si>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</si>
  <si>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</si>
  <si>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</si>
  <si>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</si>
  <si>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</si>
  <si>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</si>
  <si>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</si>
  <si>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</si>
  <si>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</si>
  <si>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</si>
  <si>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</si>
  <si>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</si>
  <si>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</si>
  <si>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</si>
  <si>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</si>
  <si>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</si>
  <si>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</si>
  <si>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</si>
  <si>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</si>
  <si>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</si>
  <si>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</si>
  <si>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</si>
  <si>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</si>
  <si>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</si>
  <si>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</si>
  <si>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</si>
  <si>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</si>
  <si>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</si>
  <si>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</si>
  <si>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</si>
  <si>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</si>
  <si>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</si>
  <si>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</si>
  <si>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</si>
  <si>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</si>
  <si>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</si>
  <si>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</si>
  <si>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</si>
  <si>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</si>
  <si>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</si>
  <si>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</si>
  <si>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</si>
  <si>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</si>
  <si>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</si>
  <si>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</si>
  <si>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</si>
  <si>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</si>
  <si>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</si>
  <si>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</si>
  <si>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</si>
  <si>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</si>
  <si>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</si>
  <si>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</si>
  <si>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</si>
  <si>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</si>
  <si>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</si>
  <si>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</si>
  <si>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</si>
  <si>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</si>
  <si>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</si>
  <si>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</si>
  <si>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</si>
  <si>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</si>
  <si>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</si>
  <si>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</si>
  <si>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</si>
  <si>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</si>
  <si>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</si>
  <si>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</si>
  <si>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</si>
  <si>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</si>
  <si>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</si>
  <si>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</si>
  <si>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</si>
  <si>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</si>
  <si>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</si>
  <si>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</si>
  <si>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</si>
  <si>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</si>
  <si>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</si>
  <si>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</si>
  <si>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</si>
  <si>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</si>
  <si>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</si>
  <si>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</si>
  <si>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</si>
  <si>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</si>
  <si>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</si>
  <si>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</si>
  <si>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</si>
  <si>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</si>
  <si>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</si>
  <si>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</si>
  <si>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</si>
  <si>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</si>
  <si>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</si>
  <si>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</si>
  <si>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</si>
  <si>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</si>
  <si>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</si>
  <si>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</si>
  <si>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</si>
  <si>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</si>
  <si>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</si>
  <si>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</si>
  <si>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</si>
  <si>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</si>
  <si>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</si>
  <si>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</si>
  <si>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</si>
  <si>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</si>
  <si>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</si>
  <si>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</si>
  <si>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</si>
  <si>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</si>
  <si>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</si>
  <si>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</si>
  <si>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</si>
  <si>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</si>
  <si>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</si>
  <si>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</si>
  <si>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</si>
  <si>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</si>
  <si>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</si>
  <si>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</si>
  <si>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</si>
  <si>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</si>
  <si>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</si>
  <si>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</si>
  <si>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</si>
  <si>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</si>
  <si>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</si>
  <si>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</si>
  <si>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</si>
  <si>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</si>
  <si>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</si>
  <si>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</si>
  <si>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</si>
  <si>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</si>
  <si>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</si>
  <si>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</si>
  <si>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</si>
  <si>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</si>
  <si>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</si>
  <si>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</si>
  <si>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</si>
  <si>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</si>
  <si>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</si>
  <si>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</si>
  <si>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</si>
  <si>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</si>
  <si>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</si>
  <si>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</si>
  <si>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</si>
  <si>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</si>
  <si>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</si>
  <si>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</si>
  <si>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</si>
  <si>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</si>
  <si>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</si>
  <si>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</si>
  <si>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</si>
  <si>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</si>
  <si>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</si>
  <si>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</si>
  <si>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</si>
  <si>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</si>
  <si>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</si>
  <si>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</si>
  <si>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</si>
  <si>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</si>
  <si>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</si>
  <si>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</si>
  <si>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</si>
  <si>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</si>
  <si>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</si>
  <si>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</si>
  <si>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</si>
  <si>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</si>
  <si>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</si>
  <si>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</si>
  <si>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</si>
  <si>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</si>
  <si>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</si>
  <si>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</si>
  <si>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</si>
  <si>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</si>
  <si>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</si>
  <si>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</si>
  <si>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</si>
  <si>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</si>
  <si>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</si>
  <si>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</si>
  <si>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</si>
  <si>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</si>
  <si>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</si>
  <si>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</si>
  <si>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</si>
  <si>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</si>
  <si>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</si>
  <si>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</si>
  <si>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</si>
  <si>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</si>
  <si>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</si>
  <si>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</si>
  <si>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</si>
  <si>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</si>
  <si>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</si>
  <si>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</si>
  <si>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</si>
  <si>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</si>
  <si>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</si>
  <si>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</si>
  <si>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</si>
  <si>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</si>
  <si>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</si>
  <si>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</si>
  <si>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</si>
  <si>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</si>
  <si>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</si>
  <si>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</si>
  <si>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</si>
  <si>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</si>
  <si>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</si>
  <si>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</si>
  <si>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</si>
  <si>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</si>
  <si>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</si>
  <si>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</si>
  <si>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</si>
  <si>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</si>
  <si>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</si>
  <si>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</si>
  <si>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</si>
  <si>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</si>
  <si>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</si>
  <si>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</si>
  <si>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</si>
  <si>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</si>
  <si>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</si>
  <si>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</si>
  <si>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</si>
  <si>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</si>
  <si>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</si>
  <si>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</si>
  <si>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</si>
  <si>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</si>
  <si>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</si>
  <si>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</si>
  <si>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</si>
  <si>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</si>
  <si>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</si>
  <si>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</si>
  <si>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</si>
  <si>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</si>
  <si>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</si>
  <si>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</si>
  <si>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</si>
  <si>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</si>
  <si>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</si>
  <si>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</si>
  <si>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</si>
  <si>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</si>
  <si>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</si>
  <si>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</si>
  <si>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</si>
  <si>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</si>
  <si>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</si>
  <si>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</si>
  <si>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</si>
  <si>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</si>
  <si>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</si>
  <si>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</si>
  <si>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</si>
  <si>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</si>
  <si>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</si>
  <si>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</si>
  <si>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</si>
  <si>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</si>
  <si>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</si>
  <si>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 xml:space="preserve"> Maintenance Revenue </t>
  </si>
  <si>
    <t>Unidades pronosticadas</t>
  </si>
  <si>
    <t>Producto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</si>
</sst>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1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44" fontId="0" fillId="0" borderId="0" xfId="3" applyFont="1" applyFill="1"/>
    <xf numFmtId="9" fontId="0" fillId="0" borderId="0" xfId="0" applyNumberFormat="1" applyFill="1"/>
    <xf numFmtId="9" fontId="1" fillId="0" borderId="0" xfId="3" applyNumberFormat="1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-10060560.88934896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-13611714.735936848</c:v>
                </c:pt>
                <c:pt idx="52">
                  <c:v>-13633324.075936846</c:v>
                </c:pt>
                <c:pt idx="53">
                  <c:v>-13616745.747936852</c:v>
                </c:pt>
                <c:pt idx="54">
                  <c:v>-13627287.848936848</c:v>
                </c:pt>
                <c:pt idx="55">
                  <c:v>-13612574.075936846</c:v>
                </c:pt>
                <c:pt idx="56">
                  <c:v>-13620545.747936852</c:v>
                </c:pt>
                <c:pt idx="57">
                  <c:v>-13606858.149936849</c:v>
                </c:pt>
                <c:pt idx="58">
                  <c:v>-13627463.149936849</c:v>
                </c:pt>
                <c:pt idx="59">
                  <c:v>-13606858.149936849</c:v>
                </c:pt>
                <c:pt idx="60">
                  <c:v>-13589550.67993685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-9956773.5560156256</c:v>
                </c:pt>
                <c:pt idx="49">
                  <c:v>-13839623.621603517</c:v>
                </c:pt>
                <c:pt idx="50">
                  <c:v>-13850015.491603516</c:v>
                </c:pt>
                <c:pt idx="51">
                  <c:v>-13652535.902603514</c:v>
                </c:pt>
                <c:pt idx="52">
                  <c:v>-13687156.142603513</c:v>
                </c:pt>
                <c:pt idx="53">
                  <c:v>-13711649.114603519</c:v>
                </c:pt>
                <c:pt idx="54">
                  <c:v>-13566050.415603515</c:v>
                </c:pt>
                <c:pt idx="55">
                  <c:v>-13573633.142603513</c:v>
                </c:pt>
                <c:pt idx="56">
                  <c:v>-13565858.314603519</c:v>
                </c:pt>
                <c:pt idx="57">
                  <c:v>-13512927.316603515</c:v>
                </c:pt>
                <c:pt idx="58">
                  <c:v>-13625704.816603515</c:v>
                </c:pt>
                <c:pt idx="59">
                  <c:v>-13447635.816603515</c:v>
                </c:pt>
                <c:pt idx="60">
                  <c:v>-17122541.746603519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-9469517.5999999996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-112794045.59999998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194900</c:v>
                </c:pt>
                <c:pt idx="37">
                  <c:v>314355</c:v>
                </c:pt>
                <c:pt idx="38">
                  <c:v>351959.5</c:v>
                </c:pt>
                <c:pt idx="39">
                  <c:v>352437.5</c:v>
                </c:pt>
                <c:pt idx="40">
                  <c:v>390010</c:v>
                </c:pt>
                <c:pt idx="41">
                  <c:v>427785</c:v>
                </c:pt>
                <c:pt idx="42">
                  <c:v>352437.5</c:v>
                </c:pt>
                <c:pt idx="43">
                  <c:v>390010</c:v>
                </c:pt>
                <c:pt idx="44">
                  <c:v>314662.5</c:v>
                </c:pt>
                <c:pt idx="45">
                  <c:v>314662.5</c:v>
                </c:pt>
                <c:pt idx="46">
                  <c:v>314662.5</c:v>
                </c:pt>
                <c:pt idx="47">
                  <c:v>195137.5</c:v>
                </c:pt>
                <c:pt idx="48">
                  <c:v>234235</c:v>
                </c:pt>
                <c:pt idx="49">
                  <c:v>376200</c:v>
                </c:pt>
                <c:pt idx="50">
                  <c:v>418779.5</c:v>
                </c:pt>
                <c:pt idx="51">
                  <c:v>419257.5</c:v>
                </c:pt>
                <c:pt idx="52">
                  <c:v>468680</c:v>
                </c:pt>
                <c:pt idx="53">
                  <c:v>511552.5</c:v>
                </c:pt>
                <c:pt idx="54">
                  <c:v>419257.5</c:v>
                </c:pt>
                <c:pt idx="55">
                  <c:v>468680</c:v>
                </c:pt>
                <c:pt idx="56">
                  <c:v>376507.5</c:v>
                </c:pt>
                <c:pt idx="57">
                  <c:v>376507.5</c:v>
                </c:pt>
                <c:pt idx="58">
                  <c:v>376507.5</c:v>
                </c:pt>
                <c:pt idx="59">
                  <c:v>234472.5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-96918.5</c:v>
                </c:pt>
                <c:pt idx="37">
                  <c:v>-156320</c:v>
                </c:pt>
                <c:pt idx="38">
                  <c:v>-175196.5</c:v>
                </c:pt>
                <c:pt idx="39">
                  <c:v>-174718.5</c:v>
                </c:pt>
                <c:pt idx="40">
                  <c:v>-193627</c:v>
                </c:pt>
                <c:pt idx="41">
                  <c:v>-212333</c:v>
                </c:pt>
                <c:pt idx="42">
                  <c:v>-174718.5</c:v>
                </c:pt>
                <c:pt idx="43">
                  <c:v>-193627</c:v>
                </c:pt>
                <c:pt idx="44">
                  <c:v>-156012.5</c:v>
                </c:pt>
                <c:pt idx="45">
                  <c:v>-156012.5</c:v>
                </c:pt>
                <c:pt idx="46">
                  <c:v>-156012.5</c:v>
                </c:pt>
                <c:pt idx="47">
                  <c:v>-96681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-45804.200000000012</c:v>
                </c:pt>
                <c:pt idx="51">
                  <c:v>-45326.200000000012</c:v>
                </c:pt>
                <c:pt idx="52">
                  <c:v>-51023.799999999988</c:v>
                </c:pt>
                <c:pt idx="53">
                  <c:v>-55397.099999999977</c:v>
                </c:pt>
                <c:pt idx="54">
                  <c:v>-45326.200000000012</c:v>
                </c:pt>
                <c:pt idx="55">
                  <c:v>-51023.799999999988</c:v>
                </c:pt>
                <c:pt idx="56">
                  <c:v>-40830.399999999965</c:v>
                </c:pt>
                <c:pt idx="57">
                  <c:v>-40830.399999999965</c:v>
                </c:pt>
                <c:pt idx="58">
                  <c:v>-40830.399999999965</c:v>
                </c:pt>
                <c:pt idx="59">
                  <c:v>-25379.399999999994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264000</c:v>
                </c:pt>
                <c:pt idx="11">
                  <c:v>528000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264000</c:v>
                </c:pt>
                <c:pt idx="10">
                  <c:v>528000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216000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107850</c:v>
                </c:pt>
                <c:pt idx="16">
                  <c:v>118993.75</c:v>
                </c:pt>
                <c:pt idx="17">
                  <c:v>130137.5</c:v>
                </c:pt>
                <c:pt idx="18">
                  <c:v>107850</c:v>
                </c:pt>
                <c:pt idx="19">
                  <c:v>118993.75</c:v>
                </c:pt>
                <c:pt idx="20">
                  <c:v>96562.5</c:v>
                </c:pt>
                <c:pt idx="21">
                  <c:v>96562.5</c:v>
                </c:pt>
                <c:pt idx="22">
                  <c:v>96562.5</c:v>
                </c:pt>
                <c:pt idx="23">
                  <c:v>59462.5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-261840</c:v>
                </c:pt>
                <c:pt idx="28">
                  <c:v>-286575</c:v>
                </c:pt>
                <c:pt idx="29">
                  <c:v>-316318.75</c:v>
                </c:pt>
                <c:pt idx="30">
                  <c:v>-261840</c:v>
                </c:pt>
                <c:pt idx="31">
                  <c:v>-286575</c:v>
                </c:pt>
                <c:pt idx="32">
                  <c:v>-232283.75</c:v>
                </c:pt>
                <c:pt idx="33">
                  <c:v>-232283.75</c:v>
                </c:pt>
                <c:pt idx="34">
                  <c:v>-232283.75</c:v>
                </c:pt>
                <c:pt idx="35">
                  <c:v>-143240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-174718.5</c:v>
                </c:pt>
                <c:pt idx="40">
                  <c:v>-193627</c:v>
                </c:pt>
                <c:pt idx="41">
                  <c:v>-212333</c:v>
                </c:pt>
                <c:pt idx="42">
                  <c:v>-174718.5</c:v>
                </c:pt>
                <c:pt idx="43">
                  <c:v>-193627</c:v>
                </c:pt>
                <c:pt idx="44">
                  <c:v>-156012.5</c:v>
                </c:pt>
                <c:pt idx="45">
                  <c:v>-156012.5</c:v>
                </c:pt>
                <c:pt idx="46">
                  <c:v>-156012.5</c:v>
                </c:pt>
                <c:pt idx="47">
                  <c:v>-96681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-45326.200000000012</c:v>
                </c:pt>
                <c:pt idx="52">
                  <c:v>-51023.799999999988</c:v>
                </c:pt>
                <c:pt idx="53">
                  <c:v>-55397.099999999977</c:v>
                </c:pt>
                <c:pt idx="54">
                  <c:v>-45326.200000000012</c:v>
                </c:pt>
                <c:pt idx="55">
                  <c:v>-51023.799999999988</c:v>
                </c:pt>
                <c:pt idx="56">
                  <c:v>-40830.399999999965</c:v>
                </c:pt>
                <c:pt idx="57">
                  <c:v>-40830.399999999965</c:v>
                </c:pt>
                <c:pt idx="58">
                  <c:v>-40830.399999999965</c:v>
                </c:pt>
                <c:pt idx="59">
                  <c:v>-25379.399999999994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63187.5</c:v>
                </c:pt>
                <c:pt idx="16">
                  <c:v>70637.5</c:v>
                </c:pt>
                <c:pt idx="17">
                  <c:v>78087.5</c:v>
                </c:pt>
                <c:pt idx="18">
                  <c:v>63187.5</c:v>
                </c:pt>
                <c:pt idx="19">
                  <c:v>70637.5</c:v>
                </c:pt>
                <c:pt idx="20">
                  <c:v>55762.5</c:v>
                </c:pt>
                <c:pt idx="21">
                  <c:v>55762.5</c:v>
                </c:pt>
                <c:pt idx="22">
                  <c:v>55762.5</c:v>
                </c:pt>
                <c:pt idx="23">
                  <c:v>33437.5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-104237.5</c:v>
                </c:pt>
                <c:pt idx="28">
                  <c:v>-114137.5</c:v>
                </c:pt>
                <c:pt idx="29">
                  <c:v>-124037.5</c:v>
                </c:pt>
                <c:pt idx="30">
                  <c:v>-104237.5</c:v>
                </c:pt>
                <c:pt idx="31">
                  <c:v>-114137.5</c:v>
                </c:pt>
                <c:pt idx="32">
                  <c:v>-89325</c:v>
                </c:pt>
                <c:pt idx="33">
                  <c:v>-89325</c:v>
                </c:pt>
                <c:pt idx="34">
                  <c:v>-89325</c:v>
                </c:pt>
                <c:pt idx="35">
                  <c:v>-54612.5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-33913.5</c:v>
                </c:pt>
                <c:pt idx="40">
                  <c:v>-36952</c:v>
                </c:pt>
                <c:pt idx="41">
                  <c:v>-39990.5</c:v>
                </c:pt>
                <c:pt idx="42">
                  <c:v>-33913.5</c:v>
                </c:pt>
                <c:pt idx="43">
                  <c:v>-36952</c:v>
                </c:pt>
                <c:pt idx="44">
                  <c:v>-30875</c:v>
                </c:pt>
                <c:pt idx="45">
                  <c:v>-30875</c:v>
                </c:pt>
                <c:pt idx="46">
                  <c:v>-30875</c:v>
                </c:pt>
                <c:pt idx="47">
                  <c:v>-18546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-3176.5000000000009</c:v>
                </c:pt>
                <c:pt idx="52">
                  <c:v>-3965.7999999999984</c:v>
                </c:pt>
                <c:pt idx="53">
                  <c:v>-4755.0999999999985</c:v>
                </c:pt>
                <c:pt idx="54">
                  <c:v>-3176.5000000000009</c:v>
                </c:pt>
                <c:pt idx="55">
                  <c:v>-3965.7999999999984</c:v>
                </c:pt>
                <c:pt idx="56">
                  <c:v>-3386.4999999999964</c:v>
                </c:pt>
                <c:pt idx="57">
                  <c:v>-3386.4999999999964</c:v>
                </c:pt>
                <c:pt idx="58">
                  <c:v>-3386.4999999999964</c:v>
                </c:pt>
                <c:pt idx="59">
                  <c:v>-2052.8999999999992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48356.25</c:v>
                </c:pt>
                <c:pt idx="17">
                  <c:v>52050</c:v>
                </c:pt>
                <c:pt idx="18">
                  <c:v>44662.5</c:v>
                </c:pt>
                <c:pt idx="19">
                  <c:v>48356.25</c:v>
                </c:pt>
                <c:pt idx="20">
                  <c:v>40800</c:v>
                </c:pt>
                <c:pt idx="21">
                  <c:v>40800</c:v>
                </c:pt>
                <c:pt idx="22">
                  <c:v>40800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-172437.5</c:v>
                </c:pt>
                <c:pt idx="29">
                  <c:v>-192281.25</c:v>
                </c:pt>
                <c:pt idx="30">
                  <c:v>-157602.5</c:v>
                </c:pt>
                <c:pt idx="31">
                  <c:v>-172437.5</c:v>
                </c:pt>
                <c:pt idx="32">
                  <c:v>-142958.75</c:v>
                </c:pt>
                <c:pt idx="33">
                  <c:v>-142958.75</c:v>
                </c:pt>
                <c:pt idx="34">
                  <c:v>-142958.75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-156675</c:v>
                </c:pt>
                <c:pt idx="41">
                  <c:v>-172342.5</c:v>
                </c:pt>
                <c:pt idx="42">
                  <c:v>-140805</c:v>
                </c:pt>
                <c:pt idx="43">
                  <c:v>-156675</c:v>
                </c:pt>
                <c:pt idx="44">
                  <c:v>-125137.5</c:v>
                </c:pt>
                <c:pt idx="45">
                  <c:v>-125137.5</c:v>
                </c:pt>
                <c:pt idx="46">
                  <c:v>-125137.5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-47057.999999999985</c:v>
                </c:pt>
                <c:pt idx="53">
                  <c:v>-50641.999999999985</c:v>
                </c:pt>
                <c:pt idx="54">
                  <c:v>-42149.700000000012</c:v>
                </c:pt>
                <c:pt idx="55">
                  <c:v>-47057.999999999985</c:v>
                </c:pt>
                <c:pt idx="56">
                  <c:v>-37443.899999999965</c:v>
                </c:pt>
                <c:pt idx="57">
                  <c:v>-37443.899999999965</c:v>
                </c:pt>
                <c:pt idx="58">
                  <c:v>-37443.899999999965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500</c:v>
                </c:pt>
                <c:pt idx="16">
                  <c:v>575</c:v>
                </c:pt>
                <c:pt idx="17">
                  <c:v>650</c:v>
                </c:pt>
                <c:pt idx="18">
                  <c:v>500</c:v>
                </c:pt>
                <c:pt idx="19">
                  <c:v>575</c:v>
                </c:pt>
                <c:pt idx="20">
                  <c:v>450</c:v>
                </c:pt>
                <c:pt idx="21">
                  <c:v>450</c:v>
                </c:pt>
                <c:pt idx="22">
                  <c:v>450</c:v>
                </c:pt>
                <c:pt idx="23">
                  <c:v>250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1025</c:v>
                </c:pt>
                <c:pt idx="28">
                  <c:v>1150</c:v>
                </c:pt>
                <c:pt idx="29">
                  <c:v>1275</c:v>
                </c:pt>
                <c:pt idx="30">
                  <c:v>1025</c:v>
                </c:pt>
                <c:pt idx="31">
                  <c:v>1150</c:v>
                </c:pt>
                <c:pt idx="32">
                  <c:v>900</c:v>
                </c:pt>
                <c:pt idx="33">
                  <c:v>900</c:v>
                </c:pt>
                <c:pt idx="34">
                  <c:v>900</c:v>
                </c:pt>
                <c:pt idx="35">
                  <c:v>525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1820</c:v>
                </c:pt>
                <c:pt idx="40">
                  <c:v>2030</c:v>
                </c:pt>
                <c:pt idx="41">
                  <c:v>2240</c:v>
                </c:pt>
                <c:pt idx="42">
                  <c:v>1820</c:v>
                </c:pt>
                <c:pt idx="43">
                  <c:v>2030</c:v>
                </c:pt>
                <c:pt idx="44">
                  <c:v>1610</c:v>
                </c:pt>
                <c:pt idx="45">
                  <c:v>1610</c:v>
                </c:pt>
                <c:pt idx="46">
                  <c:v>1610</c:v>
                </c:pt>
                <c:pt idx="47">
                  <c:v>945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1995</c:v>
                </c:pt>
                <c:pt idx="52">
                  <c:v>2240</c:v>
                </c:pt>
                <c:pt idx="53">
                  <c:v>2485</c:v>
                </c:pt>
                <c:pt idx="54">
                  <c:v>1995</c:v>
                </c:pt>
                <c:pt idx="55">
                  <c:v>2240</c:v>
                </c:pt>
                <c:pt idx="56">
                  <c:v>1785</c:v>
                </c:pt>
                <c:pt idx="57">
                  <c:v>1785</c:v>
                </c:pt>
                <c:pt idx="58">
                  <c:v>1785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2531.25</c:v>
                </c:pt>
                <c:pt idx="17">
                  <c:v>2700</c:v>
                </c:pt>
                <c:pt idx="18">
                  <c:v>2362.5</c:v>
                </c:pt>
                <c:pt idx="19">
                  <c:v>2531.25</c:v>
                </c:pt>
                <c:pt idx="20">
                  <c:v>2025</c:v>
                </c:pt>
                <c:pt idx="21">
                  <c:v>2025</c:v>
                </c:pt>
                <c:pt idx="22">
                  <c:v>2025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9562.5</c:v>
                </c:pt>
                <c:pt idx="29">
                  <c:v>10518.75</c:v>
                </c:pt>
                <c:pt idx="30">
                  <c:v>8797.5</c:v>
                </c:pt>
                <c:pt idx="31">
                  <c:v>9562.5</c:v>
                </c:pt>
                <c:pt idx="32">
                  <c:v>7841.25</c:v>
                </c:pt>
                <c:pt idx="33">
                  <c:v>7841.25</c:v>
                </c:pt>
                <c:pt idx="34">
                  <c:v>7841.25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20250</c:v>
                </c:pt>
                <c:pt idx="41">
                  <c:v>22275</c:v>
                </c:pt>
                <c:pt idx="42">
                  <c:v>18427.5</c:v>
                </c:pt>
                <c:pt idx="43">
                  <c:v>20250</c:v>
                </c:pt>
                <c:pt idx="44">
                  <c:v>16402.5</c:v>
                </c:pt>
                <c:pt idx="45">
                  <c:v>16402.5</c:v>
                </c:pt>
                <c:pt idx="46">
                  <c:v>16402.5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32400</c:v>
                </c:pt>
                <c:pt idx="53">
                  <c:v>35437.5</c:v>
                </c:pt>
                <c:pt idx="54">
                  <c:v>29362.5</c:v>
                </c:pt>
                <c:pt idx="55">
                  <c:v>32400</c:v>
                </c:pt>
                <c:pt idx="56">
                  <c:v>26122.5</c:v>
                </c:pt>
                <c:pt idx="57">
                  <c:v>26122.5</c:v>
                </c:pt>
                <c:pt idx="58">
                  <c:v>26122.5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-4367.9625000000005</c:v>
                </c:pt>
                <c:pt idx="40">
                  <c:v>-4840.6750000000002</c:v>
                </c:pt>
                <c:pt idx="41">
                  <c:v>-5308.3250000000007</c:v>
                </c:pt>
                <c:pt idx="42">
                  <c:v>-4367.9625000000005</c:v>
                </c:pt>
                <c:pt idx="43">
                  <c:v>-4840.6750000000002</c:v>
                </c:pt>
                <c:pt idx="44">
                  <c:v>-3900.3125</c:v>
                </c:pt>
                <c:pt idx="45">
                  <c:v>-3900.3125</c:v>
                </c:pt>
                <c:pt idx="46">
                  <c:v>-3900.3125</c:v>
                </c:pt>
                <c:pt idx="47">
                  <c:v>-2417.0250000000001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-1133.1550000000004</c:v>
                </c:pt>
                <c:pt idx="52">
                  <c:v>-1275.5949999999998</c:v>
                </c:pt>
                <c:pt idx="53">
                  <c:v>-1384.9274999999996</c:v>
                </c:pt>
                <c:pt idx="54">
                  <c:v>-1133.1550000000004</c:v>
                </c:pt>
                <c:pt idx="55">
                  <c:v>-1275.5949999999998</c:v>
                </c:pt>
                <c:pt idx="56">
                  <c:v>-1020.7599999999992</c:v>
                </c:pt>
                <c:pt idx="57">
                  <c:v>-1020.7599999999992</c:v>
                </c:pt>
                <c:pt idx="58">
                  <c:v>-1020.7599999999992</c:v>
                </c:pt>
                <c:pt idx="59">
                  <c:v>-634.4849999999999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7795632.0374999996</c:v>
                </c:pt>
                <c:pt idx="40">
                  <c:v>7795159.3250000002</c:v>
                </c:pt>
                <c:pt idx="41">
                  <c:v>7794691.6749999998</c:v>
                </c:pt>
                <c:pt idx="42">
                  <c:v>7795632.0374999996</c:v>
                </c:pt>
                <c:pt idx="43">
                  <c:v>7795159.3250000002</c:v>
                </c:pt>
                <c:pt idx="44">
                  <c:v>7796099.6875</c:v>
                </c:pt>
                <c:pt idx="45">
                  <c:v>7796099.6875</c:v>
                </c:pt>
                <c:pt idx="46">
                  <c:v>7796099.6875</c:v>
                </c:pt>
                <c:pt idx="47">
                  <c:v>7797582.9749999996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10798866.845000001</c:v>
                </c:pt>
                <c:pt idx="52">
                  <c:v>10798724.404999999</c:v>
                </c:pt>
                <c:pt idx="53">
                  <c:v>10798615.0725</c:v>
                </c:pt>
                <c:pt idx="54">
                  <c:v>10798866.845000001</c:v>
                </c:pt>
                <c:pt idx="55">
                  <c:v>10798724.404999999</c:v>
                </c:pt>
                <c:pt idx="56">
                  <c:v>10798979.24</c:v>
                </c:pt>
                <c:pt idx="57">
                  <c:v>10798979.24</c:v>
                </c:pt>
                <c:pt idx="58">
                  <c:v>10798979.24</c:v>
                </c:pt>
                <c:pt idx="59">
                  <c:v>10799365.515000001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-4379.9125000000004</c:v>
                </c:pt>
                <c:pt idx="39">
                  <c:v>-4367.9625000000005</c:v>
                </c:pt>
                <c:pt idx="40">
                  <c:v>-4840.6750000000002</c:v>
                </c:pt>
                <c:pt idx="41">
                  <c:v>-5308.3250000000007</c:v>
                </c:pt>
                <c:pt idx="42">
                  <c:v>-4367.9625000000005</c:v>
                </c:pt>
                <c:pt idx="43">
                  <c:v>-4840.6750000000002</c:v>
                </c:pt>
                <c:pt idx="44">
                  <c:v>-3900.3125</c:v>
                </c:pt>
                <c:pt idx="45">
                  <c:v>-3900.3125</c:v>
                </c:pt>
                <c:pt idx="46">
                  <c:v>-3900.3125</c:v>
                </c:pt>
                <c:pt idx="47">
                  <c:v>-2417.0250000000001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-1145.1050000000002</c:v>
                </c:pt>
                <c:pt idx="51">
                  <c:v>-1133.1550000000004</c:v>
                </c:pt>
                <c:pt idx="52">
                  <c:v>-1275.5949999999998</c:v>
                </c:pt>
                <c:pt idx="53">
                  <c:v>-1384.9274999999996</c:v>
                </c:pt>
                <c:pt idx="54">
                  <c:v>-1133.1550000000004</c:v>
                </c:pt>
                <c:pt idx="55">
                  <c:v>-1275.5949999999998</c:v>
                </c:pt>
                <c:pt idx="56">
                  <c:v>-1020.7599999999992</c:v>
                </c:pt>
                <c:pt idx="57">
                  <c:v>-1020.7599999999992</c:v>
                </c:pt>
                <c:pt idx="58">
                  <c:v>-1020.7599999999992</c:v>
                </c:pt>
                <c:pt idx="59">
                  <c:v>-634.4849999999999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7795620.0875000004</c:v>
                </c:pt>
                <c:pt idx="39">
                  <c:v>7795632.0374999996</c:v>
                </c:pt>
                <c:pt idx="40">
                  <c:v>7795159.3250000002</c:v>
                </c:pt>
                <c:pt idx="41">
                  <c:v>7794691.6749999998</c:v>
                </c:pt>
                <c:pt idx="42">
                  <c:v>7795632.0374999996</c:v>
                </c:pt>
                <c:pt idx="43">
                  <c:v>7795159.3250000002</c:v>
                </c:pt>
                <c:pt idx="44">
                  <c:v>7796099.6875</c:v>
                </c:pt>
                <c:pt idx="45">
                  <c:v>7796099.6875</c:v>
                </c:pt>
                <c:pt idx="46">
                  <c:v>7796099.6875</c:v>
                </c:pt>
                <c:pt idx="47">
                  <c:v>7797582.9749999996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10798854.895</c:v>
                </c:pt>
                <c:pt idx="51">
                  <c:v>10798866.845000001</c:v>
                </c:pt>
                <c:pt idx="52">
                  <c:v>10798724.404999999</c:v>
                </c:pt>
                <c:pt idx="53">
                  <c:v>10798615.0725</c:v>
                </c:pt>
                <c:pt idx="54">
                  <c:v>10798866.845000001</c:v>
                </c:pt>
                <c:pt idx="55">
                  <c:v>10798724.404999999</c:v>
                </c:pt>
                <c:pt idx="56">
                  <c:v>10798979.24</c:v>
                </c:pt>
                <c:pt idx="57">
                  <c:v>10798979.24</c:v>
                </c:pt>
                <c:pt idx="58">
                  <c:v>10798979.24</c:v>
                </c:pt>
                <c:pt idx="59">
                  <c:v>10799365.515000001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63" workbookViewId="0" zoomToFit="1"/>
    <sheetView zoomScale="163" workbookViewId="1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workbookViewId="0"/>
    <sheetView workbookViewId="1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 t="e">
        <f>D153/D168</f>
        <v>#VALUE!</v>
      </c>
      <c r="E5" s="257" t="e">
        <f>E153/E168</f>
        <v>#VALUE!</v>
      </c>
      <c r="F5" s="257" t="e">
        <f>F153/F168</f>
        <v>#VALUE!</v>
      </c>
      <c r="G5" s="257" t="e">
        <f>G153/G168</f>
        <v>#VALUE!</v>
      </c>
      <c r="H5" s="257" t="e">
        <f>H153/H168</f>
        <v>#VALUE!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 t="e">
        <f>(D150+D151)/D168</f>
        <v>#VALUE!</v>
      </c>
      <c r="E6" s="257" t="e">
        <f>(E150+E151)/E168</f>
        <v>#VALUE!</v>
      </c>
      <c r="F6" s="257" t="e">
        <f>(F150+F151)/F168</f>
        <v>#VALUE!</v>
      </c>
      <c r="G6" s="257" t="e">
        <f>(G150+G151)/G168</f>
        <v>#VALUE!</v>
      </c>
      <c r="H6" s="257" t="e">
        <f>(H150+H151)/H168</f>
        <v>#VALUE!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9.2858578246671684</v>
      </c>
      <c r="E9" s="257" t="e">
        <f>(E20+E28+E33)/E151</f>
        <v>#VALUE!</v>
      </c>
      <c r="F9" s="257" t="e">
        <f>(F20+F28+F33)/F151</f>
        <v>#VALUE!</v>
      </c>
      <c r="G9" s="257" t="e">
        <f>(G20+G28+G33)/G151</f>
        <v>#VALUE!</v>
      </c>
      <c r="H9" s="257" t="e">
        <f>(H20+H28+H33)/H151</f>
        <v>#VALUE!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1.261737089201878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1.6287878787878789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-152.0458903887251</v>
      </c>
      <c r="E14" s="259" t="e">
        <f t="shared" ref="E14:H14" si="0">E113/(E20+E28+E33)</f>
        <v>#VALUE!</v>
      </c>
      <c r="F14" s="259" t="e">
        <f t="shared" si="0"/>
        <v>#VALUE!</v>
      </c>
      <c r="G14" s="259" t="e">
        <f t="shared" si="0"/>
        <v>#VALUE!</v>
      </c>
      <c r="H14" s="259">
        <f t="shared" si="0"/>
        <v>-34.90196990394238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 t="e">
        <f>D113/(+D180/2)</f>
        <v>#VALUE!</v>
      </c>
      <c r="E15" s="259" t="e">
        <f>E113/((D180+E180)/2)</f>
        <v>#VALUE!</v>
      </c>
      <c r="F15" s="259" t="e">
        <f>F113/((E180+F180)/2)</f>
        <v>#VALUE!</v>
      </c>
      <c r="G15" s="259" t="e">
        <f>G113/((F180+G180)/2)</f>
        <v>#VALUE!</v>
      </c>
      <c r="H15" s="259" t="e">
        <f>H113/((G180+H180)/2)</f>
        <v>#VALUE!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704340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166840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5425</v>
      </c>
      <c r="F27" s="70">
        <f>'FIN-P&amp;L_CWS'!G17</f>
        <v>11125</v>
      </c>
      <c r="G27" s="70">
        <f>'FIN-P&amp;L_CWS'!H17</f>
        <v>19845</v>
      </c>
      <c r="H27" s="70">
        <f>'FIN-P&amp;L_CWS'!I17</f>
        <v>21945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0</v>
      </c>
      <c r="E28" s="70">
        <f>'FIN-P&amp;L_CWS'!F18</f>
        <v>40675</v>
      </c>
      <c r="F28" s="70">
        <f>'FIN-P&amp;L_CWS'!G18</f>
        <v>59575</v>
      </c>
      <c r="G28" s="70">
        <f>'FIN-P&amp;L_CWS'!H18</f>
        <v>58275</v>
      </c>
      <c r="H28" s="70">
        <f>'FIN-P&amp;L_CWS'!I18</f>
        <v>40845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35000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24975</v>
      </c>
      <c r="F32" s="70">
        <f>'FIN-P&amp;L_CWS'!G22</f>
        <v>96581.25</v>
      </c>
      <c r="G32" s="70">
        <f>'FIN-P&amp;L_CWS'!H22</f>
        <v>203512.5</v>
      </c>
      <c r="H32" s="70">
        <f>'FIN-P&amp;L_CWS'!I22</f>
        <v>324810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35000</v>
      </c>
      <c r="E33" s="70">
        <f>'FIN-P&amp;L_CWS'!F23</f>
        <v>28325</v>
      </c>
      <c r="F33" s="70">
        <f>'FIN-P&amp;L_CWS'!G23</f>
        <v>105506.25</v>
      </c>
      <c r="G33" s="70">
        <f>'FIN-P&amp;L_CWS'!H23</f>
        <v>216012.5</v>
      </c>
      <c r="H33" s="70">
        <f>'FIN-P&amp;L_CWS'!I23</f>
        <v>339785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201840</v>
      </c>
      <c r="E35" s="70">
        <f>'FIN-P&amp;L_CWS'!F25</f>
        <v>1196000</v>
      </c>
      <c r="F35" s="70">
        <f>'FIN-P&amp;L_CWS'!G25</f>
        <v>-2891543.75</v>
      </c>
      <c r="G35" s="70">
        <f>'FIN-P&amp;L_CWS'!H25</f>
        <v>-1942209.5</v>
      </c>
      <c r="H35" s="70">
        <f>'FIN-P&amp;L_CWS'!I25</f>
        <v>-508558.69999999984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 t="e">
        <f>'FIN-P&amp;L_CWS'!F46</f>
        <v>#VALUE!</v>
      </c>
      <c r="F56" s="70" t="e">
        <f>'FIN-P&amp;L_CWS'!G46</f>
        <v>#VALUE!</v>
      </c>
      <c r="G56" s="70">
        <f>'FIN-P&amp;L_CWS'!H46</f>
        <v>52751445.562500007</v>
      </c>
      <c r="H56" s="70">
        <f>'FIN-P&amp;L_CWS'!I46</f>
        <v>81587286.832499996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 t="e">
        <f>'FIN-P&amp;L_CWS'!F48</f>
        <v>#VALUE!</v>
      </c>
      <c r="F58" s="70" t="e">
        <f>'FIN-P&amp;L_CWS'!G48</f>
        <v>#VALUE!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 t="e">
        <f>'FIN-P&amp;L_CWS'!F49</f>
        <v>#VALUE!</v>
      </c>
      <c r="F59" s="70" t="e">
        <f>'FIN-P&amp;L_CWS'!G49</f>
        <v>#VALUE!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52810438</v>
      </c>
      <c r="E60" s="70" t="e">
        <f>'FIN-P&amp;L_CWS'!F50</f>
        <v>#VALUE!</v>
      </c>
      <c r="F60" s="70" t="e">
        <f>'FIN-P&amp;L_CWS'!G50</f>
        <v>#VALUE!</v>
      </c>
      <c r="G60" s="70">
        <f>'FIN-P&amp;L_CWS'!H50</f>
        <v>93551445.5625</v>
      </c>
      <c r="H60" s="70">
        <f>'FIN-P&amp;L_CWS'!I50</f>
        <v>129587286.83249998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10562087.600000001</v>
      </c>
      <c r="E70" s="70" t="e">
        <f>'FIN-P&amp;L_CWS'!F60</f>
        <v>#VALUE!</v>
      </c>
      <c r="F70" s="70" t="e">
        <f>'FIN-P&amp;L_CWS'!G60</f>
        <v>#VALUE!</v>
      </c>
      <c r="G70" s="70">
        <f>'FIN-P&amp;L_CWS'!H60</f>
        <v>18710289.112500001</v>
      </c>
      <c r="H70" s="70">
        <f>'FIN-P&amp;L_CWS'!I60</f>
        <v>25917457.366500005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 t="e">
        <f>'FIN-P&amp;L_CWS'!F62</f>
        <v>#VALUE!</v>
      </c>
      <c r="F72" s="70" t="e">
        <f>'FIN-P&amp;L_CWS'!G62</f>
        <v>#VALUE!</v>
      </c>
      <c r="G72" s="70" t="e">
        <f>'FIN-P&amp;L_CWS'!H62</f>
        <v>#VALUE!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17311175.600000001</v>
      </c>
      <c r="E73" s="70" t="e">
        <f>'FIN-P&amp;L_CWS'!F63</f>
        <v>#VALUE!</v>
      </c>
      <c r="F73" s="70" t="e">
        <f>'FIN-P&amp;L_CWS'!G63</f>
        <v>#VALUE!</v>
      </c>
      <c r="G73" s="70" t="e">
        <f>'FIN-P&amp;L_CWS'!H63</f>
        <v>#VALUE!</v>
      </c>
      <c r="H73" s="70">
        <f>'FIN-P&amp;L_CWS'!I63</f>
        <v>32666545.366500005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112121613.59999998</v>
      </c>
      <c r="E75" s="70" t="e">
        <f>'FIN-P&amp;L_CWS'!F65</f>
        <v>#VALUE!</v>
      </c>
      <c r="F75" s="70" t="e">
        <f>'FIN-P&amp;L_CWS'!G65</f>
        <v>#VALUE!</v>
      </c>
      <c r="G75" s="70" t="e">
        <f>'FIN-P&amp;L_CWS'!H65</f>
        <v>#VALUE!</v>
      </c>
      <c r="H75" s="70">
        <f>'FIN-P&amp;L_CWS'!I65</f>
        <v>162253832.19899997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 t="e">
        <f>'FIN-P&amp;L_CWS'!F101</f>
        <v>#VALUE!</v>
      </c>
      <c r="F111" s="70" t="e">
        <f>'FIN-P&amp;L_CWS'!G101</f>
        <v>#VALUE!</v>
      </c>
      <c r="G111" s="70" t="e">
        <f>'FIN-P&amp;L_CWS'!H101</f>
        <v>#VALUE!</v>
      </c>
      <c r="H111" s="70">
        <f>'FIN-P&amp;L_CWS'!I101</f>
        <v>162853776.14224216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-112413608.60000001</v>
      </c>
      <c r="E113" s="70" t="e">
        <f>'FIN-P&amp;L_CWS'!F103</f>
        <v>#VALUE!</v>
      </c>
      <c r="F113" s="70" t="e">
        <f>'FIN-P&amp;L_CWS'!G103</f>
        <v>#VALUE!</v>
      </c>
      <c r="G113" s="70" t="e">
        <f>'FIN-P&amp;L_CWS'!H103</f>
        <v>#VALUE!</v>
      </c>
      <c r="H113" s="70">
        <f>'FIN-P&amp;L_CWS'!I103</f>
        <v>-163362334.84224221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-112442200.60000001</v>
      </c>
      <c r="E114" s="70" t="e">
        <f>'FIN-P&amp;L_CWS'!F104</f>
        <v>#VALUE!</v>
      </c>
      <c r="F114" s="70" t="e">
        <f>'FIN-P&amp;L_CWS'!G104</f>
        <v>#VALUE!</v>
      </c>
      <c r="G114" s="70" t="e">
        <f>'FIN-P&amp;L_CWS'!H104</f>
        <v>#VALUE!</v>
      </c>
      <c r="H114" s="70" t="e">
        <f>'FIN-P&amp;L_CWS'!I104</f>
        <v>#VALUE!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-112413608.60000001</v>
      </c>
      <c r="E120" s="121" t="e">
        <f>'FIN-CASHFLOW_CWS'!E5</f>
        <v>#VALUE!</v>
      </c>
      <c r="F120" s="121" t="e">
        <f>'FIN-CASHFLOW_CWS'!F5</f>
        <v>#VALUE!</v>
      </c>
      <c r="G120" s="121" t="e">
        <f>'FIN-CASHFLOW_CWS'!G5</f>
        <v>#VALUE!</v>
      </c>
      <c r="H120" s="121">
        <f>'FIN-CASHFLOW_CWS'!H5</f>
        <v>-163362334.84224221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-79620</v>
      </c>
      <c r="E124" s="121" t="e">
        <f>'FIN-CASHFLOW_CWS'!E9</f>
        <v>#VALUE!</v>
      </c>
      <c r="F124" s="121" t="e">
        <f>'FIN-CASHFLOW_CWS'!F9</f>
        <v>#VALUE!</v>
      </c>
      <c r="G124" s="121" t="e">
        <f>'FIN-CASHFLOW_CWS'!G9</f>
        <v>#VALUE!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-253345</v>
      </c>
      <c r="E128" s="121" t="e">
        <f>'FIN-CASHFLOW_CWS'!E13</f>
        <v>#VALUE!</v>
      </c>
      <c r="F128" s="121" t="e">
        <f>'FIN-CASHFLOW_CWS'!F13</f>
        <v>#VALUE!</v>
      </c>
      <c r="G128" s="121" t="e">
        <f>'FIN-CASHFLOW_CWS'!G13</f>
        <v>#VALUE!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-112666953.60000001</v>
      </c>
      <c r="E130" s="121" t="e">
        <f>'FIN-CASHFLOW_CWS'!E15</f>
        <v>#VALUE!</v>
      </c>
      <c r="F130" s="121" t="e">
        <f>'FIN-CASHFLOW_CWS'!F15</f>
        <v>#VALUE!</v>
      </c>
      <c r="G130" s="121" t="e">
        <f>'FIN-CASHFLOW_CWS'!G15</f>
        <v>#VALUE!</v>
      </c>
      <c r="H130" s="121">
        <f>'FIN-CASHFLOW_CWS'!H15</f>
        <v>-167155331.84224221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47195599.800000004</v>
      </c>
      <c r="D138" s="121" t="e">
        <f>'FIN-CASHFLOW_CWS'!D23</f>
        <v>#VALUE!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47167007.800000004</v>
      </c>
      <c r="D140" s="121" t="e">
        <f>'FIN-CASHFLOW_CWS'!D25</f>
        <v>#VALUE!</v>
      </c>
      <c r="E140" s="121" t="e">
        <f>'FIN-CASHFLOW_CWS'!E25</f>
        <v>#VALUE!</v>
      </c>
      <c r="F140" s="121" t="e">
        <f>'FIN-CASHFLOW_CWS'!F25</f>
        <v>#VALUE!</v>
      </c>
      <c r="G140" s="121" t="e">
        <f>'FIN-CASHFLOW_CWS'!G25</f>
        <v>#VALUE!</v>
      </c>
      <c r="H140" s="121">
        <f>'FIN-CASHFLOW_CWS'!H25</f>
        <v>-167155331.84224221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47167007.800000004</v>
      </c>
      <c r="E142" s="121" t="e">
        <f>'FIN-CASHFLOW_CWS'!E27</f>
        <v>#VALUE!</v>
      </c>
      <c r="F142" s="121" t="e">
        <f>'FIN-CASHFLOW_CWS'!F27</f>
        <v>#VALUE!</v>
      </c>
      <c r="G142" s="121" t="e">
        <f>'FIN-CASHFLOW_CWS'!G27</f>
        <v>#VALUE!</v>
      </c>
      <c r="H142" s="121" t="e">
        <f>'FIN-CASHFLOW_CWS'!H27</f>
        <v>#VALUE!</v>
      </c>
      <c r="I142" s="121"/>
    </row>
    <row r="143" spans="2:9" x14ac:dyDescent="0.15">
      <c r="B143" s="136" t="s">
        <v>487</v>
      </c>
      <c r="C143" s="121">
        <f>'FIN-CASHFLOW_CWS'!C28</f>
        <v>47167007.800000004</v>
      </c>
      <c r="D143" s="121" t="e">
        <f>'FIN-CASHFLOW_CWS'!D28</f>
        <v>#VALUE!</v>
      </c>
      <c r="E143" s="121" t="e">
        <f>'FIN-CASHFLOW_CWS'!E28</f>
        <v>#VALUE!</v>
      </c>
      <c r="F143" s="121" t="e">
        <f>'FIN-CASHFLOW_CWS'!F28</f>
        <v>#VALUE!</v>
      </c>
      <c r="G143" s="121" t="e">
        <f>'FIN-CASHFLOW_CWS'!G28</f>
        <v>#VALUE!</v>
      </c>
      <c r="H143" s="121" t="e">
        <f>'FIN-CASHFLOW_CWS'!H28</f>
        <v>#VALUE!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47167007.800000004</v>
      </c>
      <c r="D150" s="121" t="e">
        <f>'FIN-BALANCE_CWS'!E7</f>
        <v>#VALUE!</v>
      </c>
      <c r="E150" s="121" t="e">
        <f>'FIN-BALANCE_CWS'!F7</f>
        <v>#VALUE!</v>
      </c>
      <c r="F150" s="121" t="e">
        <f>'FIN-BALANCE_CWS'!G7</f>
        <v>#VALUE!</v>
      </c>
      <c r="G150" s="121" t="e">
        <f>'FIN-BALANCE_CWS'!H7</f>
        <v>#VALUE!</v>
      </c>
      <c r="H150" s="121" t="e">
        <f>'FIN-BALANCE_CWS'!I7</f>
        <v>#VALUE!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79620</v>
      </c>
      <c r="E151" s="121" t="e">
        <f>'FIN-BALANCE_CWS'!F8</f>
        <v>#VALUE!</v>
      </c>
      <c r="F151" s="121" t="e">
        <f>'FIN-BALANCE_CWS'!G8</f>
        <v>#VALUE!</v>
      </c>
      <c r="G151" s="121" t="e">
        <f>'FIN-BALANCE_CWS'!H8</f>
        <v>#VALUE!</v>
      </c>
      <c r="H151" s="121" t="e">
        <f>'FIN-BALANCE_CWS'!I8</f>
        <v>#VALUE!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47167007.800000004</v>
      </c>
      <c r="D153" s="121" t="e">
        <f>'FIN-BALANCE_CWS'!E10</f>
        <v>#VALUE!</v>
      </c>
      <c r="E153" s="121" t="e">
        <f>'FIN-BALANCE_CWS'!F10</f>
        <v>#VALUE!</v>
      </c>
      <c r="F153" s="121" t="e">
        <f>'FIN-BALANCE_CWS'!G10</f>
        <v>#VALUE!</v>
      </c>
      <c r="G153" s="121" t="e">
        <f>'FIN-BALANCE_CWS'!H10</f>
        <v>#VALUE!</v>
      </c>
      <c r="H153" s="121" t="e">
        <f>'FIN-BALANCE_CWS'!I10</f>
        <v>#VALUE!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47167007.800000004</v>
      </c>
      <c r="D160" s="121" t="e">
        <f>'FIN-BALANCE_CWS'!E17</f>
        <v>#VALUE!</v>
      </c>
      <c r="E160" s="121" t="e">
        <f>'FIN-BALANCE_CWS'!F17</f>
        <v>#VALUE!</v>
      </c>
      <c r="F160" s="121" t="e">
        <f>'FIN-BALANCE_CWS'!G17</f>
        <v>#VALUE!</v>
      </c>
      <c r="G160" s="121" t="e">
        <f>'FIN-BALANCE_CWS'!H17</f>
        <v>#VALUE!</v>
      </c>
      <c r="H160" s="121" t="e">
        <f>'FIN-BALANCE_CWS'!I17</f>
        <v>#VALUE!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47195599.800000004</v>
      </c>
      <c r="D177" s="121" t="e">
        <f>'FIN-BALANCE_CWS'!E34</f>
        <v>#VALUE!</v>
      </c>
      <c r="E177" s="121" t="e">
        <f>'FIN-BALANCE_CWS'!F34</f>
        <v>#VALUE!</v>
      </c>
      <c r="F177" s="121" t="e">
        <f>'FIN-BALANCE_CWS'!G34</f>
        <v>#VALUE!</v>
      </c>
      <c r="G177" s="121" t="e">
        <f>'FIN-BALANCE_CWS'!H34</f>
        <v>#VALUE!</v>
      </c>
      <c r="H177" s="121" t="e">
        <f>'FIN-BALANCE_CWS'!I34</f>
        <v>#VALUE!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-103085351.33333334</v>
      </c>
      <c r="E178" s="121" t="e">
        <f>'FIN-BALANCE_CWS'!F35</f>
        <v>#VALUE!</v>
      </c>
      <c r="F178" s="121" t="e">
        <f>'FIN-BALANCE_CWS'!G35</f>
        <v>#VALUE!</v>
      </c>
      <c r="G178" s="121" t="e">
        <f>'FIN-BALANCE_CWS'!H35</f>
        <v>#VALUE!</v>
      </c>
      <c r="H178" s="121" t="e">
        <f>'FIN-BALANCE_CWS'!I35</f>
        <v>#VALUE!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-9356849.2666666657</v>
      </c>
      <c r="E179" s="121" t="e">
        <f>'FIN-BALANCE_CWS'!F36</f>
        <v>#VALUE!</v>
      </c>
      <c r="F179" s="121" t="e">
        <f>'FIN-BALANCE_CWS'!G36</f>
        <v>#VALUE!</v>
      </c>
      <c r="G179" s="121">
        <f>'FIN-BALANCE_CWS'!H36</f>
        <v>-10060560.88934896</v>
      </c>
      <c r="H179" s="121">
        <f>'FIN-BALANCE_CWS'!I36</f>
        <v>-13589550.67993685</v>
      </c>
      <c r="I179" s="121"/>
    </row>
    <row r="180" spans="2:9" x14ac:dyDescent="0.15">
      <c r="B180" s="135" t="s">
        <v>1075</v>
      </c>
      <c r="C180" s="121">
        <f>'FIN-BALANCE_CWS'!D37</f>
        <v>47167007.800000004</v>
      </c>
      <c r="D180" s="121" t="e">
        <f>'FIN-BALANCE_CWS'!E37</f>
        <v>#VALUE!</v>
      </c>
      <c r="E180" s="121" t="e">
        <f>'FIN-BALANCE_CWS'!F37</f>
        <v>#VALUE!</v>
      </c>
      <c r="F180" s="121" t="e">
        <f>'FIN-BALANCE_CWS'!G37</f>
        <v>#VALUE!</v>
      </c>
      <c r="G180" s="121" t="e">
        <f>'FIN-BALANCE_CWS'!H37</f>
        <v>#VALUE!</v>
      </c>
      <c r="H180" s="121" t="e">
        <f>'FIN-BALANCE_CWS'!I37</f>
        <v>#VALUE!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47167007.800000004</v>
      </c>
      <c r="D182" s="121" t="e">
        <f>'FIN-BALANCE_CWS'!E39</f>
        <v>#VALUE!</v>
      </c>
      <c r="E182" s="121" t="e">
        <f>'FIN-BALANCE_CWS'!F39</f>
        <v>#VALUE!</v>
      </c>
      <c r="F182" s="121" t="e">
        <f>'FIN-BALANCE_CWS'!G39</f>
        <v>#VALUE!</v>
      </c>
      <c r="G182" s="121" t="e">
        <f>'FIN-BALANCE_CWS'!H39</f>
        <v>#VALUE!</v>
      </c>
      <c r="H182" s="121" t="e">
        <f>'FIN-BALANCE_CWS'!I39</f>
        <v>#VALUE!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43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2231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704340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16408215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21276685.700000003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166840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-4868470.6999999993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141030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5425</v>
      </c>
      <c r="G17" s="70">
        <f>SUM(AC121:AN121)</f>
        <v>11125</v>
      </c>
      <c r="H17" s="70">
        <f>SUM(AO121:AZ121)</f>
        <v>19845</v>
      </c>
      <c r="I17" s="70">
        <f>SUM(BA121:BL121)</f>
        <v>21945</v>
      </c>
      <c r="J17" s="65">
        <f>SUM(D17:I17)</f>
        <v>58340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0</v>
      </c>
      <c r="F18" s="70">
        <f>SUM(Q122:AB122)</f>
        <v>40675</v>
      </c>
      <c r="G18" s="70">
        <f>SUM(AC122:AN122)</f>
        <v>59575</v>
      </c>
      <c r="H18" s="70">
        <f>SUM(AO122:AZ122)</f>
        <v>58275</v>
      </c>
      <c r="I18" s="70">
        <f>SUM(BA122:BL122)</f>
        <v>40845</v>
      </c>
      <c r="J18" s="65">
        <f>SUM(D18:I18)</f>
        <v>199370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35000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74750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24975</v>
      </c>
      <c r="G22" s="70">
        <f>SUM(AC126:AN126)</f>
        <v>96581.25</v>
      </c>
      <c r="H22" s="70">
        <f>SUM(AO126:AZ126)</f>
        <v>203512.5</v>
      </c>
      <c r="I22" s="70">
        <f>SUM(BA126:BL126)</f>
        <v>324810</v>
      </c>
      <c r="J22" s="65">
        <f>SUM(D22:I22)</f>
        <v>649878.75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35000</v>
      </c>
      <c r="F23" s="70">
        <f>SUM(Q127:AB127)</f>
        <v>28325</v>
      </c>
      <c r="G23" s="70">
        <f>SUM(AC127:AN127)</f>
        <v>105506.25</v>
      </c>
      <c r="H23" s="70">
        <f>SUM(AO127:AZ127)</f>
        <v>216012.5</v>
      </c>
      <c r="I23" s="70">
        <f>SUM(BA127:BL127)</f>
        <v>339785</v>
      </c>
      <c r="J23" s="65">
        <f>SUM(D23:I23)</f>
        <v>724628.75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201840</v>
      </c>
      <c r="F25" s="104">
        <f>SUM(Q129:AB129)</f>
        <v>1196000</v>
      </c>
      <c r="G25" s="104">
        <f>SUM(AC129:AN129)</f>
        <v>-2891543.75</v>
      </c>
      <c r="H25" s="104">
        <f>SUM(AO129:AZ129)</f>
        <v>-1942209.5</v>
      </c>
      <c r="I25" s="104">
        <f>SUM(BA129:BL129)</f>
        <v>-508558.69999999984</v>
      </c>
      <c r="J25" s="38">
        <f>SUM(D25:I25)</f>
        <v>-3944471.9499999997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 t="e">
        <f>SUM(Q150:AB150)</f>
        <v>#VALUE!</v>
      </c>
      <c r="G46" s="158" t="e">
        <f>SUM(AC150:AN150)</f>
        <v>#VALUE!</v>
      </c>
      <c r="H46" s="158">
        <f>SUM(AO150:AZ150)</f>
        <v>52751445.562500007</v>
      </c>
      <c r="I46" s="158">
        <f>SUM(BA150:BL150)</f>
        <v>81587286.832499996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 t="e">
        <f>SUM(Q152:AB152)</f>
        <v>#VALUE!</v>
      </c>
      <c r="G48" s="158" t="e">
        <f>SUM(AC152:AN152)</f>
        <v>#VALUE!</v>
      </c>
      <c r="H48" s="158">
        <f>SUM(AO152:AZ152)</f>
        <v>0</v>
      </c>
      <c r="I48" s="158">
        <f>SUM(BA152:BL152)</f>
        <v>0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 t="e">
        <f>SUM(Q153:AB153)</f>
        <v>#VALUE!</v>
      </c>
      <c r="G49" s="158" t="e">
        <f>SUM(AC153:AN153)</f>
        <v>#VALUE!</v>
      </c>
      <c r="H49" s="158">
        <f>SUM(AO153:AZ153)</f>
        <v>40800000</v>
      </c>
      <c r="I49" s="158">
        <f>SUM(BA153:BL153)</f>
        <v>48000000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52810438</v>
      </c>
      <c r="F50" s="160" t="e">
        <f>SUM(Q154:AB154)</f>
        <v>#VALUE!</v>
      </c>
      <c r="G50" s="160" t="e">
        <f>SUM(AC154:AN154)</f>
        <v>#VALUE!</v>
      </c>
      <c r="H50" s="160">
        <f>SUM(AO154:AZ154)</f>
        <v>93551445.5625</v>
      </c>
      <c r="I50" s="160">
        <f>SUM(BA154:BL154)</f>
        <v>129587286.83249998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10562087.600000001</v>
      </c>
      <c r="F60" s="161" t="e">
        <f>SUM(Q164:AB164)</f>
        <v>#VALUE!</v>
      </c>
      <c r="G60" s="161" t="e">
        <f>SUM(AC164:AN164)</f>
        <v>#VALUE!</v>
      </c>
      <c r="H60" s="161">
        <f>SUM(AO164:AZ164)</f>
        <v>18710289.112500001</v>
      </c>
      <c r="I60" s="161">
        <f>SUM(BA164:BL164)</f>
        <v>25917457.366500005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 t="e">
        <f>SUM(Q166:AB166)</f>
        <v>#VALUE!</v>
      </c>
      <c r="G62" s="161" t="e">
        <f>SUM(AC166:AN166)</f>
        <v>#VALUE!</v>
      </c>
      <c r="H62" s="161" t="e">
        <f>SUM(AO166:AZ166)</f>
        <v>#VALUE!</v>
      </c>
      <c r="I62" s="161">
        <f>SUM(BA166:BL166)</f>
        <v>0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17311175.600000001</v>
      </c>
      <c r="F63" s="161" t="e">
        <f>SUM(Q167:AB167)</f>
        <v>#VALUE!</v>
      </c>
      <c r="G63" s="161" t="e">
        <f>SUM(AC167:AN167)</f>
        <v>#VALUE!</v>
      </c>
      <c r="H63" s="161" t="e">
        <f>SUM(AO167:AZ167)</f>
        <v>#VALUE!</v>
      </c>
      <c r="I63" s="161">
        <f>SUM(BA167:BL167)</f>
        <v>32666545.366500005</v>
      </c>
      <c r="J63" s="159" t="e">
        <f>SUM(D63:I63)</f>
        <v>#VALUE!</v>
      </c>
      <c r="K63" s="144" t="e">
        <f>J63-BM167</f>
        <v>#VALUE!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112121613.59999998</v>
      </c>
      <c r="F65" s="130" t="e">
        <f>SUM(Q169:AB169)</f>
        <v>#VALUE!</v>
      </c>
      <c r="G65" s="130" t="e">
        <f>SUM(AC169:AN169)</f>
        <v>#VALUE!</v>
      </c>
      <c r="H65" s="130" t="e">
        <f>SUM(AO169:AZ169)</f>
        <v>#VALUE!</v>
      </c>
      <c r="I65" s="130">
        <f>SUM(BA169:BL169)</f>
        <v>162253832.19899997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112615448.60000001</v>
      </c>
      <c r="F101" s="130" t="e">
        <f>SUM(Q205:AB205)</f>
        <v>#VALUE!</v>
      </c>
      <c r="G101" s="130" t="e">
        <f>SUM(AC205:AN205)</f>
        <v>#VALUE!</v>
      </c>
      <c r="H101" s="130" t="e">
        <f>SUM(AO205:AZ205)</f>
        <v>#VALUE!</v>
      </c>
      <c r="I101" s="130">
        <f>SUM(BA205:BL205)</f>
        <v>162853776.14224216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-112413608.60000001</v>
      </c>
      <c r="F103" s="130" t="e">
        <f>SUM(Q207:AB207)</f>
        <v>#VALUE!</v>
      </c>
      <c r="G103" s="130" t="e">
        <f>SUM(AC207:AN207)</f>
        <v>#VALUE!</v>
      </c>
      <c r="H103" s="130" t="e">
        <f>SUM(AO207:AZ207)</f>
        <v>#VALUE!</v>
      </c>
      <c r="I103" s="130">
        <f>SUM(BA207:BL207)</f>
        <v>-163362334.84224221</v>
      </c>
      <c r="J103" s="38" t="e">
        <f>SUM(D103:I103)</f>
        <v>#VALUE!</v>
      </c>
      <c r="K103" s="144" t="e">
        <f>J103-BM207</f>
        <v>#VALUE!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-112442200.60000001</v>
      </c>
      <c r="F104" s="130" t="e">
        <f>F103+E104</f>
        <v>#VALUE!</v>
      </c>
      <c r="G104" s="130" t="e">
        <f>G103+F104</f>
        <v>#VALUE!</v>
      </c>
      <c r="H104" s="130" t="e">
        <f>H103+G104</f>
        <v>#VALUE!</v>
      </c>
      <c r="I104" s="130" t="e">
        <f>I103+H104</f>
        <v>#VALUE!</v>
      </c>
      <c r="J104" s="38" t="e">
        <f>SUM(D104:I104)</f>
        <v>#VALUE!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'REV-REVCALC_CWS'!C12</f>
        <v>0</v>
      </c>
      <c r="E111" s="50">
        <f>'REV-REVCALC_CWS'!D12</f>
        <v>0</v>
      </c>
      <c r="F111" s="50">
        <f>'REV-REVCALC_CWS'!E12</f>
        <v>0</v>
      </c>
      <c r="G111" s="50">
        <f>'REV-REVCALC_CWS'!F12</f>
        <v>0</v>
      </c>
      <c r="H111" s="50">
        <f>'REV-REVCALC_CWS'!G12</f>
        <v>5</v>
      </c>
      <c r="I111" s="50">
        <f>'REV-REVCALC_CWS'!H12</f>
        <v>6</v>
      </c>
      <c r="J111" s="14">
        <f>'REV-REVCALC_CWS'!I12</f>
        <v>7</v>
      </c>
      <c r="K111" s="50">
        <f>'REV-REVCALC_CWS'!J12</f>
        <v>5</v>
      </c>
      <c r="L111" s="50">
        <f>'REV-REVCALC_CWS'!K12</f>
        <v>6</v>
      </c>
      <c r="M111" s="50">
        <f>'REV-REVCALC_CWS'!L12</f>
        <v>4</v>
      </c>
      <c r="N111" s="50">
        <f>'REV-REVCALC_CWS'!M12</f>
        <v>4</v>
      </c>
      <c r="O111" s="50">
        <f>'REV-REVCALC_CWS'!N12</f>
        <v>4</v>
      </c>
      <c r="P111" s="50">
        <f>'REV-REVCALC_CWS'!O12</f>
        <v>2</v>
      </c>
      <c r="Q111" s="50">
        <f>'REV-REVCALC_CWS'!P12</f>
        <v>16</v>
      </c>
      <c r="R111" s="50">
        <f>'REV-REVCALC_CWS'!Q12</f>
        <v>26</v>
      </c>
      <c r="S111" s="50">
        <f>'REV-REVCALC_CWS'!R12</f>
        <v>29</v>
      </c>
      <c r="T111" s="50">
        <f>'REV-REVCALC_CWS'!S12</f>
        <v>29</v>
      </c>
      <c r="U111" s="50">
        <f>'REV-REVCALC_CWS'!T12</f>
        <v>32</v>
      </c>
      <c r="V111" s="50">
        <f>'REV-REVCALC_CWS'!U12</f>
        <v>35</v>
      </c>
      <c r="W111" s="50">
        <f>'REV-REVCALC_CWS'!V12</f>
        <v>29</v>
      </c>
      <c r="X111" s="50">
        <f>'REV-REVCALC_CWS'!W12</f>
        <v>32</v>
      </c>
      <c r="Y111" s="50">
        <f>'REV-REVCALC_CWS'!X12</f>
        <v>26</v>
      </c>
      <c r="Z111" s="50">
        <f>'REV-REVCALC_CWS'!Y12</f>
        <v>26</v>
      </c>
      <c r="AA111" s="50">
        <f>'REV-REVCALC_CWS'!Z12</f>
        <v>26</v>
      </c>
      <c r="AB111" s="50">
        <f>'REV-REVCALC_CWS'!AA12</f>
        <v>16</v>
      </c>
      <c r="AC111" s="50">
        <f>'REV-REVCALC_CWS'!AB12</f>
        <v>29</v>
      </c>
      <c r="AD111" s="50">
        <f>'REV-REVCALC_CWS'!AC12</f>
        <v>47</v>
      </c>
      <c r="AE111" s="50">
        <f>'REV-REVCALC_CWS'!AD12</f>
        <v>53</v>
      </c>
      <c r="AF111" s="50">
        <f>'REV-REVCALC_CWS'!AE12</f>
        <v>53</v>
      </c>
      <c r="AG111" s="50">
        <f>'REV-REVCALC_CWS'!AF12</f>
        <v>58</v>
      </c>
      <c r="AH111" s="50">
        <f>'REV-REVCALC_CWS'!AG12</f>
        <v>64</v>
      </c>
      <c r="AI111" s="50">
        <f>'REV-REVCALC_CWS'!AH12</f>
        <v>53</v>
      </c>
      <c r="AJ111" s="50">
        <f>'REV-REVCALC_CWS'!AI12</f>
        <v>58</v>
      </c>
      <c r="AK111" s="50">
        <f>'REV-REVCALC_CWS'!AJ12</f>
        <v>47</v>
      </c>
      <c r="AL111" s="50">
        <f>'REV-REVCALC_CWS'!AK12</f>
        <v>47</v>
      </c>
      <c r="AM111" s="50">
        <f>'REV-REVCALC_CWS'!AL12</f>
        <v>47</v>
      </c>
      <c r="AN111" s="50">
        <f>'REV-REVCALC_CWS'!AM12</f>
        <v>29</v>
      </c>
      <c r="AO111" s="50">
        <f>'REV-REVCALC_CWS'!AN12</f>
        <v>31</v>
      </c>
      <c r="AP111" s="50">
        <f>'REV-REVCALC_CWS'!AO12</f>
        <v>50</v>
      </c>
      <c r="AQ111" s="50">
        <f>'REV-REVCALC_CWS'!AP12</f>
        <v>56</v>
      </c>
      <c r="AR111" s="50">
        <f>'REV-REVCALC_CWS'!AQ12</f>
        <v>56</v>
      </c>
      <c r="AS111" s="50">
        <f>'REV-REVCALC_CWS'!AR12</f>
        <v>62</v>
      </c>
      <c r="AT111" s="50">
        <f>'REV-REVCALC_CWS'!AS12</f>
        <v>68</v>
      </c>
      <c r="AU111" s="50">
        <f>'REV-REVCALC_CWS'!AT12</f>
        <v>56</v>
      </c>
      <c r="AV111" s="50">
        <f>'REV-REVCALC_CWS'!AU12</f>
        <v>62</v>
      </c>
      <c r="AW111" s="50">
        <f>'REV-REVCALC_CWS'!AV12</f>
        <v>50</v>
      </c>
      <c r="AX111" s="50">
        <f>'REV-REVCALC_CWS'!AW12</f>
        <v>50</v>
      </c>
      <c r="AY111" s="50">
        <f>'REV-REVCALC_CWS'!AX12</f>
        <v>50</v>
      </c>
      <c r="AZ111" s="50">
        <f>'REV-REVCALC_CWS'!AY12</f>
        <v>31</v>
      </c>
      <c r="BA111" s="50">
        <f>'REV-REVCALC_CWS'!AZ12</f>
        <v>33</v>
      </c>
      <c r="BB111" s="50">
        <f>'REV-REVCALC_CWS'!BA12</f>
        <v>53</v>
      </c>
      <c r="BC111" s="50">
        <f>'REV-REVCALC_CWS'!BB12</f>
        <v>59</v>
      </c>
      <c r="BD111" s="50">
        <f>'REV-REVCALC_CWS'!BC12</f>
        <v>59</v>
      </c>
      <c r="BE111" s="50">
        <f>'REV-REVCALC_CWS'!BD12</f>
        <v>66</v>
      </c>
      <c r="BF111" s="50">
        <f>'REV-REVCALC_CWS'!BE12</f>
        <v>72</v>
      </c>
      <c r="BG111" s="50">
        <f>'REV-REVCALC_CWS'!BF12</f>
        <v>59</v>
      </c>
      <c r="BH111" s="50">
        <f>'REV-REVCALC_CWS'!BG12</f>
        <v>66</v>
      </c>
      <c r="BI111" s="50">
        <f>'REV-REVCALC_CWS'!BH12</f>
        <v>53</v>
      </c>
      <c r="BJ111" s="50">
        <f>'REV-REVCALC_CWS'!BI12</f>
        <v>53</v>
      </c>
      <c r="BK111" s="50">
        <f>'REV-REVCALC_CWS'!BJ12</f>
        <v>53</v>
      </c>
      <c r="BL111" s="50">
        <f>'REV-REVCALC_CWS'!BK12</f>
        <v>33</v>
      </c>
      <c r="BM111" s="167">
        <f>SUM(D111:BL111)</f>
        <v>2231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'REV-REVCALC_CWS'!C16</f>
        <v>0</v>
      </c>
      <c r="E114" s="70">
        <f>'REV-REVCALC_CWS'!D16</f>
        <v>0</v>
      </c>
      <c r="F114" s="70">
        <f>'REV-REVCALC_CWS'!E16</f>
        <v>0</v>
      </c>
      <c r="G114" s="70">
        <f>'REV-REVCALC_CWS'!F16</f>
        <v>0</v>
      </c>
      <c r="H114" s="70">
        <f>'REV-REVCALC_CWS'!G16</f>
        <v>81900</v>
      </c>
      <c r="I114" s="70">
        <f>'REV-REVCALC_CWS'!H16</f>
        <v>98280</v>
      </c>
      <c r="J114" s="70">
        <f>'REV-REVCALC_CWS'!I16</f>
        <v>114660</v>
      </c>
      <c r="K114" s="70">
        <f>'REV-REVCALC_CWS'!J16</f>
        <v>81900</v>
      </c>
      <c r="L114" s="70">
        <f>'REV-REVCALC_CWS'!K16</f>
        <v>98280</v>
      </c>
      <c r="M114" s="70">
        <f>'REV-REVCALC_CWS'!L16</f>
        <v>65520</v>
      </c>
      <c r="N114" s="70">
        <f>'REV-REVCALC_CWS'!M16</f>
        <v>65520</v>
      </c>
      <c r="O114" s="70">
        <f>'REV-REVCALC_CWS'!N16</f>
        <v>65520</v>
      </c>
      <c r="P114" s="70">
        <f>'REV-REVCALC_CWS'!O16</f>
        <v>32760</v>
      </c>
      <c r="Q114" s="70">
        <f>'REV-REVCALC_CWS'!P16</f>
        <v>237600</v>
      </c>
      <c r="R114" s="70">
        <f>'REV-REVCALC_CWS'!Q16</f>
        <v>386100</v>
      </c>
      <c r="S114" s="70">
        <f>'REV-REVCALC_CWS'!R16</f>
        <v>430650</v>
      </c>
      <c r="T114" s="70">
        <f>'REV-REVCALC_CWS'!S16</f>
        <v>430650</v>
      </c>
      <c r="U114" s="70">
        <f>'REV-REVCALC_CWS'!T16</f>
        <v>475200</v>
      </c>
      <c r="V114" s="70">
        <f>'REV-REVCALC_CWS'!U16</f>
        <v>519750</v>
      </c>
      <c r="W114" s="70">
        <f>'REV-REVCALC_CWS'!V16</f>
        <v>430650</v>
      </c>
      <c r="X114" s="70">
        <f>'REV-REVCALC_CWS'!W16</f>
        <v>475200</v>
      </c>
      <c r="Y114" s="70">
        <f>'REV-REVCALC_CWS'!X16</f>
        <v>386100</v>
      </c>
      <c r="Z114" s="70">
        <f>'REV-REVCALC_CWS'!Y16</f>
        <v>386100</v>
      </c>
      <c r="AA114" s="70">
        <f>'REV-REVCALC_CWS'!Z16</f>
        <v>386100</v>
      </c>
      <c r="AB114" s="70">
        <f>'REV-REVCALC_CWS'!AA16</f>
        <v>237600</v>
      </c>
      <c r="AC114" s="70">
        <f>'REV-REVCALC_CWS'!AB16</f>
        <v>147900</v>
      </c>
      <c r="AD114" s="70">
        <f>'REV-REVCALC_CWS'!AC16</f>
        <v>239700</v>
      </c>
      <c r="AE114" s="70">
        <f>'REV-REVCALC_CWS'!AD16</f>
        <v>270300</v>
      </c>
      <c r="AF114" s="70">
        <f>'REV-REVCALC_CWS'!AE16</f>
        <v>270300</v>
      </c>
      <c r="AG114" s="70">
        <f>'REV-REVCALC_CWS'!AF16</f>
        <v>295800</v>
      </c>
      <c r="AH114" s="70">
        <f>'REV-REVCALC_CWS'!AG16</f>
        <v>326400</v>
      </c>
      <c r="AI114" s="70">
        <f>'REV-REVCALC_CWS'!AH16</f>
        <v>270300</v>
      </c>
      <c r="AJ114" s="70">
        <f>'REV-REVCALC_CWS'!AI16</f>
        <v>295800</v>
      </c>
      <c r="AK114" s="70">
        <f>'REV-REVCALC_CWS'!AJ16</f>
        <v>239700</v>
      </c>
      <c r="AL114" s="70">
        <f>'REV-REVCALC_CWS'!AK16</f>
        <v>239700</v>
      </c>
      <c r="AM114" s="70">
        <f>'REV-REVCALC_CWS'!AL16</f>
        <v>239700</v>
      </c>
      <c r="AN114" s="70">
        <f>'REV-REVCALC_CWS'!AM16</f>
        <v>147900</v>
      </c>
      <c r="AO114" s="70">
        <f>'REV-REVCALC_CWS'!AN16</f>
        <v>181350</v>
      </c>
      <c r="AP114" s="70">
        <f>'REV-REVCALC_CWS'!AO16</f>
        <v>292500</v>
      </c>
      <c r="AQ114" s="70">
        <f>'REV-REVCALC_CWS'!AP16</f>
        <v>327600</v>
      </c>
      <c r="AR114" s="70">
        <f>'REV-REVCALC_CWS'!AQ16</f>
        <v>327600</v>
      </c>
      <c r="AS114" s="70">
        <f>'REV-REVCALC_CWS'!AR16</f>
        <v>362700</v>
      </c>
      <c r="AT114" s="70">
        <f>'REV-REVCALC_CWS'!AS16</f>
        <v>397800</v>
      </c>
      <c r="AU114" s="70">
        <f>'REV-REVCALC_CWS'!AT16</f>
        <v>327600</v>
      </c>
      <c r="AV114" s="70">
        <f>'REV-REVCALC_CWS'!AU16</f>
        <v>362700</v>
      </c>
      <c r="AW114" s="70">
        <f>'REV-REVCALC_CWS'!AV16</f>
        <v>292500</v>
      </c>
      <c r="AX114" s="70">
        <f>'REV-REVCALC_CWS'!AW16</f>
        <v>292500</v>
      </c>
      <c r="AY114" s="70">
        <f>'REV-REVCALC_CWS'!AX16</f>
        <v>292500</v>
      </c>
      <c r="AZ114" s="70">
        <f>'REV-REVCALC_CWS'!AY16</f>
        <v>181350</v>
      </c>
      <c r="BA114" s="70">
        <f>'REV-REVCALC_CWS'!AZ16</f>
        <v>215325</v>
      </c>
      <c r="BB114" s="70">
        <f>'REV-REVCALC_CWS'!BA16</f>
        <v>345825</v>
      </c>
      <c r="BC114" s="70">
        <f>'REV-REVCALC_CWS'!BB16</f>
        <v>384975</v>
      </c>
      <c r="BD114" s="70">
        <f>'REV-REVCALC_CWS'!BC16</f>
        <v>384975</v>
      </c>
      <c r="BE114" s="70">
        <f>'REV-REVCALC_CWS'!BD16</f>
        <v>430650</v>
      </c>
      <c r="BF114" s="70">
        <f>'REV-REVCALC_CWS'!BE16</f>
        <v>469800</v>
      </c>
      <c r="BG114" s="70">
        <f>'REV-REVCALC_CWS'!BF16</f>
        <v>384975</v>
      </c>
      <c r="BH114" s="70">
        <f>'REV-REVCALC_CWS'!BG16</f>
        <v>430650</v>
      </c>
      <c r="BI114" s="70">
        <f>'REV-REVCALC_CWS'!BH16</f>
        <v>345825</v>
      </c>
      <c r="BJ114" s="70">
        <f>'REV-REVCALC_CWS'!BI16</f>
        <v>345825</v>
      </c>
      <c r="BK114" s="70">
        <f>'REV-REVCALC_CWS'!BJ16</f>
        <v>345825</v>
      </c>
      <c r="BL114" s="70">
        <f>'REV-REVCALC_CWS'!BK16</f>
        <v>215325</v>
      </c>
      <c r="BM114" s="167">
        <f>SUM(D114:BL114)</f>
        <v>16408215</v>
      </c>
    </row>
    <row r="115" spans="2:65" s="33" customFormat="1" x14ac:dyDescent="0.15">
      <c r="B115" s="47" t="s">
        <v>312</v>
      </c>
      <c r="D115" s="70">
        <f>'REV-REVCALC_CWS'!C25</f>
        <v>0</v>
      </c>
      <c r="E115" s="70">
        <f>'REV-REVCALC_CWS'!D25</f>
        <v>0</v>
      </c>
      <c r="F115" s="70">
        <f>'REV-REVCALC_CWS'!E25</f>
        <v>0</v>
      </c>
      <c r="G115" s="70">
        <f>'REV-REVCALC_CWS'!F25</f>
        <v>0</v>
      </c>
      <c r="H115" s="70">
        <f>'REV-REVCALC_CWS'!G25</f>
        <v>62500</v>
      </c>
      <c r="I115" s="70">
        <f>'REV-REVCALC_CWS'!H25</f>
        <v>75000</v>
      </c>
      <c r="J115" s="70">
        <f>'REV-REVCALC_CWS'!I25</f>
        <v>87500</v>
      </c>
      <c r="K115" s="70">
        <f>'REV-REVCALC_CWS'!J25</f>
        <v>62500</v>
      </c>
      <c r="L115" s="70">
        <f>'REV-REVCALC_CWS'!K25</f>
        <v>75000</v>
      </c>
      <c r="M115" s="70">
        <f>'REV-REVCALC_CWS'!L25</f>
        <v>50000</v>
      </c>
      <c r="N115" s="70">
        <f>'REV-REVCALC_CWS'!M25</f>
        <v>50000</v>
      </c>
      <c r="O115" s="70">
        <f>'REV-REVCALC_CWS'!N25</f>
        <v>50000</v>
      </c>
      <c r="P115" s="70">
        <f>'REV-REVCALC_CWS'!O25</f>
        <v>25000</v>
      </c>
      <c r="Q115" s="70">
        <f>'REV-REVCALC_CWS'!P25</f>
        <v>181600</v>
      </c>
      <c r="R115" s="70">
        <f>'REV-REVCALC_CWS'!Q25</f>
        <v>295100</v>
      </c>
      <c r="S115" s="70">
        <f>'REV-REVCALC_CWS'!R25</f>
        <v>329150</v>
      </c>
      <c r="T115" s="70">
        <f>'REV-REVCALC_CWS'!S25</f>
        <v>329150</v>
      </c>
      <c r="U115" s="70">
        <f>'REV-REVCALC_CWS'!T25</f>
        <v>363200</v>
      </c>
      <c r="V115" s="70">
        <f>'REV-REVCALC_CWS'!U25</f>
        <v>397250</v>
      </c>
      <c r="W115" s="70">
        <f>'REV-REVCALC_CWS'!V25</f>
        <v>329150</v>
      </c>
      <c r="X115" s="70">
        <f>'REV-REVCALC_CWS'!W25</f>
        <v>363200</v>
      </c>
      <c r="Y115" s="70">
        <f>'REV-REVCALC_CWS'!X25</f>
        <v>295100</v>
      </c>
      <c r="Z115" s="70">
        <f>'REV-REVCALC_CWS'!Y25</f>
        <v>295100</v>
      </c>
      <c r="AA115" s="70">
        <f>'REV-REVCALC_CWS'!Z25</f>
        <v>295100</v>
      </c>
      <c r="AB115" s="70">
        <f>'REV-REVCALC_CWS'!AA25</f>
        <v>181600</v>
      </c>
      <c r="AC115" s="70">
        <f>'REV-REVCALC_CWS'!AB25</f>
        <v>299425</v>
      </c>
      <c r="AD115" s="70">
        <f>'REV-REVCALC_CWS'!AC25</f>
        <v>485275</v>
      </c>
      <c r="AE115" s="70">
        <f>'REV-REVCALC_CWS'!AD25</f>
        <v>547225</v>
      </c>
      <c r="AF115" s="70">
        <f>'REV-REVCALC_CWS'!AE25</f>
        <v>547225</v>
      </c>
      <c r="AG115" s="70">
        <f>'REV-REVCALC_CWS'!AF25</f>
        <v>598850</v>
      </c>
      <c r="AH115" s="70">
        <f>'REV-REVCALC_CWS'!AG25</f>
        <v>660800</v>
      </c>
      <c r="AI115" s="70">
        <f>'REV-REVCALC_CWS'!AH25</f>
        <v>547225</v>
      </c>
      <c r="AJ115" s="70">
        <f>'REV-REVCALC_CWS'!AI25</f>
        <v>598850</v>
      </c>
      <c r="AK115" s="70">
        <f>'REV-REVCALC_CWS'!AJ25</f>
        <v>485275</v>
      </c>
      <c r="AL115" s="70">
        <f>'REV-REVCALC_CWS'!AK25</f>
        <v>485275</v>
      </c>
      <c r="AM115" s="70">
        <f>'REV-REVCALC_CWS'!AL25</f>
        <v>485275</v>
      </c>
      <c r="AN115" s="70">
        <f>'REV-REVCALC_CWS'!AM25</f>
        <v>299425</v>
      </c>
      <c r="AO115" s="70">
        <f>'REV-REVCALC_CWS'!AN25</f>
        <v>291818.5</v>
      </c>
      <c r="AP115" s="70">
        <f>'REV-REVCALC_CWS'!AO25</f>
        <v>470675</v>
      </c>
      <c r="AQ115" s="70">
        <f>'REV-REVCALC_CWS'!AP25</f>
        <v>527156</v>
      </c>
      <c r="AR115" s="70">
        <f>'REV-REVCALC_CWS'!AQ25</f>
        <v>527156</v>
      </c>
      <c r="AS115" s="70">
        <f>'REV-REVCALC_CWS'!AR25</f>
        <v>583637</v>
      </c>
      <c r="AT115" s="70">
        <f>'REV-REVCALC_CWS'!AS25</f>
        <v>640118</v>
      </c>
      <c r="AU115" s="70">
        <f>'REV-REVCALC_CWS'!AT25</f>
        <v>527156</v>
      </c>
      <c r="AV115" s="70">
        <f>'REV-REVCALC_CWS'!AU25</f>
        <v>583637</v>
      </c>
      <c r="AW115" s="70">
        <f>'REV-REVCALC_CWS'!AV25</f>
        <v>470675</v>
      </c>
      <c r="AX115" s="70">
        <f>'REV-REVCALC_CWS'!AW25</f>
        <v>470675</v>
      </c>
      <c r="AY115" s="70">
        <f>'REV-REVCALC_CWS'!AX25</f>
        <v>470675</v>
      </c>
      <c r="AZ115" s="70">
        <f>'REV-REVCALC_CWS'!AY25</f>
        <v>291818.5</v>
      </c>
      <c r="BA115" s="70">
        <f>'REV-REVCALC_CWS'!AZ25</f>
        <v>259851.9</v>
      </c>
      <c r="BB115" s="70">
        <f>'REV-REVCALC_CWS'!BA25</f>
        <v>417337.89999999997</v>
      </c>
      <c r="BC115" s="70">
        <f>'REV-REVCALC_CWS'!BB25</f>
        <v>464583.7</v>
      </c>
      <c r="BD115" s="70">
        <f>'REV-REVCALC_CWS'!BC25</f>
        <v>464583.7</v>
      </c>
      <c r="BE115" s="70">
        <f>'REV-REVCALC_CWS'!BD25</f>
        <v>519703.8</v>
      </c>
      <c r="BF115" s="70">
        <f>'REV-REVCALC_CWS'!BE25</f>
        <v>566949.6</v>
      </c>
      <c r="BG115" s="70">
        <f>'REV-REVCALC_CWS'!BF25</f>
        <v>464583.7</v>
      </c>
      <c r="BH115" s="70">
        <f>'REV-REVCALC_CWS'!BG25</f>
        <v>519703.8</v>
      </c>
      <c r="BI115" s="70">
        <f>'REV-REVCALC_CWS'!BH25</f>
        <v>417337.89999999997</v>
      </c>
      <c r="BJ115" s="70">
        <f>'REV-REVCALC_CWS'!BI25</f>
        <v>417337.89999999997</v>
      </c>
      <c r="BK115" s="70">
        <f>'REV-REVCALC_CWS'!BJ25</f>
        <v>417337.89999999997</v>
      </c>
      <c r="BL115" s="70">
        <f>'REV-REVCALC_CWS'!BK25</f>
        <v>259851.9</v>
      </c>
      <c r="BM115" s="167">
        <f>SUM(D115:BL115)</f>
        <v>21276685.699999996</v>
      </c>
    </row>
    <row r="116" spans="2:65" s="33" customFormat="1" x14ac:dyDescent="0.15">
      <c r="B116" s="47" t="s">
        <v>345</v>
      </c>
      <c r="D116" s="70">
        <f>'REV-REVCALC_CWS'!C27</f>
        <v>0</v>
      </c>
      <c r="E116" s="70">
        <f>'REV-REVCALC_CWS'!D27</f>
        <v>0</v>
      </c>
      <c r="F116" s="70">
        <f>'REV-REVCALC_CWS'!E27</f>
        <v>0</v>
      </c>
      <c r="G116" s="70">
        <f>'REV-REVCALC_CWS'!F27</f>
        <v>0</v>
      </c>
      <c r="H116" s="70">
        <f>'REV-REVCALC_CWS'!G27</f>
        <v>19400</v>
      </c>
      <c r="I116" s="70">
        <f>'REV-REVCALC_CWS'!H27</f>
        <v>23280</v>
      </c>
      <c r="J116" s="70">
        <f>'REV-REVCALC_CWS'!I27</f>
        <v>27160</v>
      </c>
      <c r="K116" s="70">
        <f>'REV-REVCALC_CWS'!J27</f>
        <v>19400</v>
      </c>
      <c r="L116" s="70">
        <f>'REV-REVCALC_CWS'!K27</f>
        <v>23280</v>
      </c>
      <c r="M116" s="70">
        <f>'REV-REVCALC_CWS'!L27</f>
        <v>15520</v>
      </c>
      <c r="N116" s="70">
        <f>'REV-REVCALC_CWS'!M27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-4868470.7000000011</v>
      </c>
    </row>
    <row r="117" spans="2:65" s="33" customFormat="1" x14ac:dyDescent="0.15">
      <c r="B117" s="47" t="s">
        <v>327</v>
      </c>
      <c r="D117" s="46">
        <f>'REV-REVCALC_CWS'!C28</f>
        <v>0</v>
      </c>
      <c r="E117" s="46">
        <f>'REV-REVCALC_CWS'!D28</f>
        <v>0</v>
      </c>
      <c r="F117" s="46">
        <f>'REV-REVCALC_CWS'!E28</f>
        <v>0</v>
      </c>
      <c r="G117" s="46">
        <f>'REV-REVCALC_CWS'!F28</f>
        <v>0</v>
      </c>
      <c r="H117" s="46">
        <f>'REV-REVCALC_CWS'!G28</f>
        <v>0.23687423687423687</v>
      </c>
      <c r="I117" s="46">
        <f>'REV-REVCALC_CWS'!H28</f>
        <v>0.23687423687423687</v>
      </c>
      <c r="J117" s="46">
        <f>'REV-REVCALC_CWS'!I28</f>
        <v>0.23687423687423687</v>
      </c>
      <c r="K117" s="46">
        <f>'REV-REVCALC_CWS'!J28</f>
        <v>0.23687423687423687</v>
      </c>
      <c r="L117" s="46">
        <f>'REV-REVCALC_CWS'!K28</f>
        <v>0.23687423687423687</v>
      </c>
      <c r="M117" s="46">
        <f>'REV-REVCALC_CWS'!L28</f>
        <v>0.23687423687423687</v>
      </c>
      <c r="N117" s="46">
        <f>'REV-REVCALC_CWS'!M28</f>
        <v>0.23687423687423687</v>
      </c>
      <c r="O117" s="46">
        <f>'REV-REVCALC_CWS'!N28</f>
        <v>0.23687423687423687</v>
      </c>
      <c r="P117" s="46">
        <f>'REV-REVCALC_CWS'!O28</f>
        <v>0.23687423687423687</v>
      </c>
      <c r="Q117" s="46">
        <f>'REV-REVCALC_CWS'!P28</f>
        <v>0.2356902356902357</v>
      </c>
      <c r="R117" s="46">
        <f>'REV-REVCALC_CWS'!Q28</f>
        <v>0.2356902356902357</v>
      </c>
      <c r="S117" s="46">
        <f>'REV-REVCALC_CWS'!R28</f>
        <v>0.2356902356902357</v>
      </c>
      <c r="T117" s="46">
        <f>'REV-REVCALC_CWS'!S28</f>
        <v>0.2356902356902357</v>
      </c>
      <c r="U117" s="46">
        <f>'REV-REVCALC_CWS'!T28</f>
        <v>0.2356902356902357</v>
      </c>
      <c r="V117" s="46">
        <f>'REV-REVCALC_CWS'!U28</f>
        <v>0.2356902356902357</v>
      </c>
      <c r="W117" s="46">
        <f>'REV-REVCALC_CWS'!V28</f>
        <v>0.2356902356902357</v>
      </c>
      <c r="X117" s="46">
        <f>'REV-REVCALC_CWS'!W28</f>
        <v>0.2356902356902357</v>
      </c>
      <c r="Y117" s="46">
        <f>'REV-REVCALC_CWS'!X28</f>
        <v>0.2356902356902357</v>
      </c>
      <c r="Z117" s="46">
        <f>'REV-REVCALC_CWS'!Y28</f>
        <v>0.2356902356902357</v>
      </c>
      <c r="AA117" s="46">
        <f>'REV-REVCALC_CWS'!Z28</f>
        <v>0.2356902356902357</v>
      </c>
      <c r="AB117" s="46">
        <f>'REV-REVCALC_CWS'!AA28</f>
        <v>0.2356902356902357</v>
      </c>
      <c r="AC117" s="46">
        <f>'REV-REVCALC_CWS'!AB28</f>
        <v>0</v>
      </c>
      <c r="AD117" s="46">
        <f>'REV-REVCALC_CWS'!AC28</f>
        <v>0</v>
      </c>
      <c r="AE117" s="46">
        <f>'REV-REVCALC_CWS'!AD28</f>
        <v>0</v>
      </c>
      <c r="AF117" s="46">
        <f>'REV-REVCALC_CWS'!AE28</f>
        <v>0</v>
      </c>
      <c r="AG117" s="46">
        <f>'REV-REVCALC_CWS'!AF28</f>
        <v>0</v>
      </c>
      <c r="AH117" s="46">
        <f>'REV-REVCALC_CWS'!AG28</f>
        <v>0</v>
      </c>
      <c r="AI117" s="46">
        <f>'REV-REVCALC_CWS'!AH28</f>
        <v>0</v>
      </c>
      <c r="AJ117" s="46">
        <f>'REV-REVCALC_CWS'!AI28</f>
        <v>0</v>
      </c>
      <c r="AK117" s="46">
        <f>'REV-REVCALC_CWS'!AJ28</f>
        <v>0</v>
      </c>
      <c r="AL117" s="46">
        <f>'REV-REVCALC_CWS'!AK28</f>
        <v>0</v>
      </c>
      <c r="AM117" s="46">
        <f>'REV-REVCALC_CWS'!AL28</f>
        <v>0</v>
      </c>
      <c r="AN117" s="46">
        <f>'REV-REVCALC_CWS'!AM28</f>
        <v>0</v>
      </c>
      <c r="AO117" s="46">
        <f>'REV-REVCALC_CWS'!AN28</f>
        <v>0</v>
      </c>
      <c r="AP117" s="46">
        <f>'REV-REVCALC_CWS'!AO28</f>
        <v>0</v>
      </c>
      <c r="AQ117" s="46">
        <f>'REV-REVCALC_CWS'!AP28</f>
        <v>0</v>
      </c>
      <c r="AR117" s="46">
        <f>'REV-REVCALC_CWS'!AQ28</f>
        <v>0</v>
      </c>
      <c r="AS117" s="46">
        <f>'REV-REVCALC_CWS'!AR28</f>
        <v>0</v>
      </c>
      <c r="AT117" s="46">
        <f>'REV-REVCALC_CWS'!AS28</f>
        <v>0</v>
      </c>
      <c r="AU117" s="46">
        <f>'REV-REVCALC_CWS'!AT28</f>
        <v>0</v>
      </c>
      <c r="AV117" s="46">
        <f>'REV-REVCALC_CWS'!AU28</f>
        <v>0</v>
      </c>
      <c r="AW117" s="46">
        <f>'REV-REVCALC_CWS'!AV28</f>
        <v>0</v>
      </c>
      <c r="AX117" s="46">
        <f>'REV-REVCALC_CWS'!AW28</f>
        <v>0</v>
      </c>
      <c r="AY117" s="46">
        <f>'REV-REVCALC_CWS'!AX28</f>
        <v>0</v>
      </c>
      <c r="AZ117" s="46">
        <f>'REV-REVCALC_CWS'!AY28</f>
        <v>0</v>
      </c>
      <c r="BA117" s="46">
        <f>'REV-REVCALC_CWS'!AZ28</f>
        <v>0</v>
      </c>
      <c r="BB117" s="46">
        <f>'REV-REVCALC_CWS'!BA28</f>
        <v>0</v>
      </c>
      <c r="BC117" s="46">
        <f>'REV-REVCALC_CWS'!BB28</f>
        <v>0</v>
      </c>
      <c r="BD117" s="46">
        <f>'REV-REVCALC_CWS'!BC28</f>
        <v>0</v>
      </c>
      <c r="BE117" s="46">
        <f>'REV-REVCALC_CWS'!BD28</f>
        <v>0</v>
      </c>
      <c r="BF117" s="46">
        <f>'REV-REVCALC_CWS'!BE28</f>
        <v>0</v>
      </c>
      <c r="BG117" s="46">
        <f>'REV-REVCALC_CWS'!BF28</f>
        <v>0</v>
      </c>
      <c r="BH117" s="46">
        <f>'REV-REVCALC_CWS'!BG28</f>
        <v>0</v>
      </c>
      <c r="BI117" s="46">
        <f>'REV-REVCALC_CWS'!BH28</f>
        <v>0</v>
      </c>
      <c r="BJ117" s="46">
        <f>'REV-REVCALC_CWS'!BI28</f>
        <v>0</v>
      </c>
      <c r="BK117" s="46">
        <f>'REV-REVCALC_CWS'!BJ28</f>
        <v>0</v>
      </c>
      <c r="BL117" s="46">
        <f>'REV-REVCALC_CWS'!BK28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'REV-REVCALC_CWS'!C39</f>
        <v>0</v>
      </c>
      <c r="E120" s="70">
        <f>'REV-REVCALC_CWS'!D39</f>
        <v>0</v>
      </c>
      <c r="F120" s="70">
        <f>'REV-REVCALC_CWS'!E39</f>
        <v>0</v>
      </c>
      <c r="G120" s="70">
        <f>'REV-REVCALC_CWS'!F39</f>
        <v>0</v>
      </c>
      <c r="H120" s="70">
        <f>'REV-REVCALC_CWS'!G39</f>
        <v>0</v>
      </c>
      <c r="I120" s="70">
        <f>'REV-REVCALC_CWS'!H39</f>
        <v>0</v>
      </c>
      <c r="J120" s="70">
        <f>'REV-REVCALC_CWS'!I39</f>
        <v>0</v>
      </c>
      <c r="K120" s="70">
        <f>'REV-REVCALC_CWS'!J39</f>
        <v>0</v>
      </c>
      <c r="L120" s="70">
        <f>'REV-REVCALC_CWS'!K39</f>
        <v>0</v>
      </c>
      <c r="M120" s="70">
        <f>'REV-REVCALC_CWS'!L39</f>
        <v>0</v>
      </c>
      <c r="N120" s="70">
        <f>'REV-REVCALC_CWS'!M39</f>
        <v>0</v>
      </c>
      <c r="O120" s="70">
        <f>'REV-REVCALC_CWS'!N39</f>
        <v>0</v>
      </c>
      <c r="P120" s="70">
        <f>'REV-REVCALC_CWS'!O39</f>
        <v>0</v>
      </c>
      <c r="Q120" s="70">
        <f>'REV-REVCALC_CWS'!P39</f>
        <v>1687.5</v>
      </c>
      <c r="R120" s="70">
        <f>'REV-REVCALC_CWS'!Q39</f>
        <v>2812.5</v>
      </c>
      <c r="S120" s="70">
        <f>'REV-REVCALC_CWS'!R39</f>
        <v>3187.5</v>
      </c>
      <c r="T120" s="70">
        <f>'REV-REVCALC_CWS'!S39</f>
        <v>3187.5</v>
      </c>
      <c r="U120" s="70">
        <f>'REV-REVCALC_CWS'!T39</f>
        <v>3562.5</v>
      </c>
      <c r="V120" s="70">
        <f>'REV-REVCALC_CWS'!U39</f>
        <v>3937.5</v>
      </c>
      <c r="W120" s="70">
        <f>'REV-REVCALC_CWS'!V39</f>
        <v>3187.5</v>
      </c>
      <c r="X120" s="70">
        <f>'REV-REVCALC_CWS'!W39</f>
        <v>3562.5</v>
      </c>
      <c r="Y120" s="70">
        <f>'REV-REVCALC_CWS'!X39</f>
        <v>2812.5</v>
      </c>
      <c r="Z120" s="70">
        <f>'REV-REVCALC_CWS'!Y39</f>
        <v>2812.5</v>
      </c>
      <c r="AA120" s="70">
        <f>'REV-REVCALC_CWS'!Z39</f>
        <v>2812.5</v>
      </c>
      <c r="AB120" s="70">
        <f>'REV-REVCALC_CWS'!AA39</f>
        <v>1687.5</v>
      </c>
      <c r="AC120" s="70">
        <f>'REV-REVCALC_CWS'!AB39</f>
        <v>2337.5</v>
      </c>
      <c r="AD120" s="70">
        <f>'REV-REVCALC_CWS'!AC39</f>
        <v>3825</v>
      </c>
      <c r="AE120" s="70">
        <f>'REV-REVCALC_CWS'!AD39</f>
        <v>4462.5</v>
      </c>
      <c r="AF120" s="70">
        <f>'REV-REVCALC_CWS'!AE39</f>
        <v>4462.5</v>
      </c>
      <c r="AG120" s="70">
        <f>'REV-REVCALC_CWS'!AF39</f>
        <v>4887.5</v>
      </c>
      <c r="AH120" s="70">
        <f>'REV-REVCALC_CWS'!AG39</f>
        <v>5312.5</v>
      </c>
      <c r="AI120" s="70">
        <f>'REV-REVCALC_CWS'!AH39</f>
        <v>4462.5</v>
      </c>
      <c r="AJ120" s="70">
        <f>'REV-REVCALC_CWS'!AI39</f>
        <v>4887.5</v>
      </c>
      <c r="AK120" s="70">
        <f>'REV-REVCALC_CWS'!AJ39</f>
        <v>3825</v>
      </c>
      <c r="AL120" s="70">
        <f>'REV-REVCALC_CWS'!AK39</f>
        <v>3825</v>
      </c>
      <c r="AM120" s="70">
        <f>'REV-REVCALC_CWS'!AL39</f>
        <v>3825</v>
      </c>
      <c r="AN120" s="70">
        <f>'REV-REVCALC_CWS'!AM39</f>
        <v>2337.5</v>
      </c>
      <c r="AO120" s="70">
        <f>'REV-REVCALC_CWS'!AN39</f>
        <v>1890</v>
      </c>
      <c r="AP120" s="70">
        <f>'REV-REVCALC_CWS'!AO39</f>
        <v>3150</v>
      </c>
      <c r="AQ120" s="70">
        <f>'REV-REVCALC_CWS'!AP39</f>
        <v>3465</v>
      </c>
      <c r="AR120" s="70">
        <f>'REV-REVCALC_CWS'!AQ39</f>
        <v>3465</v>
      </c>
      <c r="AS120" s="70">
        <f>'REV-REVCALC_CWS'!AR39</f>
        <v>3780</v>
      </c>
      <c r="AT120" s="70">
        <f>'REV-REVCALC_CWS'!AS39</f>
        <v>4095</v>
      </c>
      <c r="AU120" s="70">
        <f>'REV-REVCALC_CWS'!AT39</f>
        <v>3465</v>
      </c>
      <c r="AV120" s="70">
        <f>'REV-REVCALC_CWS'!AU39</f>
        <v>3780</v>
      </c>
      <c r="AW120" s="70">
        <f>'REV-REVCALC_CWS'!AV39</f>
        <v>3150</v>
      </c>
      <c r="AX120" s="70">
        <f>'REV-REVCALC_CWS'!AW39</f>
        <v>3150</v>
      </c>
      <c r="AY120" s="70">
        <f>'REV-REVCALC_CWS'!AX39</f>
        <v>3150</v>
      </c>
      <c r="AZ120" s="70">
        <f>'REV-REVCALC_CWS'!AY39</f>
        <v>1890</v>
      </c>
      <c r="BA120" s="70">
        <f>'REV-REVCALC_CWS'!AZ39</f>
        <v>945</v>
      </c>
      <c r="BB120" s="70">
        <f>'REV-REVCALC_CWS'!BA39</f>
        <v>1575</v>
      </c>
      <c r="BC120" s="70">
        <f>'REV-REVCALC_CWS'!BB39</f>
        <v>1575</v>
      </c>
      <c r="BD120" s="70">
        <f>'REV-REVCALC_CWS'!BC39</f>
        <v>1575</v>
      </c>
      <c r="BE120" s="70">
        <f>'REV-REVCALC_CWS'!BD39</f>
        <v>1890</v>
      </c>
      <c r="BF120" s="70">
        <f>'REV-REVCALC_CWS'!BE39</f>
        <v>2205</v>
      </c>
      <c r="BG120" s="70">
        <f>'REV-REVCALC_CWS'!BF39</f>
        <v>1575</v>
      </c>
      <c r="BH120" s="70">
        <f>'REV-REVCALC_CWS'!BG39</f>
        <v>1890</v>
      </c>
      <c r="BI120" s="70">
        <f>'REV-REVCALC_CWS'!BH39</f>
        <v>1575</v>
      </c>
      <c r="BJ120" s="70">
        <f>'REV-REVCALC_CWS'!BI39</f>
        <v>1575</v>
      </c>
      <c r="BK120" s="70">
        <f>'REV-REVCALC_CWS'!BJ39</f>
        <v>1575</v>
      </c>
      <c r="BL120" s="70">
        <f>'REV-REVCALC_CWS'!BK39</f>
        <v>945</v>
      </c>
      <c r="BM120" s="167">
        <f>SUM(D120:BL120)</f>
        <v>141030</v>
      </c>
    </row>
    <row r="121" spans="2:65" s="33" customFormat="1" x14ac:dyDescent="0.15">
      <c r="B121" s="47" t="s">
        <v>370</v>
      </c>
      <c r="D121" s="70">
        <f>'REV-REVCALC_CWS'!C40</f>
        <v>0</v>
      </c>
      <c r="E121" s="70">
        <f>'REV-REVCALC_CWS'!D40</f>
        <v>0</v>
      </c>
      <c r="F121" s="70">
        <f>'REV-REVCALC_CWS'!E40</f>
        <v>0</v>
      </c>
      <c r="G121" s="70">
        <f>'REV-REVCALC_CWS'!F40</f>
        <v>0</v>
      </c>
      <c r="H121" s="70">
        <f>'REV-REVCALC_CWS'!G40</f>
        <v>0</v>
      </c>
      <c r="I121" s="70">
        <f>'REV-REVCALC_CWS'!H40</f>
        <v>0</v>
      </c>
      <c r="J121" s="70">
        <f>'REV-REVCALC_CWS'!I40</f>
        <v>0</v>
      </c>
      <c r="K121" s="70">
        <f>'REV-REVCALC_CWS'!J40</f>
        <v>0</v>
      </c>
      <c r="L121" s="70">
        <f>'REV-REVCALC_CWS'!K40</f>
        <v>0</v>
      </c>
      <c r="M121" s="70">
        <f>'REV-REVCALC_CWS'!L40</f>
        <v>0</v>
      </c>
      <c r="N121" s="70">
        <f>'REV-REVCALC_CWS'!M40</f>
        <v>0</v>
      </c>
      <c r="O121" s="70">
        <f>'REV-REVCALC_CWS'!N40</f>
        <v>0</v>
      </c>
      <c r="P121" s="70">
        <f>'REV-REVCALC_CWS'!O40</f>
        <v>0</v>
      </c>
      <c r="Q121" s="70">
        <f>'REV-REVCALC_CWS'!P40</f>
        <v>225</v>
      </c>
      <c r="R121" s="70">
        <f>'REV-REVCALC_CWS'!Q40</f>
        <v>375</v>
      </c>
      <c r="S121" s="70">
        <f>'REV-REVCALC_CWS'!R40</f>
        <v>425</v>
      </c>
      <c r="T121" s="70">
        <f>'REV-REVCALC_CWS'!S40</f>
        <v>500</v>
      </c>
      <c r="U121" s="70">
        <f>'REV-REVCALC_CWS'!T40</f>
        <v>575</v>
      </c>
      <c r="V121" s="70">
        <f>'REV-REVCALC_CWS'!U40</f>
        <v>650</v>
      </c>
      <c r="W121" s="70">
        <f>'REV-REVCALC_CWS'!V40</f>
        <v>500</v>
      </c>
      <c r="X121" s="70">
        <f>'REV-REVCALC_CWS'!W40</f>
        <v>575</v>
      </c>
      <c r="Y121" s="70">
        <f>'REV-REVCALC_CWS'!X40</f>
        <v>450</v>
      </c>
      <c r="Z121" s="70">
        <f>'REV-REVCALC_CWS'!Y40</f>
        <v>450</v>
      </c>
      <c r="AA121" s="70">
        <f>'REV-REVCALC_CWS'!Z40</f>
        <v>450</v>
      </c>
      <c r="AB121" s="70">
        <f>'REV-REVCALC_CWS'!AA40</f>
        <v>250</v>
      </c>
      <c r="AC121" s="70">
        <f>'REV-REVCALC_CWS'!AB40</f>
        <v>500</v>
      </c>
      <c r="AD121" s="70">
        <f>'REV-REVCALC_CWS'!AC40</f>
        <v>825</v>
      </c>
      <c r="AE121" s="70">
        <f>'REV-REVCALC_CWS'!AD40</f>
        <v>950</v>
      </c>
      <c r="AF121" s="70">
        <f>'REV-REVCALC_CWS'!AE40</f>
        <v>1025</v>
      </c>
      <c r="AG121" s="70">
        <f>'REV-REVCALC_CWS'!AF40</f>
        <v>1150</v>
      </c>
      <c r="AH121" s="70">
        <f>'REV-REVCALC_CWS'!AG40</f>
        <v>1275</v>
      </c>
      <c r="AI121" s="70">
        <f>'REV-REVCALC_CWS'!AH40</f>
        <v>1025</v>
      </c>
      <c r="AJ121" s="70">
        <f>'REV-REVCALC_CWS'!AI40</f>
        <v>1150</v>
      </c>
      <c r="AK121" s="70">
        <f>'REV-REVCALC_CWS'!AJ40</f>
        <v>900</v>
      </c>
      <c r="AL121" s="70">
        <f>'REV-REVCALC_CWS'!AK40</f>
        <v>900</v>
      </c>
      <c r="AM121" s="70">
        <f>'REV-REVCALC_CWS'!AL40</f>
        <v>900</v>
      </c>
      <c r="AN121" s="70">
        <f>'REV-REVCALC_CWS'!AM40</f>
        <v>525</v>
      </c>
      <c r="AO121" s="70">
        <f>'REV-REVCALC_CWS'!AN40</f>
        <v>910</v>
      </c>
      <c r="AP121" s="70">
        <f>'REV-REVCALC_CWS'!AO40</f>
        <v>1505</v>
      </c>
      <c r="AQ121" s="70">
        <f>'REV-REVCALC_CWS'!AP40</f>
        <v>1715</v>
      </c>
      <c r="AR121" s="70">
        <f>'REV-REVCALC_CWS'!AQ40</f>
        <v>1820</v>
      </c>
      <c r="AS121" s="70">
        <f>'REV-REVCALC_CWS'!AR40</f>
        <v>2030</v>
      </c>
      <c r="AT121" s="70">
        <f>'REV-REVCALC_CWS'!AS40</f>
        <v>2240</v>
      </c>
      <c r="AU121" s="70">
        <f>'REV-REVCALC_CWS'!AT40</f>
        <v>1820</v>
      </c>
      <c r="AV121" s="70">
        <f>'REV-REVCALC_CWS'!AU40</f>
        <v>2030</v>
      </c>
      <c r="AW121" s="70">
        <f>'REV-REVCALC_CWS'!AV40</f>
        <v>1610</v>
      </c>
      <c r="AX121" s="70">
        <f>'REV-REVCALC_CWS'!AW40</f>
        <v>1610</v>
      </c>
      <c r="AY121" s="70">
        <f>'REV-REVCALC_CWS'!AX40</f>
        <v>1610</v>
      </c>
      <c r="AZ121" s="70">
        <f>'REV-REVCALC_CWS'!AY40</f>
        <v>945</v>
      </c>
      <c r="BA121" s="70">
        <f>'REV-REVCALC_CWS'!AZ40</f>
        <v>1015</v>
      </c>
      <c r="BB121" s="70">
        <f>'REV-REVCALC_CWS'!BA40</f>
        <v>1680</v>
      </c>
      <c r="BC121" s="70">
        <f>'REV-REVCALC_CWS'!BB40</f>
        <v>1890</v>
      </c>
      <c r="BD121" s="70">
        <f>'REV-REVCALC_CWS'!BC40</f>
        <v>1995</v>
      </c>
      <c r="BE121" s="70">
        <f>'REV-REVCALC_CWS'!BD40</f>
        <v>2240</v>
      </c>
      <c r="BF121" s="70">
        <f>'REV-REVCALC_CWS'!BE40</f>
        <v>2485</v>
      </c>
      <c r="BG121" s="70">
        <f>'REV-REVCALC_CWS'!BF40</f>
        <v>1995</v>
      </c>
      <c r="BH121" s="70">
        <f>'REV-REVCALC_CWS'!BG40</f>
        <v>2240</v>
      </c>
      <c r="BI121" s="70">
        <f>'REV-REVCALC_CWS'!BH40</f>
        <v>1785</v>
      </c>
      <c r="BJ121" s="70">
        <f>'REV-REVCALC_CWS'!BI40</f>
        <v>1785</v>
      </c>
      <c r="BK121" s="70">
        <f>'REV-REVCALC_CWS'!BJ40</f>
        <v>1785</v>
      </c>
      <c r="BL121" s="70">
        <f>'REV-REVCALC_CWS'!BK40</f>
        <v>1050</v>
      </c>
      <c r="BM121" s="167">
        <f>SUM(D121:BL121)</f>
        <v>58340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3687.5</v>
      </c>
      <c r="U122" s="70">
        <f t="shared" si="10"/>
        <v>4137.5</v>
      </c>
      <c r="V122" s="70">
        <f t="shared" si="10"/>
        <v>4587.5</v>
      </c>
      <c r="W122" s="70">
        <f t="shared" si="10"/>
        <v>3687.5</v>
      </c>
      <c r="X122" s="70">
        <f t="shared" si="10"/>
        <v>4137.5</v>
      </c>
      <c r="Y122" s="70">
        <f t="shared" si="10"/>
        <v>3262.5</v>
      </c>
      <c r="Z122" s="70">
        <f t="shared" si="10"/>
        <v>3262.5</v>
      </c>
      <c r="AA122" s="70">
        <f t="shared" si="10"/>
        <v>3262.5</v>
      </c>
      <c r="AB122" s="70">
        <f t="shared" si="10"/>
        <v>1937.5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5487.5</v>
      </c>
      <c r="AG122" s="70">
        <f t="shared" si="10"/>
        <v>6037.5</v>
      </c>
      <c r="AH122" s="70">
        <f t="shared" si="10"/>
        <v>6587.5</v>
      </c>
      <c r="AI122" s="70">
        <f t="shared" si="10"/>
        <v>5487.5</v>
      </c>
      <c r="AJ122" s="70">
        <f t="shared" si="10"/>
        <v>6037.5</v>
      </c>
      <c r="AK122" s="70">
        <f t="shared" si="10"/>
        <v>4725</v>
      </c>
      <c r="AL122" s="70">
        <f t="shared" si="10"/>
        <v>4725</v>
      </c>
      <c r="AM122" s="70">
        <f t="shared" si="10"/>
        <v>4725</v>
      </c>
      <c r="AN122" s="70">
        <f t="shared" si="10"/>
        <v>2862.5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5285</v>
      </c>
      <c r="AS122" s="70">
        <f t="shared" si="10"/>
        <v>5810</v>
      </c>
      <c r="AT122" s="70">
        <f t="shared" si="10"/>
        <v>6335</v>
      </c>
      <c r="AU122" s="70">
        <f t="shared" si="10"/>
        <v>5285</v>
      </c>
      <c r="AV122" s="70">
        <f t="shared" si="10"/>
        <v>5810</v>
      </c>
      <c r="AW122" s="70">
        <f t="shared" si="10"/>
        <v>4760</v>
      </c>
      <c r="AX122" s="70">
        <f t="shared" si="10"/>
        <v>4760</v>
      </c>
      <c r="AY122" s="70">
        <f t="shared" si="10"/>
        <v>4760</v>
      </c>
      <c r="AZ122" s="70">
        <f t="shared" si="10"/>
        <v>2835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3570</v>
      </c>
      <c r="BE122" s="70">
        <f t="shared" si="10"/>
        <v>4130</v>
      </c>
      <c r="BF122" s="70">
        <f t="shared" si="10"/>
        <v>4690</v>
      </c>
      <c r="BG122" s="70">
        <f t="shared" si="10"/>
        <v>3570</v>
      </c>
      <c r="BH122" s="70">
        <f t="shared" si="10"/>
        <v>4130</v>
      </c>
      <c r="BI122" s="70">
        <f t="shared" si="10"/>
        <v>3360</v>
      </c>
      <c r="BJ122" s="70">
        <f t="shared" si="10"/>
        <v>3360</v>
      </c>
      <c r="BK122" s="70">
        <f t="shared" si="10"/>
        <v>3360</v>
      </c>
      <c r="BL122" s="70">
        <f t="shared" si="10"/>
        <v>1995</v>
      </c>
      <c r="BM122" s="167">
        <f>SUM(D122:BL122)</f>
        <v>199370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'REV-REVCALC_CWS'!C43</f>
        <v>0</v>
      </c>
      <c r="E125" s="70">
        <f>'REV-REVCALC_CWS'!D43</f>
        <v>0</v>
      </c>
      <c r="F125" s="70">
        <f>'REV-REVCALC_CWS'!E43</f>
        <v>0</v>
      </c>
      <c r="G125" s="70">
        <f>'REV-REVCALC_CWS'!F43</f>
        <v>0</v>
      </c>
      <c r="H125" s="70">
        <f>'REV-REVCALC_CWS'!G43</f>
        <v>5000</v>
      </c>
      <c r="I125" s="70">
        <f>'REV-REVCALC_CWS'!H43</f>
        <v>5000</v>
      </c>
      <c r="J125" s="70">
        <f>'REV-REVCALC_CWS'!I43</f>
        <v>5000</v>
      </c>
      <c r="K125" s="70">
        <f>'REV-REVCALC_CWS'!J43</f>
        <v>5000</v>
      </c>
      <c r="L125" s="70">
        <f>'REV-REVCALC_CWS'!K43</f>
        <v>5000</v>
      </c>
      <c r="M125" s="70">
        <f>'REV-REVCALC_CWS'!L43</f>
        <v>2500</v>
      </c>
      <c r="N125" s="70">
        <f>'REV-REVCALC_CWS'!M43</f>
        <v>2500</v>
      </c>
      <c r="O125" s="70">
        <f>'REV-REVCALC_CWS'!N43</f>
        <v>2500</v>
      </c>
      <c r="P125" s="70">
        <f>'REV-REVCALC_CWS'!O43</f>
        <v>2500</v>
      </c>
      <c r="Q125" s="70">
        <f>'REV-REVCALC_CWS'!P43</f>
        <v>175</v>
      </c>
      <c r="R125" s="70">
        <f>'REV-REVCALC_CWS'!Q43</f>
        <v>275</v>
      </c>
      <c r="S125" s="70">
        <f>'REV-REVCALC_CWS'!R43</f>
        <v>300</v>
      </c>
      <c r="T125" s="70">
        <f>'REV-REVCALC_CWS'!S43</f>
        <v>300</v>
      </c>
      <c r="U125" s="70">
        <f>'REV-REVCALC_CWS'!T43</f>
        <v>325</v>
      </c>
      <c r="V125" s="70">
        <f>'REV-REVCALC_CWS'!U43</f>
        <v>350</v>
      </c>
      <c r="W125" s="70">
        <f>'REV-REVCALC_CWS'!V43</f>
        <v>300</v>
      </c>
      <c r="X125" s="70">
        <f>'REV-REVCALC_CWS'!W43</f>
        <v>325</v>
      </c>
      <c r="Y125" s="70">
        <f>'REV-REVCALC_CWS'!X43</f>
        <v>275</v>
      </c>
      <c r="Z125" s="70">
        <f>'REV-REVCALC_CWS'!Y43</f>
        <v>275</v>
      </c>
      <c r="AA125" s="70">
        <f>'REV-REVCALC_CWS'!Z43</f>
        <v>275</v>
      </c>
      <c r="AB125" s="70">
        <f>'REV-REVCALC_CWS'!AA43</f>
        <v>175</v>
      </c>
      <c r="AC125" s="70">
        <f>'REV-REVCALC_CWS'!AB43</f>
        <v>450</v>
      </c>
      <c r="AD125" s="70">
        <f>'REV-REVCALC_CWS'!AC43</f>
        <v>725</v>
      </c>
      <c r="AE125" s="70">
        <f>'REV-REVCALC_CWS'!AD43</f>
        <v>800</v>
      </c>
      <c r="AF125" s="70">
        <f>'REV-REVCALC_CWS'!AE43</f>
        <v>800</v>
      </c>
      <c r="AG125" s="70">
        <f>'REV-REVCALC_CWS'!AF43</f>
        <v>875</v>
      </c>
      <c r="AH125" s="70">
        <f>'REV-REVCALC_CWS'!AG43</f>
        <v>975</v>
      </c>
      <c r="AI125" s="70">
        <f>'REV-REVCALC_CWS'!AH43</f>
        <v>800</v>
      </c>
      <c r="AJ125" s="70">
        <f>'REV-REVCALC_CWS'!AI43</f>
        <v>875</v>
      </c>
      <c r="AK125" s="70">
        <f>'REV-REVCALC_CWS'!AJ43</f>
        <v>725</v>
      </c>
      <c r="AL125" s="70">
        <f>'REV-REVCALC_CWS'!AK43</f>
        <v>725</v>
      </c>
      <c r="AM125" s="70">
        <f>'REV-REVCALC_CWS'!AL43</f>
        <v>725</v>
      </c>
      <c r="AN125" s="70">
        <f>'REV-REVCALC_CWS'!AM43</f>
        <v>450</v>
      </c>
      <c r="AO125" s="70">
        <f>'REV-REVCALC_CWS'!AN43</f>
        <v>625</v>
      </c>
      <c r="AP125" s="70">
        <f>'REV-REVCALC_CWS'!AO43</f>
        <v>1000</v>
      </c>
      <c r="AQ125" s="70">
        <f>'REV-REVCALC_CWS'!AP43</f>
        <v>1125</v>
      </c>
      <c r="AR125" s="70">
        <f>'REV-REVCALC_CWS'!AQ43</f>
        <v>1125</v>
      </c>
      <c r="AS125" s="70">
        <f>'REV-REVCALC_CWS'!AR43</f>
        <v>1250</v>
      </c>
      <c r="AT125" s="70">
        <f>'REV-REVCALC_CWS'!AS43</f>
        <v>1375</v>
      </c>
      <c r="AU125" s="70">
        <f>'REV-REVCALC_CWS'!AT43</f>
        <v>1125</v>
      </c>
      <c r="AV125" s="70">
        <f>'REV-REVCALC_CWS'!AU43</f>
        <v>1250</v>
      </c>
      <c r="AW125" s="70">
        <f>'REV-REVCALC_CWS'!AV43</f>
        <v>1000</v>
      </c>
      <c r="AX125" s="70">
        <f>'REV-REVCALC_CWS'!AW43</f>
        <v>1000</v>
      </c>
      <c r="AY125" s="70">
        <f>'REV-REVCALC_CWS'!AX43</f>
        <v>1000</v>
      </c>
      <c r="AZ125" s="70">
        <f>'REV-REVCALC_CWS'!AY43</f>
        <v>625</v>
      </c>
      <c r="BA125" s="70">
        <f>'REV-REVCALC_CWS'!AZ43</f>
        <v>750</v>
      </c>
      <c r="BB125" s="70">
        <f>'REV-REVCALC_CWS'!BA43</f>
        <v>1200</v>
      </c>
      <c r="BC125" s="70">
        <f>'REV-REVCALC_CWS'!BB43</f>
        <v>1350</v>
      </c>
      <c r="BD125" s="70">
        <f>'REV-REVCALC_CWS'!BC43</f>
        <v>1350</v>
      </c>
      <c r="BE125" s="70">
        <f>'REV-REVCALC_CWS'!BD43</f>
        <v>1500</v>
      </c>
      <c r="BF125" s="70">
        <f>'REV-REVCALC_CWS'!BE43</f>
        <v>1625</v>
      </c>
      <c r="BG125" s="70">
        <f>'REV-REVCALC_CWS'!BF43</f>
        <v>1350</v>
      </c>
      <c r="BH125" s="70">
        <f>'REV-REVCALC_CWS'!BG43</f>
        <v>1500</v>
      </c>
      <c r="BI125" s="70">
        <f>'REV-REVCALC_CWS'!BH43</f>
        <v>1200</v>
      </c>
      <c r="BJ125" s="70">
        <f>'REV-REVCALC_CWS'!BI43</f>
        <v>1200</v>
      </c>
      <c r="BK125" s="70">
        <f>'REV-REVCALC_CWS'!BJ43</f>
        <v>1200</v>
      </c>
      <c r="BL125" s="70">
        <f>'REV-REVCALC_CWS'!BK43</f>
        <v>750</v>
      </c>
      <c r="BM125" s="167">
        <f>SUM(D125:BL125)</f>
        <v>74750</v>
      </c>
    </row>
    <row r="126" spans="2:65" s="33" customFormat="1" x14ac:dyDescent="0.15">
      <c r="B126" s="47" t="s">
        <v>372</v>
      </c>
      <c r="D126" s="70">
        <f>'REV-REVCALC_CWS'!C44</f>
        <v>0</v>
      </c>
      <c r="E126" s="70">
        <f>'REV-REVCALC_CWS'!D44</f>
        <v>0</v>
      </c>
      <c r="F126" s="70">
        <f>'REV-REVCALC_CWS'!E44</f>
        <v>0</v>
      </c>
      <c r="G126" s="70">
        <f>'REV-REVCALC_CWS'!F44</f>
        <v>0</v>
      </c>
      <c r="H126" s="70">
        <f>'REV-REVCALC_CWS'!G44</f>
        <v>0</v>
      </c>
      <c r="I126" s="70">
        <f>'REV-REVCALC_CWS'!H44</f>
        <v>0</v>
      </c>
      <c r="J126" s="70">
        <f>'REV-REVCALC_CWS'!I44</f>
        <v>0</v>
      </c>
      <c r="K126" s="70">
        <f>'REV-REVCALC_CWS'!J44</f>
        <v>0</v>
      </c>
      <c r="L126" s="70">
        <f>'REV-REVCALC_CWS'!K44</f>
        <v>0</v>
      </c>
      <c r="M126" s="70">
        <f>'REV-REVCALC_CWS'!L44</f>
        <v>0</v>
      </c>
      <c r="N126" s="70">
        <f>'REV-REVCALC_CWS'!M44</f>
        <v>0</v>
      </c>
      <c r="O126" s="70">
        <f>'REV-REVCALC_CWS'!N44</f>
        <v>0</v>
      </c>
      <c r="P126" s="70">
        <f>'REV-REVCALC_CWS'!O44</f>
        <v>0</v>
      </c>
      <c r="Q126" s="70">
        <f>'REV-REVCALC_CWS'!P44</f>
        <v>1181.25</v>
      </c>
      <c r="R126" s="70">
        <f>'REV-REVCALC_CWS'!Q44</f>
        <v>1856.25</v>
      </c>
      <c r="S126" s="70">
        <f>'REV-REVCALC_CWS'!R44</f>
        <v>2025</v>
      </c>
      <c r="T126" s="70">
        <f>'REV-REVCALC_CWS'!S44</f>
        <v>2362.5</v>
      </c>
      <c r="U126" s="70">
        <f>'REV-REVCALC_CWS'!T44</f>
        <v>2531.25</v>
      </c>
      <c r="V126" s="70">
        <f>'REV-REVCALC_CWS'!U44</f>
        <v>2700</v>
      </c>
      <c r="W126" s="70">
        <f>'REV-REVCALC_CWS'!V44</f>
        <v>2362.5</v>
      </c>
      <c r="X126" s="70">
        <f>'REV-REVCALC_CWS'!W44</f>
        <v>2531.25</v>
      </c>
      <c r="Y126" s="70">
        <f>'REV-REVCALC_CWS'!X44</f>
        <v>2025</v>
      </c>
      <c r="Z126" s="70">
        <f>'REV-REVCALC_CWS'!Y44</f>
        <v>2025</v>
      </c>
      <c r="AA126" s="70">
        <f>'REV-REVCALC_CWS'!Z44</f>
        <v>2025</v>
      </c>
      <c r="AB126" s="70">
        <f>'REV-REVCALC_CWS'!AA44</f>
        <v>1350</v>
      </c>
      <c r="AC126" s="70">
        <f>'REV-REVCALC_CWS'!AB44</f>
        <v>4781.25</v>
      </c>
      <c r="AD126" s="70">
        <f>'REV-REVCALC_CWS'!AC44</f>
        <v>7650</v>
      </c>
      <c r="AE126" s="70">
        <f>'REV-REVCALC_CWS'!AD44</f>
        <v>8415</v>
      </c>
      <c r="AF126" s="70">
        <f>'REV-REVCALC_CWS'!AE44</f>
        <v>8797.5</v>
      </c>
      <c r="AG126" s="70">
        <f>'REV-REVCALC_CWS'!AF44</f>
        <v>9562.5</v>
      </c>
      <c r="AH126" s="70">
        <f>'REV-REVCALC_CWS'!AG44</f>
        <v>10518.75</v>
      </c>
      <c r="AI126" s="70">
        <f>'REV-REVCALC_CWS'!AH44</f>
        <v>8797.5</v>
      </c>
      <c r="AJ126" s="70">
        <f>'REV-REVCALC_CWS'!AI44</f>
        <v>9562.5</v>
      </c>
      <c r="AK126" s="70">
        <f>'REV-REVCALC_CWS'!AJ44</f>
        <v>7841.25</v>
      </c>
      <c r="AL126" s="70">
        <f>'REV-REVCALC_CWS'!AK44</f>
        <v>7841.25</v>
      </c>
      <c r="AM126" s="70">
        <f>'REV-REVCALC_CWS'!AL44</f>
        <v>7841.25</v>
      </c>
      <c r="AN126" s="70">
        <f>'REV-REVCALC_CWS'!AM44</f>
        <v>4972.5</v>
      </c>
      <c r="AO126" s="70">
        <f>'REV-REVCALC_CWS'!AN44</f>
        <v>10125</v>
      </c>
      <c r="AP126" s="70">
        <f>'REV-REVCALC_CWS'!AO44</f>
        <v>16200</v>
      </c>
      <c r="AQ126" s="70">
        <f>'REV-REVCALC_CWS'!AP44</f>
        <v>18022.5</v>
      </c>
      <c r="AR126" s="70">
        <f>'REV-REVCALC_CWS'!AQ44</f>
        <v>18427.5</v>
      </c>
      <c r="AS126" s="70">
        <f>'REV-REVCALC_CWS'!AR44</f>
        <v>20250</v>
      </c>
      <c r="AT126" s="70">
        <f>'REV-REVCALC_CWS'!AS44</f>
        <v>22275</v>
      </c>
      <c r="AU126" s="70">
        <f>'REV-REVCALC_CWS'!AT44</f>
        <v>18427.5</v>
      </c>
      <c r="AV126" s="70">
        <f>'REV-REVCALC_CWS'!AU44</f>
        <v>20250</v>
      </c>
      <c r="AW126" s="70">
        <f>'REV-REVCALC_CWS'!AV44</f>
        <v>16402.5</v>
      </c>
      <c r="AX126" s="70">
        <f>'REV-REVCALC_CWS'!AW44</f>
        <v>16402.5</v>
      </c>
      <c r="AY126" s="70">
        <f>'REV-REVCALC_CWS'!AX44</f>
        <v>16402.5</v>
      </c>
      <c r="AZ126" s="70">
        <f>'REV-REVCALC_CWS'!AY44</f>
        <v>10327.5</v>
      </c>
      <c r="BA126" s="70">
        <f>'REV-REVCALC_CWS'!AZ44</f>
        <v>16200</v>
      </c>
      <c r="BB126" s="70">
        <f>'REV-REVCALC_CWS'!BA44</f>
        <v>25920</v>
      </c>
      <c r="BC126" s="70">
        <f>'REV-REVCALC_CWS'!BB44</f>
        <v>28957.5</v>
      </c>
      <c r="BD126" s="70">
        <f>'REV-REVCALC_CWS'!BC44</f>
        <v>29362.5</v>
      </c>
      <c r="BE126" s="70">
        <f>'REV-REVCALC_CWS'!BD44</f>
        <v>32400</v>
      </c>
      <c r="BF126" s="70">
        <f>'REV-REVCALC_CWS'!BE44</f>
        <v>35437.5</v>
      </c>
      <c r="BG126" s="70">
        <f>'REV-REVCALC_CWS'!BF44</f>
        <v>29362.5</v>
      </c>
      <c r="BH126" s="70">
        <f>'REV-REVCALC_CWS'!BG44</f>
        <v>32400</v>
      </c>
      <c r="BI126" s="70">
        <f>'REV-REVCALC_CWS'!BH44</f>
        <v>26122.5</v>
      </c>
      <c r="BJ126" s="70">
        <f>'REV-REVCALC_CWS'!BI44</f>
        <v>26122.5</v>
      </c>
      <c r="BK126" s="70">
        <f>'REV-REVCALC_CWS'!BJ44</f>
        <v>26122.5</v>
      </c>
      <c r="BL126" s="70">
        <f>'REV-REVCALC_CWS'!BK44</f>
        <v>16402.5</v>
      </c>
      <c r="BM126" s="167">
        <f>SUM(D126:BL126)</f>
        <v>649878.75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2856.25</v>
      </c>
      <c r="V127" s="70">
        <f t="shared" si="11"/>
        <v>3050</v>
      </c>
      <c r="W127" s="70">
        <f t="shared" si="11"/>
        <v>2662.5</v>
      </c>
      <c r="X127" s="70">
        <f t="shared" si="11"/>
        <v>2856.25</v>
      </c>
      <c r="Y127" s="70">
        <f t="shared" si="11"/>
        <v>2300</v>
      </c>
      <c r="Z127" s="70">
        <f t="shared" si="11"/>
        <v>2300</v>
      </c>
      <c r="AA127" s="70">
        <f t="shared" si="11"/>
        <v>2300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10437.5</v>
      </c>
      <c r="AH127" s="70">
        <f t="shared" si="11"/>
        <v>11493.75</v>
      </c>
      <c r="AI127" s="70">
        <f t="shared" si="11"/>
        <v>9597.5</v>
      </c>
      <c r="AJ127" s="70">
        <f t="shared" si="11"/>
        <v>10437.5</v>
      </c>
      <c r="AK127" s="70">
        <f t="shared" si="11"/>
        <v>8566.25</v>
      </c>
      <c r="AL127" s="70">
        <f t="shared" si="11"/>
        <v>8566.25</v>
      </c>
      <c r="AM127" s="70">
        <f t="shared" si="11"/>
        <v>8566.25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21500</v>
      </c>
      <c r="AT127" s="70">
        <f t="shared" si="11"/>
        <v>23650</v>
      </c>
      <c r="AU127" s="70">
        <f t="shared" si="11"/>
        <v>19552.5</v>
      </c>
      <c r="AV127" s="70">
        <f t="shared" si="11"/>
        <v>21500</v>
      </c>
      <c r="AW127" s="70">
        <f t="shared" si="11"/>
        <v>17402.5</v>
      </c>
      <c r="AX127" s="70">
        <f t="shared" si="11"/>
        <v>17402.5</v>
      </c>
      <c r="AY127" s="70">
        <f t="shared" si="11"/>
        <v>17402.5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33900</v>
      </c>
      <c r="BF127" s="70">
        <f t="shared" si="11"/>
        <v>37062.5</v>
      </c>
      <c r="BG127" s="70">
        <f t="shared" si="11"/>
        <v>30712.5</v>
      </c>
      <c r="BH127" s="70">
        <f t="shared" si="11"/>
        <v>33900</v>
      </c>
      <c r="BI127" s="70">
        <f t="shared" si="11"/>
        <v>27322.5</v>
      </c>
      <c r="BJ127" s="70">
        <f t="shared" si="11"/>
        <v>27322.5</v>
      </c>
      <c r="BK127" s="70">
        <f t="shared" si="11"/>
        <v>27322.5</v>
      </c>
      <c r="BL127" s="70">
        <f t="shared" si="11"/>
        <v>17152.5</v>
      </c>
      <c r="BM127" s="167">
        <f>SUM(D127:BL127)</f>
        <v>724628.75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107850</v>
      </c>
      <c r="U129" s="104">
        <f t="shared" si="12"/>
        <v>118993.75</v>
      </c>
      <c r="V129" s="104">
        <f t="shared" si="12"/>
        <v>130137.5</v>
      </c>
      <c r="W129" s="104">
        <f t="shared" si="12"/>
        <v>107850</v>
      </c>
      <c r="X129" s="104">
        <f t="shared" si="12"/>
        <v>118993.75</v>
      </c>
      <c r="Y129" s="104">
        <f t="shared" si="12"/>
        <v>96562.5</v>
      </c>
      <c r="Z129" s="104">
        <f t="shared" si="12"/>
        <v>96562.5</v>
      </c>
      <c r="AA129" s="104">
        <f t="shared" si="12"/>
        <v>96562.5</v>
      </c>
      <c r="AB129" s="104">
        <f t="shared" si="12"/>
        <v>59462.5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-261840</v>
      </c>
      <c r="AG129" s="104">
        <f t="shared" si="12"/>
        <v>-286575</v>
      </c>
      <c r="AH129" s="104">
        <f t="shared" si="12"/>
        <v>-316318.75</v>
      </c>
      <c r="AI129" s="104">
        <f t="shared" si="12"/>
        <v>-261840</v>
      </c>
      <c r="AJ129" s="104">
        <f t="shared" ref="AJ129:BL129" si="13">AJ127+AJ122+AJ116</f>
        <v>-286575</v>
      </c>
      <c r="AK129" s="104">
        <f t="shared" si="13"/>
        <v>-232283.75</v>
      </c>
      <c r="AL129" s="104">
        <f t="shared" si="13"/>
        <v>-232283.75</v>
      </c>
      <c r="AM129" s="104">
        <f t="shared" si="13"/>
        <v>-232283.75</v>
      </c>
      <c r="AN129" s="104">
        <f t="shared" si="13"/>
        <v>-143240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-174718.5</v>
      </c>
      <c r="AS129" s="104">
        <f t="shared" si="13"/>
        <v>-193627</v>
      </c>
      <c r="AT129" s="104">
        <f t="shared" si="13"/>
        <v>-212333</v>
      </c>
      <c r="AU129" s="104">
        <f t="shared" si="13"/>
        <v>-174718.5</v>
      </c>
      <c r="AV129" s="104">
        <f t="shared" si="13"/>
        <v>-193627</v>
      </c>
      <c r="AW129" s="104">
        <f t="shared" si="13"/>
        <v>-156012.5</v>
      </c>
      <c r="AX129" s="104">
        <f t="shared" si="13"/>
        <v>-156012.5</v>
      </c>
      <c r="AY129" s="104">
        <f t="shared" si="13"/>
        <v>-156012.5</v>
      </c>
      <c r="AZ129" s="104">
        <f t="shared" si="13"/>
        <v>-96681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-45326.200000000012</v>
      </c>
      <c r="BE129" s="104">
        <f t="shared" si="13"/>
        <v>-51023.799999999988</v>
      </c>
      <c r="BF129" s="104">
        <f t="shared" si="13"/>
        <v>-55397.099999999977</v>
      </c>
      <c r="BG129" s="104">
        <f t="shared" si="13"/>
        <v>-45326.200000000012</v>
      </c>
      <c r="BH129" s="104">
        <f t="shared" si="13"/>
        <v>-51023.799999999988</v>
      </c>
      <c r="BI129" s="104">
        <f t="shared" si="13"/>
        <v>-40830.399999999965</v>
      </c>
      <c r="BJ129" s="104">
        <f t="shared" si="13"/>
        <v>-40830.399999999965</v>
      </c>
      <c r="BK129" s="104">
        <f t="shared" si="13"/>
        <v>-40830.399999999965</v>
      </c>
      <c r="BL129" s="104">
        <f t="shared" si="13"/>
        <v>-25379.399999999994</v>
      </c>
      <c r="BM129" s="167">
        <f>SUM(D129:BL129)</f>
        <v>-3944471.9499999997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 t="e">
        <f>STAFF_CWS!T210</f>
        <v>#VALUE!</v>
      </c>
      <c r="R150" s="158" t="e">
        <f>STAFF_CWS!U210</f>
        <v>#VALUE!</v>
      </c>
      <c r="S150" s="158" t="e">
        <f>STAFF_CWS!V210</f>
        <v>#VALUE!</v>
      </c>
      <c r="T150" s="158" t="e">
        <f>STAFF_CWS!W210</f>
        <v>#VALUE!</v>
      </c>
      <c r="U150" s="158" t="e">
        <f>STAFF_CWS!X210</f>
        <v>#VALUE!</v>
      </c>
      <c r="V150" s="158" t="e">
        <f>STAFF_CWS!Y210</f>
        <v>#VALUE!</v>
      </c>
      <c r="W150" s="158" t="e">
        <f>STAFF_CWS!Z210</f>
        <v>#VALUE!</v>
      </c>
      <c r="X150" s="158" t="e">
        <f>STAFF_CWS!AA210</f>
        <v>#VALUE!</v>
      </c>
      <c r="Y150" s="158" t="e">
        <f>STAFF_CWS!AB210</f>
        <v>#VALUE!</v>
      </c>
      <c r="Z150" s="158" t="e">
        <f>STAFF_CWS!AC210</f>
        <v>#VALUE!</v>
      </c>
      <c r="AA150" s="158" t="e">
        <f>STAFF_CWS!AD210</f>
        <v>#VALUE!</v>
      </c>
      <c r="AB150" s="158" t="e">
        <f>STAFF_CWS!AE210</f>
        <v>#VALUE!</v>
      </c>
      <c r="AC150" s="158" t="e">
        <f>STAFF_CWS!AF210</f>
        <v>#VALUE!</v>
      </c>
      <c r="AD150" s="158" t="e">
        <f>STAFF_CWS!AG210</f>
        <v>#VALUE!</v>
      </c>
      <c r="AE150" s="158" t="e">
        <f>STAFF_CWS!AH210</f>
        <v>#VALUE!</v>
      </c>
      <c r="AF150" s="158" t="e">
        <f>STAFF_CWS!AI210</f>
        <v>#VALUE!</v>
      </c>
      <c r="AG150" s="158" t="e">
        <f>STAFF_CWS!AJ210</f>
        <v>#VALUE!</v>
      </c>
      <c r="AH150" s="158" t="e">
        <f>STAFF_CWS!AK210</f>
        <v>#VALUE!</v>
      </c>
      <c r="AI150" s="158" t="e">
        <f>STAFF_CWS!AL210</f>
        <v>#VALUE!</v>
      </c>
      <c r="AJ150" s="158" t="e">
        <f>STAFF_CWS!AM210</f>
        <v>#VALUE!</v>
      </c>
      <c r="AK150" s="158" t="e">
        <f>STAFF_CWS!AN210</f>
        <v>#VALUE!</v>
      </c>
      <c r="AL150" s="158" t="e">
        <f>STAFF_CWS!AO210</f>
        <v>#VALUE!</v>
      </c>
      <c r="AM150" s="158" t="e">
        <f>STAFF_CWS!AP210</f>
        <v>#VALUE!</v>
      </c>
      <c r="AN150" s="158" t="e">
        <f>STAFF_CWS!AQ210</f>
        <v>#VALUE!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4395620.0875000004</v>
      </c>
      <c r="AR150" s="158">
        <f>STAFF_CWS!AU210</f>
        <v>4395632.0374999996</v>
      </c>
      <c r="AS150" s="158">
        <f>STAFF_CWS!AV210</f>
        <v>4395159.3250000002</v>
      </c>
      <c r="AT150" s="158">
        <f>STAFF_CWS!AW210</f>
        <v>4394691.6749999998</v>
      </c>
      <c r="AU150" s="158">
        <f>STAFF_CWS!AX210</f>
        <v>4395632.0374999996</v>
      </c>
      <c r="AV150" s="158">
        <f>STAFF_CWS!AY210</f>
        <v>4395159.3250000002</v>
      </c>
      <c r="AW150" s="158">
        <f>STAFF_CWS!AZ210</f>
        <v>4396099.6875</v>
      </c>
      <c r="AX150" s="158">
        <f>STAFF_CWS!BA210</f>
        <v>4396099.6875</v>
      </c>
      <c r="AY150" s="158">
        <f>STAFF_CWS!BB210</f>
        <v>4396099.6875</v>
      </c>
      <c r="AZ150" s="158">
        <f>STAFF_CWS!BC210</f>
        <v>4397582.9749999996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6798854.8949999996</v>
      </c>
      <c r="BD150" s="158">
        <f>STAFF_CWS!BG210</f>
        <v>6798866.8449999997</v>
      </c>
      <c r="BE150" s="158">
        <f>STAFF_CWS!BH210</f>
        <v>6798724.4050000003</v>
      </c>
      <c r="BF150" s="158">
        <f>STAFF_CWS!BI210</f>
        <v>6798615.0724999998</v>
      </c>
      <c r="BG150" s="158">
        <f>STAFF_CWS!BJ210</f>
        <v>6798866.8449999997</v>
      </c>
      <c r="BH150" s="158">
        <f>STAFF_CWS!BK210</f>
        <v>6798724.4050000003</v>
      </c>
      <c r="BI150" s="158">
        <f>STAFF_CWS!BL210</f>
        <v>6798979.2400000002</v>
      </c>
      <c r="BJ150" s="158">
        <f>STAFF_CWS!BM210</f>
        <v>6798979.2400000002</v>
      </c>
      <c r="BK150" s="158">
        <f>STAFF_CWS!BN210</f>
        <v>6798979.2400000002</v>
      </c>
      <c r="BL150" s="158">
        <f>STAFF_CWS!BO210</f>
        <v>6799365.5149999997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 t="e">
        <f>STAFF_CWS!T358</f>
        <v>#VALUE!</v>
      </c>
      <c r="R152" s="158" t="e">
        <f>STAFF_CWS!U358</f>
        <v>#VALUE!</v>
      </c>
      <c r="S152" s="158" t="e">
        <f>STAFF_CWS!V358</f>
        <v>#VALUE!</v>
      </c>
      <c r="T152" s="158" t="e">
        <f>STAFF_CWS!W358</f>
        <v>#VALUE!</v>
      </c>
      <c r="U152" s="158" t="e">
        <f>STAFF_CWS!X358</f>
        <v>#VALUE!</v>
      </c>
      <c r="V152" s="158" t="e">
        <f>STAFF_CWS!Y358</f>
        <v>#VALUE!</v>
      </c>
      <c r="W152" s="158" t="e">
        <f>STAFF_CWS!Z358</f>
        <v>#VALUE!</v>
      </c>
      <c r="X152" s="158" t="e">
        <f>STAFF_CWS!AA358</f>
        <v>#VALUE!</v>
      </c>
      <c r="Y152" s="158" t="e">
        <f>STAFF_CWS!AB358</f>
        <v>#VALUE!</v>
      </c>
      <c r="Z152" s="158" t="e">
        <f>STAFF_CWS!AC358</f>
        <v>#VALUE!</v>
      </c>
      <c r="AA152" s="158" t="e">
        <f>STAFF_CWS!AD358</f>
        <v>#VALUE!</v>
      </c>
      <c r="AB152" s="158" t="e">
        <f>STAFF_CWS!AE358</f>
        <v>#VALUE!</v>
      </c>
      <c r="AC152" s="158" t="e">
        <f>STAFF_CWS!AF358</f>
        <v>#VALUE!</v>
      </c>
      <c r="AD152" s="158" t="e">
        <f>STAFF_CWS!AG358</f>
        <v>#VALUE!</v>
      </c>
      <c r="AE152" s="158" t="e">
        <f>STAFF_CWS!AH358</f>
        <v>#VALUE!</v>
      </c>
      <c r="AF152" s="158" t="e">
        <f>STAFF_CWS!AI358</f>
        <v>#VALUE!</v>
      </c>
      <c r="AG152" s="158" t="e">
        <f>STAFF_CWS!AJ358</f>
        <v>#VALUE!</v>
      </c>
      <c r="AH152" s="158" t="e">
        <f>STAFF_CWS!AK358</f>
        <v>#VALUE!</v>
      </c>
      <c r="AI152" s="158" t="e">
        <f>STAFF_CWS!AL358</f>
        <v>#VALUE!</v>
      </c>
      <c r="AJ152" s="158" t="e">
        <f>STAFF_CWS!AM358</f>
        <v>#VALUE!</v>
      </c>
      <c r="AK152" s="158" t="e">
        <f>STAFF_CWS!AN358</f>
        <v>#VALUE!</v>
      </c>
      <c r="AL152" s="158" t="e">
        <f>STAFF_CWS!AO358</f>
        <v>#VALUE!</v>
      </c>
      <c r="AM152" s="158" t="e">
        <f>STAFF_CWS!AP358</f>
        <v>#VALUE!</v>
      </c>
      <c r="AN152" s="158" t="e">
        <f>STAFF_CWS!AQ358</f>
        <v>#VALUE!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 t="e">
        <f>STAFF_CWS!T531</f>
        <v>#VALUE!</v>
      </c>
      <c r="R153" s="158" t="e">
        <f>STAFF_CWS!U531</f>
        <v>#VALUE!</v>
      </c>
      <c r="S153" s="158" t="e">
        <f>STAFF_CWS!V531</f>
        <v>#VALUE!</v>
      </c>
      <c r="T153" s="158" t="e">
        <f>STAFF_CWS!W531</f>
        <v>#VALUE!</v>
      </c>
      <c r="U153" s="158" t="e">
        <f>STAFF_CWS!X531</f>
        <v>#VALUE!</v>
      </c>
      <c r="V153" s="158" t="e">
        <f>STAFF_CWS!Y531</f>
        <v>#VALUE!</v>
      </c>
      <c r="W153" s="158" t="e">
        <f>STAFF_CWS!Z531</f>
        <v>#VALUE!</v>
      </c>
      <c r="X153" s="158" t="e">
        <f>STAFF_CWS!AA531</f>
        <v>#VALUE!</v>
      </c>
      <c r="Y153" s="158" t="e">
        <f>STAFF_CWS!AB531</f>
        <v>#VALUE!</v>
      </c>
      <c r="Z153" s="158" t="e">
        <f>STAFF_CWS!AC531</f>
        <v>#VALUE!</v>
      </c>
      <c r="AA153" s="158" t="e">
        <f>STAFF_CWS!AD531</f>
        <v>#VALUE!</v>
      </c>
      <c r="AB153" s="158" t="e">
        <f>STAFF_CWS!AE531</f>
        <v>#VALUE!</v>
      </c>
      <c r="AC153" s="158" t="e">
        <f>STAFF_CWS!AF531</f>
        <v>#VALUE!</v>
      </c>
      <c r="AD153" s="158" t="e">
        <f>STAFF_CWS!AG531</f>
        <v>#VALUE!</v>
      </c>
      <c r="AE153" s="158" t="e">
        <f>STAFF_CWS!AH531</f>
        <v>#VALUE!</v>
      </c>
      <c r="AF153" s="158" t="e">
        <f>STAFF_CWS!AI531</f>
        <v>#VALUE!</v>
      </c>
      <c r="AG153" s="158" t="e">
        <f>STAFF_CWS!AJ531</f>
        <v>#VALUE!</v>
      </c>
      <c r="AH153" s="158" t="e">
        <f>STAFF_CWS!AK531</f>
        <v>#VALUE!</v>
      </c>
      <c r="AI153" s="158" t="e">
        <f>STAFF_CWS!AL531</f>
        <v>#VALUE!</v>
      </c>
      <c r="AJ153" s="158" t="e">
        <f>STAFF_CWS!AM531</f>
        <v>#VALUE!</v>
      </c>
      <c r="AK153" s="158" t="e">
        <f>STAFF_CWS!AN531</f>
        <v>#VALUE!</v>
      </c>
      <c r="AL153" s="158" t="e">
        <f>STAFF_CWS!AO531</f>
        <v>#VALUE!</v>
      </c>
      <c r="AM153" s="158" t="e">
        <f>STAFF_CWS!AP531</f>
        <v>#VALUE!</v>
      </c>
      <c r="AN153" s="158" t="e">
        <f>STAFF_CWS!AQ531</f>
        <v>#VALUE!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 t="e">
        <f>SUM(D153:BL153)</f>
        <v>#VALUE!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 t="e">
        <f t="shared" si="17"/>
        <v>#VALUE!</v>
      </c>
      <c r="R154" s="160" t="e">
        <f t="shared" si="17"/>
        <v>#VALUE!</v>
      </c>
      <c r="S154" s="160" t="e">
        <f t="shared" si="17"/>
        <v>#VALUE!</v>
      </c>
      <c r="T154" s="160" t="e">
        <f t="shared" si="17"/>
        <v>#VALUE!</v>
      </c>
      <c r="U154" s="160" t="e">
        <f t="shared" si="17"/>
        <v>#VALUE!</v>
      </c>
      <c r="V154" s="160" t="e">
        <f t="shared" si="17"/>
        <v>#VALUE!</v>
      </c>
      <c r="W154" s="160" t="e">
        <f t="shared" si="17"/>
        <v>#VALUE!</v>
      </c>
      <c r="X154" s="160" t="e">
        <f t="shared" si="17"/>
        <v>#VALUE!</v>
      </c>
      <c r="Y154" s="160" t="e">
        <f t="shared" si="17"/>
        <v>#VALUE!</v>
      </c>
      <c r="Z154" s="160" t="e">
        <f t="shared" si="17"/>
        <v>#VALUE!</v>
      </c>
      <c r="AA154" s="160" t="e">
        <f t="shared" si="17"/>
        <v>#VALUE!</v>
      </c>
      <c r="AB154" s="160" t="e">
        <f t="shared" si="17"/>
        <v>#VALUE!</v>
      </c>
      <c r="AC154" s="160" t="e">
        <f t="shared" si="17"/>
        <v>#VALUE!</v>
      </c>
      <c r="AD154" s="160" t="e">
        <f t="shared" si="17"/>
        <v>#VALUE!</v>
      </c>
      <c r="AE154" s="160" t="e">
        <f t="shared" si="17"/>
        <v>#VALUE!</v>
      </c>
      <c r="AF154" s="160" t="e">
        <f t="shared" si="17"/>
        <v>#VALUE!</v>
      </c>
      <c r="AG154" s="160" t="e">
        <f t="shared" si="17"/>
        <v>#VALUE!</v>
      </c>
      <c r="AH154" s="160" t="e">
        <f t="shared" si="17"/>
        <v>#VALUE!</v>
      </c>
      <c r="AI154" s="160" t="e">
        <f t="shared" si="17"/>
        <v>#VALUE!</v>
      </c>
      <c r="AJ154" s="160" t="e">
        <f t="shared" si="17"/>
        <v>#VALUE!</v>
      </c>
      <c r="AK154" s="160" t="e">
        <f t="shared" si="17"/>
        <v>#VALUE!</v>
      </c>
      <c r="AL154" s="160" t="e">
        <f t="shared" si="17"/>
        <v>#VALUE!</v>
      </c>
      <c r="AM154" s="160" t="e">
        <f t="shared" si="17"/>
        <v>#VALUE!</v>
      </c>
      <c r="AN154" s="160" t="e">
        <f t="shared" si="17"/>
        <v>#VALUE!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7795620.0875000004</v>
      </c>
      <c r="AR154" s="160">
        <f t="shared" si="17"/>
        <v>7795632.0374999996</v>
      </c>
      <c r="AS154" s="160">
        <f t="shared" si="17"/>
        <v>7795159.3250000002</v>
      </c>
      <c r="AT154" s="160">
        <f t="shared" si="17"/>
        <v>7794691.6749999998</v>
      </c>
      <c r="AU154" s="160">
        <f t="shared" si="17"/>
        <v>7795632.0374999996</v>
      </c>
      <c r="AV154" s="160">
        <f t="shared" si="17"/>
        <v>7795159.3250000002</v>
      </c>
      <c r="AW154" s="160">
        <f t="shared" si="17"/>
        <v>7796099.6875</v>
      </c>
      <c r="AX154" s="160">
        <f t="shared" si="17"/>
        <v>7796099.6875</v>
      </c>
      <c r="AY154" s="160">
        <f t="shared" si="17"/>
        <v>7796099.6875</v>
      </c>
      <c r="AZ154" s="160">
        <f t="shared" si="17"/>
        <v>7797582.9749999996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10798854.895</v>
      </c>
      <c r="BD154" s="160">
        <f t="shared" si="17"/>
        <v>10798866.844999999</v>
      </c>
      <c r="BE154" s="160">
        <f t="shared" si="17"/>
        <v>10798724.405000001</v>
      </c>
      <c r="BF154" s="160">
        <f t="shared" si="17"/>
        <v>10798615.0725</v>
      </c>
      <c r="BG154" s="160">
        <f t="shared" si="17"/>
        <v>10798866.844999999</v>
      </c>
      <c r="BH154" s="160">
        <f t="shared" si="17"/>
        <v>10798724.405000001</v>
      </c>
      <c r="BI154" s="160">
        <f t="shared" si="17"/>
        <v>10798979.24</v>
      </c>
      <c r="BJ154" s="160">
        <f t="shared" si="17"/>
        <v>10798979.24</v>
      </c>
      <c r="BK154" s="160">
        <f t="shared" si="17"/>
        <v>10798979.24</v>
      </c>
      <c r="BL154" s="160">
        <f t="shared" si="17"/>
        <v>10799365.515000001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 t="e">
        <f>STAFF_CWS!T224+STAFF_CWS!T289+STAFF_CWS!T372+STAFF_CWS!T545</f>
        <v>#VALUE!</v>
      </c>
      <c r="R164" s="161" t="e">
        <f>STAFF_CWS!U224+STAFF_CWS!U289+STAFF_CWS!U372+STAFF_CWS!U545</f>
        <v>#VALUE!</v>
      </c>
      <c r="S164" s="161" t="e">
        <f>STAFF_CWS!V224+STAFF_CWS!V289+STAFF_CWS!V372+STAFF_CWS!V545</f>
        <v>#VALUE!</v>
      </c>
      <c r="T164" s="161" t="e">
        <f>STAFF_CWS!W224+STAFF_CWS!W289+STAFF_CWS!W372+STAFF_CWS!W545</f>
        <v>#VALUE!</v>
      </c>
      <c r="U164" s="161" t="e">
        <f>STAFF_CWS!X224+STAFF_CWS!X289+STAFF_CWS!X372+STAFF_CWS!X545</f>
        <v>#VALUE!</v>
      </c>
      <c r="V164" s="161" t="e">
        <f>STAFF_CWS!Y224+STAFF_CWS!Y289+STAFF_CWS!Y372+STAFF_CWS!Y545</f>
        <v>#VALUE!</v>
      </c>
      <c r="W164" s="161" t="e">
        <f>STAFF_CWS!Z224+STAFF_CWS!Z289+STAFF_CWS!Z372+STAFF_CWS!Z545</f>
        <v>#VALUE!</v>
      </c>
      <c r="X164" s="161" t="e">
        <f>STAFF_CWS!AA224+STAFF_CWS!AA289+STAFF_CWS!AA372+STAFF_CWS!AA545</f>
        <v>#VALUE!</v>
      </c>
      <c r="Y164" s="161" t="e">
        <f>STAFF_CWS!AB224+STAFF_CWS!AB289+STAFF_CWS!AB372+STAFF_CWS!AB545</f>
        <v>#VALUE!</v>
      </c>
      <c r="Z164" s="161" t="e">
        <f>STAFF_CWS!AC224+STAFF_CWS!AC289+STAFF_CWS!AC372+STAFF_CWS!AC545</f>
        <v>#VALUE!</v>
      </c>
      <c r="AA164" s="161" t="e">
        <f>STAFF_CWS!AD224+STAFF_CWS!AD289+STAFF_CWS!AD372+STAFF_CWS!AD545</f>
        <v>#VALUE!</v>
      </c>
      <c r="AB164" s="161" t="e">
        <f>STAFF_CWS!AE224+STAFF_CWS!AE289+STAFF_CWS!AE372+STAFF_CWS!AE545</f>
        <v>#VALUE!</v>
      </c>
      <c r="AC164" s="161" t="e">
        <f>STAFF_CWS!AF224+STAFF_CWS!AF289+STAFF_CWS!AF372+STAFF_CWS!AF545</f>
        <v>#VALUE!</v>
      </c>
      <c r="AD164" s="161" t="e">
        <f>STAFF_CWS!AG224+STAFF_CWS!AG289+STAFF_CWS!AG372+STAFF_CWS!AG545</f>
        <v>#VALUE!</v>
      </c>
      <c r="AE164" s="161" t="e">
        <f>STAFF_CWS!AH224+STAFF_CWS!AH289+STAFF_CWS!AH372+STAFF_CWS!AH545</f>
        <v>#VALUE!</v>
      </c>
      <c r="AF164" s="161" t="e">
        <f>STAFF_CWS!AI224+STAFF_CWS!AI289+STAFF_CWS!AI372+STAFF_CWS!AI545</f>
        <v>#VALUE!</v>
      </c>
      <c r="AG164" s="161" t="e">
        <f>STAFF_CWS!AJ224+STAFF_CWS!AJ289+STAFF_CWS!AJ372+STAFF_CWS!AJ545</f>
        <v>#VALUE!</v>
      </c>
      <c r="AH164" s="161" t="e">
        <f>STAFF_CWS!AK224+STAFF_CWS!AK289+STAFF_CWS!AK372+STAFF_CWS!AK545</f>
        <v>#VALUE!</v>
      </c>
      <c r="AI164" s="161" t="e">
        <f>STAFF_CWS!AL224+STAFF_CWS!AL289+STAFF_CWS!AL372+STAFF_CWS!AL545</f>
        <v>#VALUE!</v>
      </c>
      <c r="AJ164" s="161" t="e">
        <f>STAFF_CWS!AM224+STAFF_CWS!AM289+STAFF_CWS!AM372+STAFF_CWS!AM545</f>
        <v>#VALUE!</v>
      </c>
      <c r="AK164" s="161" t="e">
        <f>STAFF_CWS!AN224+STAFF_CWS!AN289+STAFF_CWS!AN372+STAFF_CWS!AN545</f>
        <v>#VALUE!</v>
      </c>
      <c r="AL164" s="161" t="e">
        <f>STAFF_CWS!AO224+STAFF_CWS!AO289+STAFF_CWS!AO372+STAFF_CWS!AO545</f>
        <v>#VALUE!</v>
      </c>
      <c r="AM164" s="161" t="e">
        <f>STAFF_CWS!AP224+STAFF_CWS!AP289+STAFF_CWS!AP372+STAFF_CWS!AP545</f>
        <v>#VALUE!</v>
      </c>
      <c r="AN164" s="161" t="e">
        <f>STAFF_CWS!AQ224+STAFF_CWS!AQ289+STAFF_CWS!AQ372+STAFF_CWS!AQ545</f>
        <v>#VALUE!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1559124.0175000001</v>
      </c>
      <c r="AR164" s="161">
        <f>STAFF_CWS!AU224+STAFF_CWS!AU289+STAFF_CWS!AU372+STAFF_CWS!AU545</f>
        <v>1559126.4075</v>
      </c>
      <c r="AS164" s="161">
        <f>STAFF_CWS!AV224+STAFF_CWS!AV289+STAFF_CWS!AV372+STAFF_CWS!AV545</f>
        <v>1559031.8650000002</v>
      </c>
      <c r="AT164" s="161">
        <f>STAFF_CWS!AW224+STAFF_CWS!AW289+STAFF_CWS!AW372+STAFF_CWS!AW545</f>
        <v>1558938.335</v>
      </c>
      <c r="AU164" s="161">
        <f>STAFF_CWS!AX224+STAFF_CWS!AX289+STAFF_CWS!AX372+STAFF_CWS!AX545</f>
        <v>1559126.4075</v>
      </c>
      <c r="AV164" s="161">
        <f>STAFF_CWS!AY224+STAFF_CWS!AY289+STAFF_CWS!AY372+STAFF_CWS!AY545</f>
        <v>1559031.8650000002</v>
      </c>
      <c r="AW164" s="161">
        <f>STAFF_CWS!AZ224+STAFF_CWS!AZ289+STAFF_CWS!AZ372+STAFF_CWS!AZ545</f>
        <v>1559219.9375</v>
      </c>
      <c r="AX164" s="161">
        <f>STAFF_CWS!BA224+STAFF_CWS!BA289+STAFF_CWS!BA372+STAFF_CWS!BA545</f>
        <v>1559219.9375</v>
      </c>
      <c r="AY164" s="161">
        <f>STAFF_CWS!BB224+STAFF_CWS!BB289+STAFF_CWS!BB372+STAFF_CWS!BB545</f>
        <v>1559219.9375</v>
      </c>
      <c r="AZ164" s="161">
        <f>STAFF_CWS!BC224+STAFF_CWS!BC289+STAFF_CWS!BC372+STAFF_CWS!BC545</f>
        <v>1559516.595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2159770.9789999998</v>
      </c>
      <c r="BD164" s="161">
        <f>STAFF_CWS!BG224+STAFF_CWS!BG289+STAFF_CWS!BG372+STAFF_CWS!BG545</f>
        <v>2159773.3689999999</v>
      </c>
      <c r="BE164" s="161">
        <f>STAFF_CWS!BH224+STAFF_CWS!BH289+STAFF_CWS!BH372+STAFF_CWS!BH545</f>
        <v>2159744.8810000001</v>
      </c>
      <c r="BF164" s="161">
        <f>STAFF_CWS!BI224+STAFF_CWS!BI289+STAFF_CWS!BI372+STAFF_CWS!BI545</f>
        <v>2159723.0145</v>
      </c>
      <c r="BG164" s="161">
        <f>STAFF_CWS!BJ224+STAFF_CWS!BJ289+STAFF_CWS!BJ372+STAFF_CWS!BJ545</f>
        <v>2159773.3689999999</v>
      </c>
      <c r="BH164" s="161">
        <f>STAFF_CWS!BK224+STAFF_CWS!BK289+STAFF_CWS!BK372+STAFF_CWS!BK545</f>
        <v>2159744.8810000001</v>
      </c>
      <c r="BI164" s="161">
        <f>STAFF_CWS!BL224+STAFF_CWS!BL289+STAFF_CWS!BL372+STAFF_CWS!BL545</f>
        <v>2159795.8480000002</v>
      </c>
      <c r="BJ164" s="161">
        <f>STAFF_CWS!BM224+STAFF_CWS!BM289+STAFF_CWS!BM372+STAFF_CWS!BM545</f>
        <v>2159795.8480000002</v>
      </c>
      <c r="BK164" s="161">
        <f>STAFF_CWS!BN224+STAFF_CWS!BN289+STAFF_CWS!BN372+STAFF_CWS!BN545</f>
        <v>2159795.8480000002</v>
      </c>
      <c r="BL164" s="161">
        <f>STAFF_CWS!BO224+STAFF_CWS!BO289+STAFF_CWS!BO372+STAFF_CWS!BO545</f>
        <v>2159873.1030000001</v>
      </c>
      <c r="BM164" s="167" t="e">
        <f>SUM(D164:BL164)</f>
        <v>#VALUE!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 t="e">
        <f>STAFF_CWS!AE228+STAFF_CWS!AE293+STAFF_CWS!AE376+STAFF_CWS!AE549</f>
        <v>#VALUE!</v>
      </c>
      <c r="AC166" s="161" t="e">
        <f>STAFF_CWS!AF228+STAFF_CWS!AF293+STAFF_CWS!AF376+STAFF_CWS!AF549</f>
        <v>#VALUE!</v>
      </c>
      <c r="AD166" s="161" t="e">
        <f>STAFF_CWS!AG228+STAFF_CWS!AG293+STAFF_CWS!AG376+STAFF_CWS!AG549</f>
        <v>#VALUE!</v>
      </c>
      <c r="AE166" s="161" t="e">
        <f>STAFF_CWS!AH228+STAFF_CWS!AH293+STAFF_CWS!AH376+STAFF_CWS!AH549</f>
        <v>#VALUE!</v>
      </c>
      <c r="AF166" s="161" t="e">
        <f>STAFF_CWS!AI228+STAFF_CWS!AI293+STAFF_CWS!AI376+STAFF_CWS!AI549</f>
        <v>#VALUE!</v>
      </c>
      <c r="AG166" s="161" t="e">
        <f>STAFF_CWS!AJ228+STAFF_CWS!AJ293+STAFF_CWS!AJ376+STAFF_CWS!AJ549</f>
        <v>#VALUE!</v>
      </c>
      <c r="AH166" s="161" t="e">
        <f>STAFF_CWS!AK228+STAFF_CWS!AK293+STAFF_CWS!AK376+STAFF_CWS!AK549</f>
        <v>#VALUE!</v>
      </c>
      <c r="AI166" s="161" t="e">
        <f>STAFF_CWS!AL228+STAFF_CWS!AL293+STAFF_CWS!AL376+STAFF_CWS!AL549</f>
        <v>#VALUE!</v>
      </c>
      <c r="AJ166" s="161" t="e">
        <f>STAFF_CWS!AM228+STAFF_CWS!AM293+STAFF_CWS!AM376+STAFF_CWS!AM549</f>
        <v>#VALUE!</v>
      </c>
      <c r="AK166" s="161" t="e">
        <f>STAFF_CWS!AN228+STAFF_CWS!AN293+STAFF_CWS!AN376+STAFF_CWS!AN549</f>
        <v>#VALUE!</v>
      </c>
      <c r="AL166" s="161" t="e">
        <f>STAFF_CWS!AO228+STAFF_CWS!AO293+STAFF_CWS!AO376+STAFF_CWS!AO549</f>
        <v>#VALUE!</v>
      </c>
      <c r="AM166" s="161" t="e">
        <f>STAFF_CWS!AP228+STAFF_CWS!AP293+STAFF_CWS!AP376+STAFF_CWS!AP549</f>
        <v>#VALUE!</v>
      </c>
      <c r="AN166" s="161" t="e">
        <f>STAFF_CWS!AQ228+STAFF_CWS!AQ293+STAFF_CWS!AQ376+STAFF_CWS!AQ549</f>
        <v>#VALUE!</v>
      </c>
      <c r="AO166" s="161" t="e">
        <f>STAFF_CWS!AR228+STAFF_CWS!AR293+STAFF_CWS!AR376+STAFF_CWS!AR549</f>
        <v>#VALUE!</v>
      </c>
      <c r="AP166" s="161" t="e">
        <f>STAFF_CWS!AS228+STAFF_CWS!AS293+STAFF_CWS!AS376+STAFF_CWS!AS549</f>
        <v>#VALUE!</v>
      </c>
      <c r="AQ166" s="161" t="e">
        <f>STAFF_CWS!AT228+STAFF_CWS!AT293+STAFF_CWS!AT376+STAFF_CWS!AT549</f>
        <v>#VALUE!</v>
      </c>
      <c r="AR166" s="161" t="e">
        <f>STAFF_CWS!AU228+STAFF_CWS!AU293+STAFF_CWS!AU376+STAFF_CWS!AU549</f>
        <v>#VALUE!</v>
      </c>
      <c r="AS166" s="161" t="e">
        <f>STAFF_CWS!AV228+STAFF_CWS!AV293+STAFF_CWS!AV376+STAFF_CWS!AV549</f>
        <v>#VALUE!</v>
      </c>
      <c r="AT166" s="161" t="e">
        <f>STAFF_CWS!AW228+STAFF_CWS!AW293+STAFF_CWS!AW376+STAFF_CWS!AW549</f>
        <v>#VALUE!</v>
      </c>
      <c r="AU166" s="161" t="e">
        <f>STAFF_CWS!AX228+STAFF_CWS!AX293+STAFF_CWS!AX376+STAFF_CWS!AX549</f>
        <v>#VALUE!</v>
      </c>
      <c r="AV166" s="161" t="e">
        <f>STAFF_CWS!AY228+STAFF_CWS!AY293+STAFF_CWS!AY376+STAFF_CWS!AY549</f>
        <v>#VALUE!</v>
      </c>
      <c r="AW166" s="161" t="e">
        <f>STAFF_CWS!AZ228+STAFF_CWS!AZ293+STAFF_CWS!AZ376+STAFF_CWS!AZ549</f>
        <v>#VALUE!</v>
      </c>
      <c r="AX166" s="161" t="e">
        <f>STAFF_CWS!BA228+STAFF_CWS!BA293+STAFF_CWS!BA376+STAFF_CWS!BA549</f>
        <v>#VALUE!</v>
      </c>
      <c r="AY166" s="161" t="e">
        <f>STAFF_CWS!BB228+STAFF_CWS!BB293+STAFF_CWS!BB376+STAFF_CWS!BB549</f>
        <v>#VALUE!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 t="e">
        <f>SUM(D166:BL166)</f>
        <v>#VALUE!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 t="e">
        <f t="shared" si="19"/>
        <v>#VALUE!</v>
      </c>
      <c r="R167" s="161" t="e">
        <f t="shared" si="19"/>
        <v>#VALUE!</v>
      </c>
      <c r="S167" s="161" t="e">
        <f t="shared" si="19"/>
        <v>#VALUE!</v>
      </c>
      <c r="T167" s="161" t="e">
        <f t="shared" si="19"/>
        <v>#VALUE!</v>
      </c>
      <c r="U167" s="161" t="e">
        <f t="shared" si="19"/>
        <v>#VALUE!</v>
      </c>
      <c r="V167" s="161" t="e">
        <f t="shared" si="19"/>
        <v>#VALUE!</v>
      </c>
      <c r="W167" s="161" t="e">
        <f t="shared" si="19"/>
        <v>#VALUE!</v>
      </c>
      <c r="X167" s="161" t="e">
        <f t="shared" si="19"/>
        <v>#VALUE!</v>
      </c>
      <c r="Y167" s="161" t="e">
        <f t="shared" si="19"/>
        <v>#VALUE!</v>
      </c>
      <c r="Z167" s="161" t="e">
        <f t="shared" si="19"/>
        <v>#VALUE!</v>
      </c>
      <c r="AA167" s="161" t="e">
        <f t="shared" si="19"/>
        <v>#VALUE!</v>
      </c>
      <c r="AB167" s="161" t="e">
        <f t="shared" si="19"/>
        <v>#VALUE!</v>
      </c>
      <c r="AC167" s="161" t="e">
        <f t="shared" si="19"/>
        <v>#VALUE!</v>
      </c>
      <c r="AD167" s="161" t="e">
        <f t="shared" si="19"/>
        <v>#VALUE!</v>
      </c>
      <c r="AE167" s="161" t="e">
        <f t="shared" si="19"/>
        <v>#VALUE!</v>
      </c>
      <c r="AF167" s="161" t="e">
        <f t="shared" si="19"/>
        <v>#VALUE!</v>
      </c>
      <c r="AG167" s="161" t="e">
        <f t="shared" si="19"/>
        <v>#VALUE!</v>
      </c>
      <c r="AH167" s="161" t="e">
        <f t="shared" si="19"/>
        <v>#VALUE!</v>
      </c>
      <c r="AI167" s="161" t="e">
        <f t="shared" si="19"/>
        <v>#VALUE!</v>
      </c>
      <c r="AJ167" s="161" t="e">
        <f t="shared" si="19"/>
        <v>#VALUE!</v>
      </c>
      <c r="AK167" s="161" t="e">
        <f t="shared" si="19"/>
        <v>#VALUE!</v>
      </c>
      <c r="AL167" s="161" t="e">
        <f t="shared" si="19"/>
        <v>#VALUE!</v>
      </c>
      <c r="AM167" s="161" t="e">
        <f t="shared" si="19"/>
        <v>#VALUE!</v>
      </c>
      <c r="AN167" s="161" t="e">
        <f t="shared" si="19"/>
        <v>#VALUE!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>
        <f t="shared" si="19"/>
        <v>2121940.5949999997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2722194.9789999998</v>
      </c>
      <c r="BD167" s="161">
        <f t="shared" si="19"/>
        <v>2722197.3689999999</v>
      </c>
      <c r="BE167" s="161">
        <f t="shared" si="19"/>
        <v>2722168.8810000001</v>
      </c>
      <c r="BF167" s="161">
        <f t="shared" si="19"/>
        <v>2722147.0145</v>
      </c>
      <c r="BG167" s="161">
        <f t="shared" si="19"/>
        <v>2722197.3689999999</v>
      </c>
      <c r="BH167" s="161">
        <f t="shared" si="19"/>
        <v>2722168.8810000001</v>
      </c>
      <c r="BI167" s="161">
        <f t="shared" si="19"/>
        <v>2722219.8480000002</v>
      </c>
      <c r="BJ167" s="161">
        <f t="shared" si="19"/>
        <v>2722219.8480000002</v>
      </c>
      <c r="BK167" s="161">
        <f t="shared" si="19"/>
        <v>2722219.8480000002</v>
      </c>
      <c r="BL167" s="161">
        <f t="shared" si="19"/>
        <v>2722297.1030000001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 t="e">
        <f t="shared" si="20"/>
        <v>#VALUE!</v>
      </c>
      <c r="R169" s="130" t="e">
        <f t="shared" si="20"/>
        <v>#VALUE!</v>
      </c>
      <c r="S169" s="130" t="e">
        <f t="shared" si="20"/>
        <v>#VALUE!</v>
      </c>
      <c r="T169" s="130" t="e">
        <f t="shared" si="20"/>
        <v>#VALUE!</v>
      </c>
      <c r="U169" s="130" t="e">
        <f t="shared" si="20"/>
        <v>#VALUE!</v>
      </c>
      <c r="V169" s="130" t="e">
        <f t="shared" si="20"/>
        <v>#VALUE!</v>
      </c>
      <c r="W169" s="130" t="e">
        <f t="shared" si="20"/>
        <v>#VALUE!</v>
      </c>
      <c r="X169" s="130" t="e">
        <f t="shared" si="20"/>
        <v>#VALUE!</v>
      </c>
      <c r="Y169" s="130" t="e">
        <f t="shared" si="20"/>
        <v>#VALUE!</v>
      </c>
      <c r="Z169" s="130" t="e">
        <f t="shared" si="20"/>
        <v>#VALUE!</v>
      </c>
      <c r="AA169" s="130" t="e">
        <f t="shared" si="20"/>
        <v>#VALUE!</v>
      </c>
      <c r="AB169" s="130" t="e">
        <f t="shared" si="20"/>
        <v>#VALUE!</v>
      </c>
      <c r="AC169" s="130" t="e">
        <f t="shared" si="20"/>
        <v>#VALUE!</v>
      </c>
      <c r="AD169" s="130" t="e">
        <f t="shared" si="20"/>
        <v>#VALUE!</v>
      </c>
      <c r="AE169" s="130" t="e">
        <f t="shared" si="20"/>
        <v>#VALUE!</v>
      </c>
      <c r="AF169" s="130" t="e">
        <f t="shared" si="20"/>
        <v>#VALUE!</v>
      </c>
      <c r="AG169" s="130" t="e">
        <f t="shared" si="20"/>
        <v>#VALUE!</v>
      </c>
      <c r="AH169" s="130" t="e">
        <f t="shared" si="20"/>
        <v>#VALUE!</v>
      </c>
      <c r="AI169" s="130" t="e">
        <f t="shared" si="20"/>
        <v>#VALUE!</v>
      </c>
      <c r="AJ169" s="130" t="e">
        <f t="shared" ref="AJ169:BL169" si="21">AJ167+AJ161+AJ154</f>
        <v>#VALUE!</v>
      </c>
      <c r="AK169" s="130" t="e">
        <f t="shared" si="21"/>
        <v>#VALUE!</v>
      </c>
      <c r="AL169" s="130" t="e">
        <f t="shared" si="21"/>
        <v>#VALUE!</v>
      </c>
      <c r="AM169" s="130" t="e">
        <f t="shared" si="21"/>
        <v>#VALUE!</v>
      </c>
      <c r="AN169" s="130" t="e">
        <f t="shared" si="21"/>
        <v>#VALUE!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>
        <f t="shared" si="21"/>
        <v>9919523.5700000003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13521049.874</v>
      </c>
      <c r="BD169" s="130">
        <f t="shared" si="21"/>
        <v>13521064.213999998</v>
      </c>
      <c r="BE169" s="130">
        <f t="shared" si="21"/>
        <v>13520893.286000002</v>
      </c>
      <c r="BF169" s="130">
        <f t="shared" si="21"/>
        <v>13520762.086999999</v>
      </c>
      <c r="BG169" s="130">
        <f t="shared" si="21"/>
        <v>13521064.213999998</v>
      </c>
      <c r="BH169" s="130">
        <f t="shared" si="21"/>
        <v>13520893.286000002</v>
      </c>
      <c r="BI169" s="130">
        <f t="shared" si="21"/>
        <v>13521199.088</v>
      </c>
      <c r="BJ169" s="130">
        <f t="shared" si="21"/>
        <v>13521199.088</v>
      </c>
      <c r="BK169" s="130">
        <f t="shared" si="21"/>
        <v>13521199.088</v>
      </c>
      <c r="BL169" s="130">
        <f t="shared" si="21"/>
        <v>13521662.618000001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 t="e">
        <f t="shared" si="22"/>
        <v>#VALUE!</v>
      </c>
      <c r="R205" s="130" t="e">
        <f t="shared" si="22"/>
        <v>#VALUE!</v>
      </c>
      <c r="S205" s="130" t="e">
        <f t="shared" si="22"/>
        <v>#VALUE!</v>
      </c>
      <c r="T205" s="130" t="e">
        <f t="shared" si="22"/>
        <v>#VALUE!</v>
      </c>
      <c r="U205" s="130" t="e">
        <f t="shared" si="22"/>
        <v>#VALUE!</v>
      </c>
      <c r="V205" s="130" t="e">
        <f t="shared" si="22"/>
        <v>#VALUE!</v>
      </c>
      <c r="W205" s="130" t="e">
        <f t="shared" si="22"/>
        <v>#VALUE!</v>
      </c>
      <c r="X205" s="130" t="e">
        <f t="shared" si="22"/>
        <v>#VALUE!</v>
      </c>
      <c r="Y205" s="130" t="e">
        <f t="shared" si="22"/>
        <v>#VALUE!</v>
      </c>
      <c r="Z205" s="130" t="e">
        <f t="shared" si="22"/>
        <v>#VALUE!</v>
      </c>
      <c r="AA205" s="130" t="e">
        <f t="shared" si="22"/>
        <v>#VALUE!</v>
      </c>
      <c r="AB205" s="130" t="e">
        <f t="shared" si="22"/>
        <v>#VALUE!</v>
      </c>
      <c r="AC205" s="130" t="e">
        <f t="shared" si="22"/>
        <v>#VALUE!</v>
      </c>
      <c r="AD205" s="130" t="e">
        <f t="shared" si="22"/>
        <v>#VALUE!</v>
      </c>
      <c r="AE205" s="130" t="e">
        <f t="shared" si="22"/>
        <v>#VALUE!</v>
      </c>
      <c r="AF205" s="130" t="e">
        <f t="shared" si="22"/>
        <v>#VALUE!</v>
      </c>
      <c r="AG205" s="130" t="e">
        <f t="shared" si="22"/>
        <v>#VALUE!</v>
      </c>
      <c r="AH205" s="130" t="e">
        <f t="shared" si="22"/>
        <v>#VALUE!</v>
      </c>
      <c r="AI205" s="130" t="e">
        <f t="shared" si="22"/>
        <v>#VALUE!</v>
      </c>
      <c r="AJ205" s="130" t="e">
        <f t="shared" ref="AJ205:BL205" si="23">AJ203+AJ201+AJ199+AJ197+AJ191+AJ185+AJ178+AJ172+AJ169+AJ147+AJ138</f>
        <v>#VALUE!</v>
      </c>
      <c r="AK205" s="130" t="e">
        <f t="shared" si="23"/>
        <v>#VALUE!</v>
      </c>
      <c r="AL205" s="130" t="e">
        <f t="shared" si="23"/>
        <v>#VALUE!</v>
      </c>
      <c r="AM205" s="130" t="e">
        <f t="shared" si="23"/>
        <v>#VALUE!</v>
      </c>
      <c r="AN205" s="130" t="e">
        <f t="shared" si="23"/>
        <v>#VALUE!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>
        <f t="shared" si="23"/>
        <v>9963879.8893489596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13565878.535936849</v>
      </c>
      <c r="BD205" s="130">
        <f t="shared" si="23"/>
        <v>13587997.875936847</v>
      </c>
      <c r="BE205" s="130">
        <f t="shared" si="23"/>
        <v>13565721.947936852</v>
      </c>
      <c r="BF205" s="130">
        <f t="shared" si="23"/>
        <v>13571890.748936849</v>
      </c>
      <c r="BG205" s="130">
        <f t="shared" si="23"/>
        <v>13567247.875936847</v>
      </c>
      <c r="BH205" s="130">
        <f t="shared" si="23"/>
        <v>13569521.947936852</v>
      </c>
      <c r="BI205" s="130">
        <f t="shared" si="23"/>
        <v>13566027.749936849</v>
      </c>
      <c r="BJ205" s="130">
        <f t="shared" si="23"/>
        <v>13586632.749936849</v>
      </c>
      <c r="BK205" s="130">
        <f t="shared" si="23"/>
        <v>13566027.749936849</v>
      </c>
      <c r="BL205" s="130">
        <f t="shared" si="23"/>
        <v>13564171.27993685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 t="e">
        <f t="shared" si="24"/>
        <v>#VALUE!</v>
      </c>
      <c r="R207" s="130" t="e">
        <f t="shared" si="24"/>
        <v>#VALUE!</v>
      </c>
      <c r="S207" s="130" t="e">
        <f t="shared" si="24"/>
        <v>#VALUE!</v>
      </c>
      <c r="T207" s="130" t="e">
        <f t="shared" si="24"/>
        <v>#VALUE!</v>
      </c>
      <c r="U207" s="130" t="e">
        <f t="shared" si="24"/>
        <v>#VALUE!</v>
      </c>
      <c r="V207" s="130" t="e">
        <f t="shared" si="24"/>
        <v>#VALUE!</v>
      </c>
      <c r="W207" s="130" t="e">
        <f t="shared" si="24"/>
        <v>#VALUE!</v>
      </c>
      <c r="X207" s="130" t="e">
        <f t="shared" si="24"/>
        <v>#VALUE!</v>
      </c>
      <c r="Y207" s="130" t="e">
        <f t="shared" si="24"/>
        <v>#VALUE!</v>
      </c>
      <c r="Z207" s="130" t="e">
        <f t="shared" si="24"/>
        <v>#VALUE!</v>
      </c>
      <c r="AA207" s="130" t="e">
        <f t="shared" si="24"/>
        <v>#VALUE!</v>
      </c>
      <c r="AB207" s="130" t="e">
        <f t="shared" si="24"/>
        <v>#VALUE!</v>
      </c>
      <c r="AC207" s="130" t="e">
        <f t="shared" si="24"/>
        <v>#VALUE!</v>
      </c>
      <c r="AD207" s="130" t="e">
        <f t="shared" si="24"/>
        <v>#VALUE!</v>
      </c>
      <c r="AE207" s="130" t="e">
        <f t="shared" si="24"/>
        <v>#VALUE!</v>
      </c>
      <c r="AF207" s="130" t="e">
        <f t="shared" si="24"/>
        <v>#VALUE!</v>
      </c>
      <c r="AG207" s="130" t="e">
        <f t="shared" si="24"/>
        <v>#VALUE!</v>
      </c>
      <c r="AH207" s="130" t="e">
        <f t="shared" si="24"/>
        <v>#VALUE!</v>
      </c>
      <c r="AI207" s="130" t="e">
        <f t="shared" si="24"/>
        <v>#VALUE!</v>
      </c>
      <c r="AJ207" s="130" t="e">
        <f t="shared" ref="AJ207:BL207" si="25">AJ129-AJ205</f>
        <v>#VALUE!</v>
      </c>
      <c r="AK207" s="130" t="e">
        <f t="shared" si="25"/>
        <v>#VALUE!</v>
      </c>
      <c r="AL207" s="130" t="e">
        <f t="shared" si="25"/>
        <v>#VALUE!</v>
      </c>
      <c r="AM207" s="130" t="e">
        <f t="shared" si="25"/>
        <v>#VALUE!</v>
      </c>
      <c r="AN207" s="130" t="e">
        <f t="shared" si="25"/>
        <v>#VALUE!</v>
      </c>
      <c r="AO207" s="130" t="e">
        <f t="shared" si="25"/>
        <v>#VALUE!</v>
      </c>
      <c r="AP207" s="130" t="e">
        <f t="shared" si="25"/>
        <v>#VALUE!</v>
      </c>
      <c r="AQ207" s="130" t="e">
        <f t="shared" si="25"/>
        <v>#VALUE!</v>
      </c>
      <c r="AR207" s="130" t="e">
        <f t="shared" si="25"/>
        <v>#VALUE!</v>
      </c>
      <c r="AS207" s="130" t="e">
        <f t="shared" si="25"/>
        <v>#VALUE!</v>
      </c>
      <c r="AT207" s="130" t="e">
        <f t="shared" si="25"/>
        <v>#VALUE!</v>
      </c>
      <c r="AU207" s="130" t="e">
        <f t="shared" si="25"/>
        <v>#VALUE!</v>
      </c>
      <c r="AV207" s="130" t="e">
        <f t="shared" si="25"/>
        <v>#VALUE!</v>
      </c>
      <c r="AW207" s="130" t="e">
        <f t="shared" si="25"/>
        <v>#VALUE!</v>
      </c>
      <c r="AX207" s="130" t="e">
        <f t="shared" si="25"/>
        <v>#VALUE!</v>
      </c>
      <c r="AY207" s="130" t="e">
        <f t="shared" si="25"/>
        <v>#VALUE!</v>
      </c>
      <c r="AZ207" s="130">
        <f t="shared" si="25"/>
        <v>-10060560.88934896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-13611714.735936848</v>
      </c>
      <c r="BD207" s="130">
        <f t="shared" si="25"/>
        <v>-13633324.075936846</v>
      </c>
      <c r="BE207" s="130">
        <f t="shared" si="25"/>
        <v>-13616745.747936852</v>
      </c>
      <c r="BF207" s="130">
        <f t="shared" si="25"/>
        <v>-13627287.848936848</v>
      </c>
      <c r="BG207" s="130">
        <f t="shared" si="25"/>
        <v>-13612574.075936846</v>
      </c>
      <c r="BH207" s="130">
        <f t="shared" si="25"/>
        <v>-13620545.747936852</v>
      </c>
      <c r="BI207" s="130">
        <f t="shared" si="25"/>
        <v>-13606858.149936849</v>
      </c>
      <c r="BJ207" s="130">
        <f t="shared" si="25"/>
        <v>-13627463.149936849</v>
      </c>
      <c r="BK207" s="130">
        <f t="shared" si="25"/>
        <v>-13606858.149936849</v>
      </c>
      <c r="BL207" s="130">
        <f t="shared" si="25"/>
        <v>-13589550.67993685</v>
      </c>
      <c r="BM207" s="167" t="e">
        <f>SUM(D207:BL207)</f>
        <v>#VALUE!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 t="e">
        <f t="shared" si="26"/>
        <v>#VALUE!</v>
      </c>
      <c r="R208" s="130" t="e">
        <f t="shared" si="26"/>
        <v>#VALUE!</v>
      </c>
      <c r="S208" s="130" t="e">
        <f t="shared" si="26"/>
        <v>#VALUE!</v>
      </c>
      <c r="T208" s="130" t="e">
        <f t="shared" si="26"/>
        <v>#VALUE!</v>
      </c>
      <c r="U208" s="130" t="e">
        <f t="shared" si="26"/>
        <v>#VALUE!</v>
      </c>
      <c r="V208" s="130" t="e">
        <f t="shared" si="26"/>
        <v>#VALUE!</v>
      </c>
      <c r="W208" s="130" t="e">
        <f t="shared" si="26"/>
        <v>#VALUE!</v>
      </c>
      <c r="X208" s="130" t="e">
        <f t="shared" si="26"/>
        <v>#VALUE!</v>
      </c>
      <c r="Y208" s="130" t="e">
        <f t="shared" si="26"/>
        <v>#VALUE!</v>
      </c>
      <c r="Z208" s="130" t="e">
        <f t="shared" si="26"/>
        <v>#VALUE!</v>
      </c>
      <c r="AA208" s="130" t="e">
        <f t="shared" si="26"/>
        <v>#VALUE!</v>
      </c>
      <c r="AB208" s="130" t="e">
        <f t="shared" si="26"/>
        <v>#VALUE!</v>
      </c>
      <c r="AC208" s="130" t="e">
        <f t="shared" si="26"/>
        <v>#VALUE!</v>
      </c>
      <c r="AD208" s="130" t="e">
        <f t="shared" si="26"/>
        <v>#VALUE!</v>
      </c>
      <c r="AE208" s="130" t="e">
        <f t="shared" si="26"/>
        <v>#VALUE!</v>
      </c>
      <c r="AF208" s="130" t="e">
        <f t="shared" si="26"/>
        <v>#VALUE!</v>
      </c>
      <c r="AG208" s="130" t="e">
        <f t="shared" si="26"/>
        <v>#VALUE!</v>
      </c>
      <c r="AH208" s="130" t="e">
        <f t="shared" si="26"/>
        <v>#VALUE!</v>
      </c>
      <c r="AI208" s="130" t="e">
        <f t="shared" si="26"/>
        <v>#VALUE!</v>
      </c>
      <c r="AJ208" s="130" t="e">
        <f t="shared" si="26"/>
        <v>#VALUE!</v>
      </c>
      <c r="AK208" s="130" t="e">
        <f t="shared" ref="AK208:BL208" si="27">AK207+AJ208</f>
        <v>#VALUE!</v>
      </c>
      <c r="AL208" s="130" t="e">
        <f t="shared" si="27"/>
        <v>#VALUE!</v>
      </c>
      <c r="AM208" s="130" t="e">
        <f t="shared" si="27"/>
        <v>#VALUE!</v>
      </c>
      <c r="AN208" s="130" t="e">
        <f t="shared" si="27"/>
        <v>#VALUE!</v>
      </c>
      <c r="AO208" s="130" t="e">
        <f t="shared" si="27"/>
        <v>#VALUE!</v>
      </c>
      <c r="AP208" s="130" t="e">
        <f t="shared" si="27"/>
        <v>#VALUE!</v>
      </c>
      <c r="AQ208" s="130" t="e">
        <f t="shared" si="27"/>
        <v>#VALUE!</v>
      </c>
      <c r="AR208" s="130" t="e">
        <f t="shared" si="27"/>
        <v>#VALUE!</v>
      </c>
      <c r="AS208" s="130" t="e">
        <f t="shared" si="27"/>
        <v>#VALUE!</v>
      </c>
      <c r="AT208" s="130" t="e">
        <f t="shared" si="27"/>
        <v>#VALUE!</v>
      </c>
      <c r="AU208" s="130" t="e">
        <f t="shared" si="27"/>
        <v>#VALUE!</v>
      </c>
      <c r="AV208" s="130" t="e">
        <f t="shared" si="27"/>
        <v>#VALUE!</v>
      </c>
      <c r="AW208" s="130" t="e">
        <f t="shared" si="27"/>
        <v>#VALUE!</v>
      </c>
      <c r="AX208" s="130" t="e">
        <f t="shared" si="27"/>
        <v>#VALUE!</v>
      </c>
      <c r="AY208" s="130" t="e">
        <f t="shared" si="27"/>
        <v>#VALUE!</v>
      </c>
      <c r="AZ208" s="130" t="e">
        <f t="shared" si="27"/>
        <v>#VALUE!</v>
      </c>
      <c r="BA208" s="130" t="e">
        <f t="shared" si="27"/>
        <v>#VALUE!</v>
      </c>
      <c r="BB208" s="130" t="e">
        <f t="shared" si="27"/>
        <v>#VALUE!</v>
      </c>
      <c r="BC208" s="130" t="e">
        <f t="shared" si="27"/>
        <v>#VALUE!</v>
      </c>
      <c r="BD208" s="130" t="e">
        <f t="shared" si="27"/>
        <v>#VALUE!</v>
      </c>
      <c r="BE208" s="130" t="e">
        <f t="shared" si="27"/>
        <v>#VALUE!</v>
      </c>
      <c r="BF208" s="130" t="e">
        <f t="shared" si="27"/>
        <v>#VALUE!</v>
      </c>
      <c r="BG208" s="130" t="e">
        <f t="shared" si="27"/>
        <v>#VALUE!</v>
      </c>
      <c r="BH208" s="130" t="e">
        <f t="shared" si="27"/>
        <v>#VALUE!</v>
      </c>
      <c r="BI208" s="130" t="e">
        <f t="shared" si="27"/>
        <v>#VALUE!</v>
      </c>
      <c r="BJ208" s="130" t="e">
        <f t="shared" si="27"/>
        <v>#VALUE!</v>
      </c>
      <c r="BK208" s="130" t="e">
        <f t="shared" si="27"/>
        <v>#VALUE!</v>
      </c>
      <c r="BL208" s="130" t="e">
        <f t="shared" si="27"/>
        <v>#VALUE!</v>
      </c>
      <c r="BM208" s="167" t="e">
        <f>SUM(D208:BL208)</f>
        <v>#VALUE!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-112413608.60000001</v>
      </c>
      <c r="E5" s="121" t="e">
        <f>SUM(P35:AA35)</f>
        <v>#VALUE!</v>
      </c>
      <c r="F5" s="121" t="e">
        <f>SUM(AB35:AM35)</f>
        <v>#VALUE!</v>
      </c>
      <c r="G5" s="121" t="e">
        <f>SUM(AN35:AY35)</f>
        <v>#VALUE!</v>
      </c>
      <c r="H5" s="121">
        <f>SUM(AZ35:BK35)</f>
        <v>-163362334.84224221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-79620</v>
      </c>
      <c r="E9" s="121" t="e">
        <f>SUM(P39:AA39)</f>
        <v>#VALUE!</v>
      </c>
      <c r="F9" s="121" t="e">
        <f>SUM(AB39:AM39)</f>
        <v>#VALUE!</v>
      </c>
      <c r="G9" s="121" t="e">
        <f>SUM(AN39:AY39)</f>
        <v>#VALUE!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-253345</v>
      </c>
      <c r="E13" s="121" t="e">
        <f t="shared" si="0"/>
        <v>#VALUE!</v>
      </c>
      <c r="F13" s="121" t="e">
        <f t="shared" si="0"/>
        <v>#VALUE!</v>
      </c>
      <c r="G13" s="121" t="e">
        <f t="shared" si="0"/>
        <v>#VALUE!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-112666953.60000001</v>
      </c>
      <c r="E15" s="121" t="e">
        <f t="shared" si="1"/>
        <v>#VALUE!</v>
      </c>
      <c r="F15" s="121" t="e">
        <f t="shared" si="1"/>
        <v>#VALUE!</v>
      </c>
      <c r="G15" s="121" t="e">
        <f t="shared" si="1"/>
        <v>#VALUE!</v>
      </c>
      <c r="H15" s="121">
        <f t="shared" si="1"/>
        <v>-167155331.84224221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 t="e">
        <f>+D23+C23</f>
        <v>#VALUE!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47195599.800000004</v>
      </c>
      <c r="D23" s="121" t="e">
        <f>SUM(D53:O53)</f>
        <v>#VALUE!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47167007.800000004</v>
      </c>
      <c r="D25" s="121" t="e">
        <f t="shared" ref="D25:H25" si="3">+D23+D20+D15</f>
        <v>#VALUE!</v>
      </c>
      <c r="E25" s="121" t="e">
        <f t="shared" si="3"/>
        <v>#VALUE!</v>
      </c>
      <c r="F25" s="121" t="e">
        <f t="shared" si="3"/>
        <v>#VALUE!</v>
      </c>
      <c r="G25" s="121" t="e">
        <f t="shared" si="3"/>
        <v>#VALUE!</v>
      </c>
      <c r="H25" s="121">
        <f t="shared" si="3"/>
        <v>-167155331.84224221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47167007.800000004</v>
      </c>
      <c r="E27" s="121" t="e">
        <f t="shared" ref="E27:H27" si="4">+D28</f>
        <v>#VALUE!</v>
      </c>
      <c r="F27" s="121" t="e">
        <f t="shared" si="4"/>
        <v>#VALUE!</v>
      </c>
      <c r="G27" s="121" t="e">
        <f t="shared" si="4"/>
        <v>#VALUE!</v>
      </c>
      <c r="H27" s="121" t="e">
        <f t="shared" si="4"/>
        <v>#VALUE!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47167007.800000004</v>
      </c>
      <c r="D28" s="121" t="e">
        <f>+D27+D25</f>
        <v>#VALUE!</v>
      </c>
      <c r="E28" s="121" t="e">
        <f t="shared" ref="E28:H28" si="5">+E27+E25</f>
        <v>#VALUE!</v>
      </c>
      <c r="F28" s="121" t="e">
        <f t="shared" si="5"/>
        <v>#VALUE!</v>
      </c>
      <c r="G28" s="121" t="e">
        <f t="shared" si="5"/>
        <v>#VALUE!</v>
      </c>
      <c r="H28" s="121" t="e">
        <f t="shared" si="5"/>
        <v>#VALUE!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 t="e">
        <f>'FIN-P&amp;L_CWS'!Q207</f>
        <v>#VALUE!</v>
      </c>
      <c r="Q35" s="121" t="e">
        <f>'FIN-P&amp;L_CWS'!R207</f>
        <v>#VALUE!</v>
      </c>
      <c r="R35" s="121" t="e">
        <f>'FIN-P&amp;L_CWS'!S207</f>
        <v>#VALUE!</v>
      </c>
      <c r="S35" s="121" t="e">
        <f>'FIN-P&amp;L_CWS'!T207</f>
        <v>#VALUE!</v>
      </c>
      <c r="T35" s="121" t="e">
        <f>'FIN-P&amp;L_CWS'!U207</f>
        <v>#VALUE!</v>
      </c>
      <c r="U35" s="121" t="e">
        <f>'FIN-P&amp;L_CWS'!V207</f>
        <v>#VALUE!</v>
      </c>
      <c r="V35" s="121" t="e">
        <f>'FIN-P&amp;L_CWS'!W207</f>
        <v>#VALUE!</v>
      </c>
      <c r="W35" s="121" t="e">
        <f>'FIN-P&amp;L_CWS'!X207</f>
        <v>#VALUE!</v>
      </c>
      <c r="X35" s="121" t="e">
        <f>'FIN-P&amp;L_CWS'!Y207</f>
        <v>#VALUE!</v>
      </c>
      <c r="Y35" s="121" t="e">
        <f>'FIN-P&amp;L_CWS'!Z207</f>
        <v>#VALUE!</v>
      </c>
      <c r="Z35" s="121" t="e">
        <f>'FIN-P&amp;L_CWS'!AA207</f>
        <v>#VALUE!</v>
      </c>
      <c r="AA35" s="121" t="e">
        <f>'FIN-P&amp;L_CWS'!AB207</f>
        <v>#VALUE!</v>
      </c>
      <c r="AB35" s="121" t="e">
        <f>'FIN-P&amp;L_CWS'!AC207</f>
        <v>#VALUE!</v>
      </c>
      <c r="AC35" s="121" t="e">
        <f>'FIN-P&amp;L_CWS'!AD207</f>
        <v>#VALUE!</v>
      </c>
      <c r="AD35" s="121" t="e">
        <f>'FIN-P&amp;L_CWS'!AE207</f>
        <v>#VALUE!</v>
      </c>
      <c r="AE35" s="121" t="e">
        <f>'FIN-P&amp;L_CWS'!AF207</f>
        <v>#VALUE!</v>
      </c>
      <c r="AF35" s="121" t="e">
        <f>'FIN-P&amp;L_CWS'!AG207</f>
        <v>#VALUE!</v>
      </c>
      <c r="AG35" s="121" t="e">
        <f>'FIN-P&amp;L_CWS'!AH207</f>
        <v>#VALUE!</v>
      </c>
      <c r="AH35" s="121" t="e">
        <f>'FIN-P&amp;L_CWS'!AI207</f>
        <v>#VALUE!</v>
      </c>
      <c r="AI35" s="121" t="e">
        <f>'FIN-P&amp;L_CWS'!AJ207</f>
        <v>#VALUE!</v>
      </c>
      <c r="AJ35" s="121" t="e">
        <f>'FIN-P&amp;L_CWS'!AK207</f>
        <v>#VALUE!</v>
      </c>
      <c r="AK35" s="121" t="e">
        <f>'FIN-P&amp;L_CWS'!AL207</f>
        <v>#VALUE!</v>
      </c>
      <c r="AL35" s="121" t="e">
        <f>'FIN-P&amp;L_CWS'!AM207</f>
        <v>#VALUE!</v>
      </c>
      <c r="AM35" s="121" t="e">
        <f>'FIN-P&amp;L_CWS'!AN207</f>
        <v>#VALUE!</v>
      </c>
      <c r="AN35" s="121" t="e">
        <f>'FIN-P&amp;L_CWS'!AO207</f>
        <v>#VALUE!</v>
      </c>
      <c r="AO35" s="121" t="e">
        <f>'FIN-P&amp;L_CWS'!AP207</f>
        <v>#VALUE!</v>
      </c>
      <c r="AP35" s="121" t="e">
        <f>'FIN-P&amp;L_CWS'!AQ207</f>
        <v>#VALUE!</v>
      </c>
      <c r="AQ35" s="121" t="e">
        <f>'FIN-P&amp;L_CWS'!AR207</f>
        <v>#VALUE!</v>
      </c>
      <c r="AR35" s="121" t="e">
        <f>'FIN-P&amp;L_CWS'!AS207</f>
        <v>#VALUE!</v>
      </c>
      <c r="AS35" s="121" t="e">
        <f>'FIN-P&amp;L_CWS'!AT207</f>
        <v>#VALUE!</v>
      </c>
      <c r="AT35" s="121" t="e">
        <f>'FIN-P&amp;L_CWS'!AU207</f>
        <v>#VALUE!</v>
      </c>
      <c r="AU35" s="121" t="e">
        <f>'FIN-P&amp;L_CWS'!AV207</f>
        <v>#VALUE!</v>
      </c>
      <c r="AV35" s="121" t="e">
        <f>'FIN-P&amp;L_CWS'!AW207</f>
        <v>#VALUE!</v>
      </c>
      <c r="AW35" s="121" t="e">
        <f>'FIN-P&amp;L_CWS'!AX207</f>
        <v>#VALUE!</v>
      </c>
      <c r="AX35" s="121" t="e">
        <f>'FIN-P&amp;L_CWS'!AY207</f>
        <v>#VALUE!</v>
      </c>
      <c r="AY35" s="121">
        <f>'FIN-P&amp;L_CWS'!AZ207</f>
        <v>-10060560.88934896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-13611714.735936848</v>
      </c>
      <c r="BC35" s="121">
        <f>'FIN-P&amp;L_CWS'!BD207</f>
        <v>-13633324.075936846</v>
      </c>
      <c r="BD35" s="121">
        <f>'FIN-P&amp;L_CWS'!BE207</f>
        <v>-13616745.747936852</v>
      </c>
      <c r="BE35" s="121">
        <f>'FIN-P&amp;L_CWS'!BF207</f>
        <v>-13627287.848936848</v>
      </c>
      <c r="BF35" s="121">
        <f>'FIN-P&amp;L_CWS'!BG207</f>
        <v>-13612574.075936846</v>
      </c>
      <c r="BG35" s="121">
        <f>'FIN-P&amp;L_CWS'!BH207</f>
        <v>-13620545.747936852</v>
      </c>
      <c r="BH35" s="121">
        <f>'FIN-P&amp;L_CWS'!BI207</f>
        <v>-13606858.149936849</v>
      </c>
      <c r="BI35" s="121">
        <f>'FIN-P&amp;L_CWS'!BJ207</f>
        <v>-13627463.149936849</v>
      </c>
      <c r="BJ35" s="121">
        <f>'FIN-P&amp;L_CWS'!BK207</f>
        <v>-13606858.149936849</v>
      </c>
      <c r="BK35" s="121">
        <f>'FIN-P&amp;L_CWS'!BL207</f>
        <v>-13589550.67993685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 t="e">
        <f>'REV-AR_CWS'!P20*-1</f>
        <v>#VALUE!</v>
      </c>
      <c r="Q39" s="121" t="e">
        <f>'REV-AR_CWS'!Q20*-1</f>
        <v>#VALUE!</v>
      </c>
      <c r="R39" s="121" t="e">
        <f>'REV-AR_CWS'!R20*-1</f>
        <v>#VALUE!</v>
      </c>
      <c r="S39" s="121" t="e">
        <f>'REV-AR_CWS'!S20*-1</f>
        <v>#VALUE!</v>
      </c>
      <c r="T39" s="121" t="e">
        <f>'REV-AR_CWS'!T20*-1</f>
        <v>#VALUE!</v>
      </c>
      <c r="U39" s="121" t="e">
        <f>'REV-AR_CWS'!U20*-1</f>
        <v>#VALUE!</v>
      </c>
      <c r="V39" s="121" t="e">
        <f>'REV-AR_CWS'!V20*-1</f>
        <v>#VALUE!</v>
      </c>
      <c r="W39" s="121" t="e">
        <f>'REV-AR_CWS'!W20*-1</f>
        <v>#VALUE!</v>
      </c>
      <c r="X39" s="121" t="e">
        <f>'REV-AR_CWS'!X20*-1</f>
        <v>#VALUE!</v>
      </c>
      <c r="Y39" s="121" t="e">
        <f>'REV-AR_CWS'!Y20*-1</f>
        <v>#VALUE!</v>
      </c>
      <c r="Z39" s="121" t="e">
        <f>'REV-AR_CWS'!Z20*-1</f>
        <v>#VALUE!</v>
      </c>
      <c r="AA39" s="121" t="e">
        <f>'REV-AR_CWS'!AA20*-1</f>
        <v>#VALUE!</v>
      </c>
      <c r="AB39" s="121" t="e">
        <f>'REV-AR_CWS'!AB20*-1</f>
        <v>#VALUE!</v>
      </c>
      <c r="AC39" s="121" t="e">
        <f>'REV-AR_CWS'!AC20*-1</f>
        <v>#VALUE!</v>
      </c>
      <c r="AD39" s="121" t="e">
        <f>'REV-AR_CWS'!AD20*-1</f>
        <v>#VALUE!</v>
      </c>
      <c r="AE39" s="121" t="e">
        <f>'REV-AR_CWS'!AE20*-1</f>
        <v>#VALUE!</v>
      </c>
      <c r="AF39" s="121" t="e">
        <f>'REV-AR_CWS'!AF20*-1</f>
        <v>#VALUE!</v>
      </c>
      <c r="AG39" s="121" t="e">
        <f>'REV-AR_CWS'!AG20*-1</f>
        <v>#VALUE!</v>
      </c>
      <c r="AH39" s="121" t="e">
        <f>'REV-AR_CWS'!AH20*-1</f>
        <v>#VALUE!</v>
      </c>
      <c r="AI39" s="121" t="e">
        <f>'REV-AR_CWS'!AI20*-1</f>
        <v>#VALUE!</v>
      </c>
      <c r="AJ39" s="121" t="e">
        <f>'REV-AR_CWS'!AJ20*-1</f>
        <v>#VALUE!</v>
      </c>
      <c r="AK39" s="121" t="e">
        <f>'REV-AR_CWS'!AK20*-1</f>
        <v>#VALUE!</v>
      </c>
      <c r="AL39" s="121" t="e">
        <f>'REV-AR_CWS'!AL20*-1</f>
        <v>#VALUE!</v>
      </c>
      <c r="AM39" s="121" t="e">
        <f>'REV-AR_CWS'!AM20*-1</f>
        <v>#VALUE!</v>
      </c>
      <c r="AN39" s="121" t="e">
        <f>'REV-AR_CWS'!AN20*-1</f>
        <v>#VALUE!</v>
      </c>
      <c r="AO39" s="121">
        <f>'REV-AR_CWS'!AO20*-1</f>
        <v>-119455</v>
      </c>
      <c r="AP39" s="121">
        <f>'REV-AR_CWS'!AP20*-1</f>
        <v>-37604.5</v>
      </c>
      <c r="AQ39" s="121">
        <f>'REV-AR_CWS'!AQ20*-1</f>
        <v>-478</v>
      </c>
      <c r="AR39" s="121">
        <f>'REV-AR_CWS'!AR20*-1</f>
        <v>-37572.5</v>
      </c>
      <c r="AS39" s="121">
        <f>'REV-AR_CWS'!AS20*-1</f>
        <v>-37775</v>
      </c>
      <c r="AT39" s="121">
        <f>'REV-AR_CWS'!AT20*-1</f>
        <v>75347.5</v>
      </c>
      <c r="AU39" s="121">
        <f>'REV-AR_CWS'!AU20*-1</f>
        <v>-37572.5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119525</v>
      </c>
      <c r="AZ39" s="121">
        <f>'REV-AR_CWS'!AZ20*-1</f>
        <v>-39097.5</v>
      </c>
      <c r="BA39" s="121">
        <f>'REV-AR_CWS'!BA20*-1</f>
        <v>-141965</v>
      </c>
      <c r="BB39" s="121">
        <f>'REV-AR_CWS'!BB20*-1</f>
        <v>-42579.5</v>
      </c>
      <c r="BC39" s="121">
        <f>'REV-AR_CWS'!BC20*-1</f>
        <v>-478</v>
      </c>
      <c r="BD39" s="121">
        <f>'REV-AR_CWS'!BD20*-1</f>
        <v>-49422.5</v>
      </c>
      <c r="BE39" s="121">
        <f>'REV-AR_CWS'!BE20*-1</f>
        <v>-42872.5</v>
      </c>
      <c r="BF39" s="121">
        <f>'REV-AR_CWS'!BF20*-1</f>
        <v>92295</v>
      </c>
      <c r="BG39" s="121">
        <f>'REV-AR_CWS'!BG20*-1</f>
        <v>-49422.5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142035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-144000</v>
      </c>
      <c r="N40" s="121">
        <f>'COGS-INVENTORY_CWS'!N43*-1</f>
        <v>-264000</v>
      </c>
      <c r="O40" s="121">
        <f>'COGS-INVENTORY_CWS'!O43*-1</f>
        <v>-324000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144000</v>
      </c>
      <c r="N41" s="121">
        <f>'COGS-INVENTORY_CWS'!N70</f>
        <v>288000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1641.666666666657</v>
      </c>
      <c r="N43" s="121">
        <f t="shared" si="6"/>
        <v>25641.666666666686</v>
      </c>
      <c r="O43" s="121">
        <f t="shared" si="6"/>
        <v>-112668.33333333331</v>
      </c>
      <c r="P43" s="121" t="e">
        <f t="shared" si="6"/>
        <v>#VALUE!</v>
      </c>
      <c r="Q43" s="121" t="e">
        <f t="shared" si="6"/>
        <v>#VALUE!</v>
      </c>
      <c r="R43" s="121" t="e">
        <f t="shared" si="6"/>
        <v>#VALUE!</v>
      </c>
      <c r="S43" s="121" t="e">
        <f t="shared" si="6"/>
        <v>#VALUE!</v>
      </c>
      <c r="T43" s="121" t="e">
        <f t="shared" si="6"/>
        <v>#VALUE!</v>
      </c>
      <c r="U43" s="121" t="e">
        <f t="shared" si="6"/>
        <v>#VALUE!</v>
      </c>
      <c r="V43" s="121" t="e">
        <f t="shared" si="6"/>
        <v>#VALUE!</v>
      </c>
      <c r="W43" s="121" t="e">
        <f t="shared" si="6"/>
        <v>#VALUE!</v>
      </c>
      <c r="X43" s="121" t="e">
        <f t="shared" si="6"/>
        <v>#VALUE!</v>
      </c>
      <c r="Y43" s="121" t="e">
        <f t="shared" si="6"/>
        <v>#VALUE!</v>
      </c>
      <c r="Z43" s="121" t="e">
        <f t="shared" si="6"/>
        <v>#VALUE!</v>
      </c>
      <c r="AA43" s="121" t="e">
        <f t="shared" si="6"/>
        <v>#VALUE!</v>
      </c>
      <c r="AB43" s="121" t="e">
        <f t="shared" si="6"/>
        <v>#VALUE!</v>
      </c>
      <c r="AC43" s="121" t="e">
        <f t="shared" si="6"/>
        <v>#VALUE!</v>
      </c>
      <c r="AD43" s="121" t="e">
        <f t="shared" si="6"/>
        <v>#VALUE!</v>
      </c>
      <c r="AE43" s="121" t="e">
        <f t="shared" si="6"/>
        <v>#VALUE!</v>
      </c>
      <c r="AF43" s="121" t="e">
        <f t="shared" si="6"/>
        <v>#VALUE!</v>
      </c>
      <c r="AG43" s="121" t="e">
        <f t="shared" si="6"/>
        <v>#VALUE!</v>
      </c>
      <c r="AH43" s="121" t="e">
        <f t="shared" si="6"/>
        <v>#VALUE!</v>
      </c>
      <c r="AI43" s="121" t="e">
        <f t="shared" si="6"/>
        <v>#VALUE!</v>
      </c>
      <c r="AJ43" s="121" t="e">
        <f t="shared" si="6"/>
        <v>#VALUE!</v>
      </c>
      <c r="AK43" s="121" t="e">
        <f t="shared" si="6"/>
        <v>#VALUE!</v>
      </c>
      <c r="AL43" s="121" t="e">
        <f t="shared" si="6"/>
        <v>#VALUE!</v>
      </c>
      <c r="AM43" s="121" t="e">
        <f t="shared" si="6"/>
        <v>#VALUE!</v>
      </c>
      <c r="AN43" s="121" t="e">
        <f t="shared" si="6"/>
        <v>#VALUE!</v>
      </c>
      <c r="AO43" s="121">
        <f t="shared" si="6"/>
        <v>-224616.66666666669</v>
      </c>
      <c r="AP43" s="121">
        <f t="shared" si="6"/>
        <v>-35846.166666666657</v>
      </c>
      <c r="AQ43" s="121">
        <f t="shared" si="6"/>
        <v>-51207.666666666664</v>
      </c>
      <c r="AR43" s="121">
        <f t="shared" si="6"/>
        <v>-88302.166666666657</v>
      </c>
      <c r="AS43" s="121">
        <f t="shared" si="6"/>
        <v>68959.333333333343</v>
      </c>
      <c r="AT43" s="121">
        <f t="shared" si="6"/>
        <v>24617.833333333328</v>
      </c>
      <c r="AU43" s="121">
        <f t="shared" si="6"/>
        <v>69161.833333333343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103787.33333333333</v>
      </c>
      <c r="AZ43" s="121">
        <f t="shared" si="6"/>
        <v>-241167.56666666659</v>
      </c>
      <c r="BA43" s="121">
        <f t="shared" si="6"/>
        <v>-239059.06666666674</v>
      </c>
      <c r="BB43" s="121">
        <f t="shared" si="6"/>
        <v>-40821.166666666832</v>
      </c>
      <c r="BC43" s="121">
        <f t="shared" si="6"/>
        <v>-53832.066666666571</v>
      </c>
      <c r="BD43" s="121">
        <f t="shared" si="6"/>
        <v>-94903.366666666727</v>
      </c>
      <c r="BE43" s="121">
        <f t="shared" si="6"/>
        <v>61237.43333333332</v>
      </c>
      <c r="BF43" s="121">
        <f t="shared" si="6"/>
        <v>38940.933333333465</v>
      </c>
      <c r="BG43" s="121">
        <f t="shared" si="6"/>
        <v>54687.433333333371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-3532991.0666666683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-9469517.5999999996</v>
      </c>
      <c r="P45" s="121" t="e">
        <f t="shared" si="7"/>
        <v>#VALUE!</v>
      </c>
      <c r="Q45" s="121" t="e">
        <f t="shared" si="7"/>
        <v>#VALUE!</v>
      </c>
      <c r="R45" s="121" t="e">
        <f t="shared" si="7"/>
        <v>#VALUE!</v>
      </c>
      <c r="S45" s="121" t="e">
        <f t="shared" si="7"/>
        <v>#VALUE!</v>
      </c>
      <c r="T45" s="121" t="e">
        <f t="shared" si="7"/>
        <v>#VALUE!</v>
      </c>
      <c r="U45" s="121" t="e">
        <f t="shared" si="7"/>
        <v>#VALUE!</v>
      </c>
      <c r="V45" s="121" t="e">
        <f t="shared" si="7"/>
        <v>#VALUE!</v>
      </c>
      <c r="W45" s="121" t="e">
        <f t="shared" si="7"/>
        <v>#VALUE!</v>
      </c>
      <c r="X45" s="121" t="e">
        <f t="shared" si="7"/>
        <v>#VALUE!</v>
      </c>
      <c r="Y45" s="121" t="e">
        <f t="shared" si="7"/>
        <v>#VALUE!</v>
      </c>
      <c r="Z45" s="121" t="e">
        <f t="shared" si="7"/>
        <v>#VALUE!</v>
      </c>
      <c r="AA45" s="121" t="e">
        <f t="shared" si="7"/>
        <v>#VALUE!</v>
      </c>
      <c r="AB45" s="121" t="e">
        <f t="shared" si="7"/>
        <v>#VALUE!</v>
      </c>
      <c r="AC45" s="121" t="e">
        <f t="shared" si="7"/>
        <v>#VALUE!</v>
      </c>
      <c r="AD45" s="121" t="e">
        <f t="shared" si="7"/>
        <v>#VALUE!</v>
      </c>
      <c r="AE45" s="121" t="e">
        <f t="shared" si="7"/>
        <v>#VALUE!</v>
      </c>
      <c r="AF45" s="121" t="e">
        <f t="shared" si="7"/>
        <v>#VALUE!</v>
      </c>
      <c r="AG45" s="121" t="e">
        <f t="shared" si="7"/>
        <v>#VALUE!</v>
      </c>
      <c r="AH45" s="121" t="e">
        <f t="shared" si="7"/>
        <v>#VALUE!</v>
      </c>
      <c r="AI45" s="121" t="e">
        <f t="shared" ref="AI45:BK45" si="8">AI35+AI43</f>
        <v>#VALUE!</v>
      </c>
      <c r="AJ45" s="121" t="e">
        <f t="shared" si="8"/>
        <v>#VALUE!</v>
      </c>
      <c r="AK45" s="121" t="e">
        <f t="shared" si="8"/>
        <v>#VALUE!</v>
      </c>
      <c r="AL45" s="121" t="e">
        <f t="shared" si="8"/>
        <v>#VALUE!</v>
      </c>
      <c r="AM45" s="121" t="e">
        <f t="shared" si="8"/>
        <v>#VALUE!</v>
      </c>
      <c r="AN45" s="121" t="e">
        <f t="shared" si="8"/>
        <v>#VALUE!</v>
      </c>
      <c r="AO45" s="121" t="e">
        <f t="shared" si="8"/>
        <v>#VALUE!</v>
      </c>
      <c r="AP45" s="121" t="e">
        <f t="shared" si="8"/>
        <v>#VALUE!</v>
      </c>
      <c r="AQ45" s="121" t="e">
        <f t="shared" si="8"/>
        <v>#VALUE!</v>
      </c>
      <c r="AR45" s="121" t="e">
        <f t="shared" si="8"/>
        <v>#VALUE!</v>
      </c>
      <c r="AS45" s="121" t="e">
        <f t="shared" si="8"/>
        <v>#VALUE!</v>
      </c>
      <c r="AT45" s="121" t="e">
        <f t="shared" si="8"/>
        <v>#VALUE!</v>
      </c>
      <c r="AU45" s="121" t="e">
        <f t="shared" si="8"/>
        <v>#VALUE!</v>
      </c>
      <c r="AV45" s="121" t="e">
        <f t="shared" si="8"/>
        <v>#VALUE!</v>
      </c>
      <c r="AW45" s="121" t="e">
        <f t="shared" si="8"/>
        <v>#VALUE!</v>
      </c>
      <c r="AX45" s="121" t="e">
        <f t="shared" si="8"/>
        <v>#VALUE!</v>
      </c>
      <c r="AY45" s="121">
        <f t="shared" si="8"/>
        <v>-9956773.5560156256</v>
      </c>
      <c r="AZ45" s="121">
        <f t="shared" si="8"/>
        <v>-13839623.621603517</v>
      </c>
      <c r="BA45" s="121">
        <f t="shared" si="8"/>
        <v>-13850015.491603516</v>
      </c>
      <c r="BB45" s="121">
        <f t="shared" si="8"/>
        <v>-13652535.902603514</v>
      </c>
      <c r="BC45" s="121">
        <f t="shared" si="8"/>
        <v>-13687156.142603513</v>
      </c>
      <c r="BD45" s="121">
        <f t="shared" si="8"/>
        <v>-13711649.114603519</v>
      </c>
      <c r="BE45" s="121">
        <f t="shared" si="8"/>
        <v>-13566050.415603515</v>
      </c>
      <c r="BF45" s="121">
        <f t="shared" si="8"/>
        <v>-13573633.142603513</v>
      </c>
      <c r="BG45" s="121">
        <f t="shared" si="8"/>
        <v>-13565858.314603519</v>
      </c>
      <c r="BH45" s="121">
        <f t="shared" si="8"/>
        <v>-13512927.316603515</v>
      </c>
      <c r="BI45" s="121">
        <f t="shared" si="8"/>
        <v>-13625704.816603515</v>
      </c>
      <c r="BJ45" s="121">
        <f t="shared" si="8"/>
        <v>-13447635.816603515</v>
      </c>
      <c r="BK45" s="121">
        <f t="shared" si="8"/>
        <v>-17122541.746603519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 t="e">
        <f>'FIN-VALUE_CWS'!N13</f>
        <v>#VALUE!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 t="e">
        <f t="shared" si="10"/>
        <v>#VALUE!</v>
      </c>
      <c r="O55" s="121">
        <f t="shared" si="10"/>
        <v>-9469517.5999999996</v>
      </c>
      <c r="P55" s="121" t="e">
        <f t="shared" si="10"/>
        <v>#VALUE!</v>
      </c>
      <c r="Q55" s="121" t="e">
        <f t="shared" si="10"/>
        <v>#VALUE!</v>
      </c>
      <c r="R55" s="121" t="e">
        <f t="shared" si="10"/>
        <v>#VALUE!</v>
      </c>
      <c r="S55" s="121" t="e">
        <f t="shared" si="10"/>
        <v>#VALUE!</v>
      </c>
      <c r="T55" s="121" t="e">
        <f t="shared" si="10"/>
        <v>#VALUE!</v>
      </c>
      <c r="U55" s="121" t="e">
        <f t="shared" si="10"/>
        <v>#VALUE!</v>
      </c>
      <c r="V55" s="121" t="e">
        <f t="shared" si="10"/>
        <v>#VALUE!</v>
      </c>
      <c r="W55" s="121" t="e">
        <f t="shared" si="10"/>
        <v>#VALUE!</v>
      </c>
      <c r="X55" s="121" t="e">
        <f t="shared" si="10"/>
        <v>#VALUE!</v>
      </c>
      <c r="Y55" s="121" t="e">
        <f t="shared" si="10"/>
        <v>#VALUE!</v>
      </c>
      <c r="Z55" s="121" t="e">
        <f t="shared" si="10"/>
        <v>#VALUE!</v>
      </c>
      <c r="AA55" s="121" t="e">
        <f t="shared" si="10"/>
        <v>#VALUE!</v>
      </c>
      <c r="AB55" s="121" t="e">
        <f t="shared" si="10"/>
        <v>#VALUE!</v>
      </c>
      <c r="AC55" s="121" t="e">
        <f t="shared" si="10"/>
        <v>#VALUE!</v>
      </c>
      <c r="AD55" s="121" t="e">
        <f t="shared" si="10"/>
        <v>#VALUE!</v>
      </c>
      <c r="AE55" s="121" t="e">
        <f t="shared" si="10"/>
        <v>#VALUE!</v>
      </c>
      <c r="AF55" s="121" t="e">
        <f t="shared" si="10"/>
        <v>#VALUE!</v>
      </c>
      <c r="AG55" s="121" t="e">
        <f t="shared" si="10"/>
        <v>#VALUE!</v>
      </c>
      <c r="AH55" s="121" t="e">
        <f t="shared" si="10"/>
        <v>#VALUE!</v>
      </c>
      <c r="AI55" s="121" t="e">
        <f t="shared" si="10"/>
        <v>#VALUE!</v>
      </c>
      <c r="AJ55" s="121" t="e">
        <f t="shared" si="10"/>
        <v>#VALUE!</v>
      </c>
      <c r="AK55" s="121" t="e">
        <f t="shared" si="10"/>
        <v>#VALUE!</v>
      </c>
      <c r="AL55" s="121" t="e">
        <f t="shared" si="10"/>
        <v>#VALUE!</v>
      </c>
      <c r="AM55" s="121" t="e">
        <f t="shared" si="10"/>
        <v>#VALUE!</v>
      </c>
      <c r="AN55" s="121" t="e">
        <f t="shared" si="10"/>
        <v>#VALUE!</v>
      </c>
      <c r="AO55" s="121" t="e">
        <f t="shared" si="10"/>
        <v>#VALUE!</v>
      </c>
      <c r="AP55" s="121" t="e">
        <f t="shared" si="10"/>
        <v>#VALUE!</v>
      </c>
      <c r="AQ55" s="121" t="e">
        <f t="shared" si="10"/>
        <v>#VALUE!</v>
      </c>
      <c r="AR55" s="121" t="e">
        <f t="shared" si="10"/>
        <v>#VALUE!</v>
      </c>
      <c r="AS55" s="121" t="e">
        <f t="shared" si="10"/>
        <v>#VALUE!</v>
      </c>
      <c r="AT55" s="121" t="e">
        <f t="shared" si="10"/>
        <v>#VALUE!</v>
      </c>
      <c r="AU55" s="121" t="e">
        <f t="shared" si="10"/>
        <v>#VALUE!</v>
      </c>
      <c r="AV55" s="121" t="e">
        <f t="shared" si="10"/>
        <v>#VALUE!</v>
      </c>
      <c r="AW55" s="121" t="e">
        <f t="shared" si="10"/>
        <v>#VALUE!</v>
      </c>
      <c r="AX55" s="121" t="e">
        <f t="shared" si="10"/>
        <v>#VALUE!</v>
      </c>
      <c r="AY55" s="121">
        <f t="shared" si="10"/>
        <v>-9956773.5560156256</v>
      </c>
      <c r="AZ55" s="121">
        <f t="shared" si="10"/>
        <v>-13839623.621603517</v>
      </c>
      <c r="BA55" s="121">
        <f t="shared" si="10"/>
        <v>-13850015.491603516</v>
      </c>
      <c r="BB55" s="121">
        <f t="shared" si="10"/>
        <v>-13652535.902603514</v>
      </c>
      <c r="BC55" s="121">
        <f t="shared" si="10"/>
        <v>-13687156.142603513</v>
      </c>
      <c r="BD55" s="121">
        <f t="shared" si="10"/>
        <v>-13711649.114603519</v>
      </c>
      <c r="BE55" s="121">
        <f t="shared" si="10"/>
        <v>-13566050.415603515</v>
      </c>
      <c r="BF55" s="121">
        <f t="shared" si="10"/>
        <v>-13573633.142603513</v>
      </c>
      <c r="BG55" s="121">
        <f t="shared" si="10"/>
        <v>-13565858.314603519</v>
      </c>
      <c r="BH55" s="121">
        <f t="shared" si="10"/>
        <v>-13512927.316603515</v>
      </c>
      <c r="BI55" s="121">
        <f t="shared" si="10"/>
        <v>-13625704.816603515</v>
      </c>
      <c r="BJ55" s="121">
        <f t="shared" si="10"/>
        <v>-13447635.816603515</v>
      </c>
      <c r="BK55" s="121">
        <f t="shared" si="10"/>
        <v>-17122541.746603519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 t="e">
        <f t="shared" si="11"/>
        <v>#VALUE!</v>
      </c>
      <c r="P57" s="121" t="e">
        <f t="shared" si="11"/>
        <v>#VALUE!</v>
      </c>
      <c r="Q57" s="121" t="e">
        <f t="shared" si="11"/>
        <v>#VALUE!</v>
      </c>
      <c r="R57" s="121" t="e">
        <f t="shared" si="11"/>
        <v>#VALUE!</v>
      </c>
      <c r="S57" s="121" t="e">
        <f t="shared" si="11"/>
        <v>#VALUE!</v>
      </c>
      <c r="T57" s="121" t="e">
        <f t="shared" si="11"/>
        <v>#VALUE!</v>
      </c>
      <c r="U57" s="121" t="e">
        <f t="shared" si="11"/>
        <v>#VALUE!</v>
      </c>
      <c r="V57" s="121" t="e">
        <f t="shared" si="11"/>
        <v>#VALUE!</v>
      </c>
      <c r="W57" s="121" t="e">
        <f t="shared" si="11"/>
        <v>#VALUE!</v>
      </c>
      <c r="X57" s="121" t="e">
        <f t="shared" si="11"/>
        <v>#VALUE!</v>
      </c>
      <c r="Y57" s="121" t="e">
        <f t="shared" si="11"/>
        <v>#VALUE!</v>
      </c>
      <c r="Z57" s="121" t="e">
        <f t="shared" si="11"/>
        <v>#VALUE!</v>
      </c>
      <c r="AA57" s="121" t="e">
        <f t="shared" si="11"/>
        <v>#VALUE!</v>
      </c>
      <c r="AB57" s="121" t="e">
        <f t="shared" si="11"/>
        <v>#VALUE!</v>
      </c>
      <c r="AC57" s="121" t="e">
        <f t="shared" si="11"/>
        <v>#VALUE!</v>
      </c>
      <c r="AD57" s="121" t="e">
        <f t="shared" si="11"/>
        <v>#VALUE!</v>
      </c>
      <c r="AE57" s="121" t="e">
        <f t="shared" si="11"/>
        <v>#VALUE!</v>
      </c>
      <c r="AF57" s="121" t="e">
        <f t="shared" si="11"/>
        <v>#VALUE!</v>
      </c>
      <c r="AG57" s="121" t="e">
        <f t="shared" si="11"/>
        <v>#VALUE!</v>
      </c>
      <c r="AH57" s="121" t="e">
        <f t="shared" si="11"/>
        <v>#VALUE!</v>
      </c>
      <c r="AI57" s="121" t="e">
        <f t="shared" si="11"/>
        <v>#VALUE!</v>
      </c>
      <c r="AJ57" s="121" t="e">
        <f t="shared" ref="AJ57:BK57" si="12">AI58</f>
        <v>#VALUE!</v>
      </c>
      <c r="AK57" s="121" t="e">
        <f t="shared" si="12"/>
        <v>#VALUE!</v>
      </c>
      <c r="AL57" s="121" t="e">
        <f t="shared" si="12"/>
        <v>#VALUE!</v>
      </c>
      <c r="AM57" s="121" t="e">
        <f t="shared" si="12"/>
        <v>#VALUE!</v>
      </c>
      <c r="AN57" s="121" t="e">
        <f t="shared" si="12"/>
        <v>#VALUE!</v>
      </c>
      <c r="AO57" s="121" t="e">
        <f t="shared" si="12"/>
        <v>#VALUE!</v>
      </c>
      <c r="AP57" s="121" t="e">
        <f t="shared" si="12"/>
        <v>#VALUE!</v>
      </c>
      <c r="AQ57" s="121" t="e">
        <f t="shared" si="12"/>
        <v>#VALUE!</v>
      </c>
      <c r="AR57" s="121" t="e">
        <f t="shared" si="12"/>
        <v>#VALUE!</v>
      </c>
      <c r="AS57" s="121" t="e">
        <f t="shared" si="12"/>
        <v>#VALUE!</v>
      </c>
      <c r="AT57" s="121" t="e">
        <f t="shared" si="12"/>
        <v>#VALUE!</v>
      </c>
      <c r="AU57" s="121" t="e">
        <f t="shared" si="12"/>
        <v>#VALUE!</v>
      </c>
      <c r="AV57" s="121" t="e">
        <f t="shared" si="12"/>
        <v>#VALUE!</v>
      </c>
      <c r="AW57" s="121" t="e">
        <f t="shared" si="12"/>
        <v>#VALUE!</v>
      </c>
      <c r="AX57" s="121" t="e">
        <f t="shared" si="12"/>
        <v>#VALUE!</v>
      </c>
      <c r="AY57" s="121" t="e">
        <f t="shared" si="12"/>
        <v>#VALUE!</v>
      </c>
      <c r="AZ57" s="121" t="e">
        <f t="shared" si="12"/>
        <v>#VALUE!</v>
      </c>
      <c r="BA57" s="121" t="e">
        <f t="shared" si="12"/>
        <v>#VALUE!</v>
      </c>
      <c r="BB57" s="121" t="e">
        <f t="shared" si="12"/>
        <v>#VALUE!</v>
      </c>
      <c r="BC57" s="121" t="e">
        <f t="shared" si="12"/>
        <v>#VALUE!</v>
      </c>
      <c r="BD57" s="121" t="e">
        <f t="shared" si="12"/>
        <v>#VALUE!</v>
      </c>
      <c r="BE57" s="121" t="e">
        <f t="shared" si="12"/>
        <v>#VALUE!</v>
      </c>
      <c r="BF57" s="121" t="e">
        <f t="shared" si="12"/>
        <v>#VALUE!</v>
      </c>
      <c r="BG57" s="121" t="e">
        <f t="shared" si="12"/>
        <v>#VALUE!</v>
      </c>
      <c r="BH57" s="121" t="e">
        <f t="shared" si="12"/>
        <v>#VALUE!</v>
      </c>
      <c r="BI57" s="121" t="e">
        <f t="shared" si="12"/>
        <v>#VALUE!</v>
      </c>
      <c r="BJ57" s="121" t="e">
        <f t="shared" si="12"/>
        <v>#VALUE!</v>
      </c>
      <c r="BK57" s="121" t="e">
        <f t="shared" si="12"/>
        <v>#VALUE!</v>
      </c>
      <c r="BL57" s="130"/>
    </row>
    <row r="58" spans="2:64" x14ac:dyDescent="0.15">
      <c r="B58" s="136" t="s">
        <v>487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 t="e">
        <f t="shared" si="13"/>
        <v>#VALUE!</v>
      </c>
      <c r="O58" s="121" t="e">
        <f t="shared" si="13"/>
        <v>#VALUE!</v>
      </c>
      <c r="P58" s="121" t="e">
        <f t="shared" si="13"/>
        <v>#VALUE!</v>
      </c>
      <c r="Q58" s="121" t="e">
        <f t="shared" si="13"/>
        <v>#VALUE!</v>
      </c>
      <c r="R58" s="121" t="e">
        <f t="shared" si="13"/>
        <v>#VALUE!</v>
      </c>
      <c r="S58" s="121" t="e">
        <f t="shared" si="13"/>
        <v>#VALUE!</v>
      </c>
      <c r="T58" s="121" t="e">
        <f t="shared" si="13"/>
        <v>#VALUE!</v>
      </c>
      <c r="U58" s="121" t="e">
        <f t="shared" si="13"/>
        <v>#VALUE!</v>
      </c>
      <c r="V58" s="121" t="e">
        <f t="shared" si="13"/>
        <v>#VALUE!</v>
      </c>
      <c r="W58" s="121" t="e">
        <f t="shared" si="13"/>
        <v>#VALUE!</v>
      </c>
      <c r="X58" s="121" t="e">
        <f t="shared" si="13"/>
        <v>#VALUE!</v>
      </c>
      <c r="Y58" s="121" t="e">
        <f t="shared" si="13"/>
        <v>#VALUE!</v>
      </c>
      <c r="Z58" s="121" t="e">
        <f t="shared" si="13"/>
        <v>#VALUE!</v>
      </c>
      <c r="AA58" s="121" t="e">
        <f t="shared" si="13"/>
        <v>#VALUE!</v>
      </c>
      <c r="AB58" s="121" t="e">
        <f t="shared" si="13"/>
        <v>#VALUE!</v>
      </c>
      <c r="AC58" s="121" t="e">
        <f t="shared" si="13"/>
        <v>#VALUE!</v>
      </c>
      <c r="AD58" s="121" t="e">
        <f t="shared" si="13"/>
        <v>#VALUE!</v>
      </c>
      <c r="AE58" s="121" t="e">
        <f t="shared" si="13"/>
        <v>#VALUE!</v>
      </c>
      <c r="AF58" s="121" t="e">
        <f t="shared" si="13"/>
        <v>#VALUE!</v>
      </c>
      <c r="AG58" s="121" t="e">
        <f t="shared" si="13"/>
        <v>#VALUE!</v>
      </c>
      <c r="AH58" s="121" t="e">
        <f t="shared" si="13"/>
        <v>#VALUE!</v>
      </c>
      <c r="AI58" s="121" t="e">
        <f t="shared" si="13"/>
        <v>#VALUE!</v>
      </c>
      <c r="AJ58" s="121" t="e">
        <f t="shared" ref="AJ58:BK58" si="14">AJ57+AJ55</f>
        <v>#VALUE!</v>
      </c>
      <c r="AK58" s="121" t="e">
        <f t="shared" si="14"/>
        <v>#VALUE!</v>
      </c>
      <c r="AL58" s="121" t="e">
        <f t="shared" si="14"/>
        <v>#VALUE!</v>
      </c>
      <c r="AM58" s="121" t="e">
        <f t="shared" si="14"/>
        <v>#VALUE!</v>
      </c>
      <c r="AN58" s="121" t="e">
        <f t="shared" si="14"/>
        <v>#VALUE!</v>
      </c>
      <c r="AO58" s="121" t="e">
        <f t="shared" si="14"/>
        <v>#VALUE!</v>
      </c>
      <c r="AP58" s="121" t="e">
        <f t="shared" si="14"/>
        <v>#VALUE!</v>
      </c>
      <c r="AQ58" s="121" t="e">
        <f t="shared" si="14"/>
        <v>#VALUE!</v>
      </c>
      <c r="AR58" s="121" t="e">
        <f t="shared" si="14"/>
        <v>#VALUE!</v>
      </c>
      <c r="AS58" s="121" t="e">
        <f t="shared" si="14"/>
        <v>#VALUE!</v>
      </c>
      <c r="AT58" s="121" t="e">
        <f t="shared" si="14"/>
        <v>#VALUE!</v>
      </c>
      <c r="AU58" s="121" t="e">
        <f t="shared" si="14"/>
        <v>#VALUE!</v>
      </c>
      <c r="AV58" s="121" t="e">
        <f t="shared" si="14"/>
        <v>#VALUE!</v>
      </c>
      <c r="AW58" s="121" t="e">
        <f t="shared" si="14"/>
        <v>#VALUE!</v>
      </c>
      <c r="AX58" s="121" t="e">
        <f t="shared" si="14"/>
        <v>#VALUE!</v>
      </c>
      <c r="AY58" s="121" t="e">
        <f t="shared" si="14"/>
        <v>#VALUE!</v>
      </c>
      <c r="AZ58" s="121" t="e">
        <f t="shared" si="14"/>
        <v>#VALUE!</v>
      </c>
      <c r="BA58" s="121" t="e">
        <f t="shared" si="14"/>
        <v>#VALUE!</v>
      </c>
      <c r="BB58" s="121" t="e">
        <f t="shared" si="14"/>
        <v>#VALUE!</v>
      </c>
      <c r="BC58" s="121" t="e">
        <f t="shared" si="14"/>
        <v>#VALUE!</v>
      </c>
      <c r="BD58" s="121" t="e">
        <f t="shared" si="14"/>
        <v>#VALUE!</v>
      </c>
      <c r="BE58" s="121" t="e">
        <f t="shared" si="14"/>
        <v>#VALUE!</v>
      </c>
      <c r="BF58" s="121" t="e">
        <f t="shared" si="14"/>
        <v>#VALUE!</v>
      </c>
      <c r="BG58" s="121" t="e">
        <f t="shared" si="14"/>
        <v>#VALUE!</v>
      </c>
      <c r="BH58" s="121" t="e">
        <f t="shared" si="14"/>
        <v>#VALUE!</v>
      </c>
      <c r="BI58" s="121" t="e">
        <f t="shared" si="14"/>
        <v>#VALUE!</v>
      </c>
      <c r="BJ58" s="121" t="e">
        <f t="shared" si="14"/>
        <v>#VALUE!</v>
      </c>
      <c r="BK58" s="121" t="e">
        <f t="shared" si="14"/>
        <v>#VALUE!</v>
      </c>
      <c r="BL58" s="130"/>
    </row>
    <row r="60" spans="2:64" x14ac:dyDescent="0.15">
      <c r="B60" s="138" t="s">
        <v>1088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 t="e">
        <f t="shared" si="15"/>
        <v>#VALUE!</v>
      </c>
      <c r="O60" s="130" t="e">
        <f t="shared" si="15"/>
        <v>#VALUE!</v>
      </c>
      <c r="P60" s="130" t="e">
        <f t="shared" si="15"/>
        <v>#VALUE!</v>
      </c>
      <c r="Q60" s="130" t="e">
        <f t="shared" si="15"/>
        <v>#VALUE!</v>
      </c>
      <c r="R60" s="130" t="e">
        <f t="shared" si="15"/>
        <v>#VALUE!</v>
      </c>
      <c r="S60" s="130" t="e">
        <f t="shared" si="15"/>
        <v>#VALUE!</v>
      </c>
      <c r="T60" s="130" t="e">
        <f t="shared" si="15"/>
        <v>#VALUE!</v>
      </c>
      <c r="U60" s="130" t="e">
        <f t="shared" si="15"/>
        <v>#VALUE!</v>
      </c>
      <c r="V60" s="130" t="e">
        <f t="shared" si="15"/>
        <v>#VALUE!</v>
      </c>
      <c r="W60" s="130" t="e">
        <f t="shared" si="15"/>
        <v>#VALUE!</v>
      </c>
      <c r="X60" s="130" t="e">
        <f t="shared" si="15"/>
        <v>#VALUE!</v>
      </c>
      <c r="Y60" s="130" t="e">
        <f t="shared" si="15"/>
        <v>#VALUE!</v>
      </c>
      <c r="Z60" s="130" t="e">
        <f t="shared" si="15"/>
        <v>#VALUE!</v>
      </c>
      <c r="AA60" s="130" t="e">
        <f t="shared" si="15"/>
        <v>#VALUE!</v>
      </c>
      <c r="AB60" s="130" t="e">
        <f t="shared" si="15"/>
        <v>#VALUE!</v>
      </c>
      <c r="AC60" s="130" t="e">
        <f t="shared" si="15"/>
        <v>#VALUE!</v>
      </c>
      <c r="AD60" s="130" t="e">
        <f t="shared" si="15"/>
        <v>#VALUE!</v>
      </c>
      <c r="AE60" s="130" t="e">
        <f t="shared" si="15"/>
        <v>#VALUE!</v>
      </c>
      <c r="AF60" s="130" t="e">
        <f t="shared" si="15"/>
        <v>#VALUE!</v>
      </c>
      <c r="AG60" s="130" t="e">
        <f t="shared" si="15"/>
        <v>#VALUE!</v>
      </c>
      <c r="AH60" s="130" t="e">
        <f t="shared" si="15"/>
        <v>#VALUE!</v>
      </c>
      <c r="AI60" s="130" t="e">
        <f t="shared" si="15"/>
        <v>#VALUE!</v>
      </c>
      <c r="AJ60" s="130" t="e">
        <f t="shared" ref="AJ60:BK60" si="16">AJ53+AI60</f>
        <v>#VALUE!</v>
      </c>
      <c r="AK60" s="130" t="e">
        <f t="shared" si="16"/>
        <v>#VALUE!</v>
      </c>
      <c r="AL60" s="130" t="e">
        <f t="shared" si="16"/>
        <v>#VALUE!</v>
      </c>
      <c r="AM60" s="130" t="e">
        <f t="shared" si="16"/>
        <v>#VALUE!</v>
      </c>
      <c r="AN60" s="130" t="e">
        <f t="shared" si="16"/>
        <v>#VALUE!</v>
      </c>
      <c r="AO60" s="130" t="e">
        <f t="shared" si="16"/>
        <v>#VALUE!</v>
      </c>
      <c r="AP60" s="130" t="e">
        <f t="shared" si="16"/>
        <v>#VALUE!</v>
      </c>
      <c r="AQ60" s="130" t="e">
        <f t="shared" si="16"/>
        <v>#VALUE!</v>
      </c>
      <c r="AR60" s="130" t="e">
        <f t="shared" si="16"/>
        <v>#VALUE!</v>
      </c>
      <c r="AS60" s="130" t="e">
        <f t="shared" si="16"/>
        <v>#VALUE!</v>
      </c>
      <c r="AT60" s="130" t="e">
        <f t="shared" si="16"/>
        <v>#VALUE!</v>
      </c>
      <c r="AU60" s="130" t="e">
        <f t="shared" si="16"/>
        <v>#VALUE!</v>
      </c>
      <c r="AV60" s="130" t="e">
        <f t="shared" si="16"/>
        <v>#VALUE!</v>
      </c>
      <c r="AW60" s="130" t="e">
        <f t="shared" si="16"/>
        <v>#VALUE!</v>
      </c>
      <c r="AX60" s="130" t="e">
        <f t="shared" si="16"/>
        <v>#VALUE!</v>
      </c>
      <c r="AY60" s="130" t="e">
        <f t="shared" si="16"/>
        <v>#VALUE!</v>
      </c>
      <c r="AZ60" s="130" t="e">
        <f t="shared" si="16"/>
        <v>#VALUE!</v>
      </c>
      <c r="BA60" s="130" t="e">
        <f t="shared" si="16"/>
        <v>#VALUE!</v>
      </c>
      <c r="BB60" s="130" t="e">
        <f t="shared" si="16"/>
        <v>#VALUE!</v>
      </c>
      <c r="BC60" s="130" t="e">
        <f t="shared" si="16"/>
        <v>#VALUE!</v>
      </c>
      <c r="BD60" s="130" t="e">
        <f t="shared" si="16"/>
        <v>#VALUE!</v>
      </c>
      <c r="BE60" s="130" t="e">
        <f t="shared" si="16"/>
        <v>#VALUE!</v>
      </c>
      <c r="BF60" s="130" t="e">
        <f t="shared" si="16"/>
        <v>#VALUE!</v>
      </c>
      <c r="BG60" s="130" t="e">
        <f t="shared" si="16"/>
        <v>#VALUE!</v>
      </c>
      <c r="BH60" s="130" t="e">
        <f t="shared" si="16"/>
        <v>#VALUE!</v>
      </c>
      <c r="BI60" s="130" t="e">
        <f t="shared" si="16"/>
        <v>#VALUE!</v>
      </c>
      <c r="BJ60" s="130" t="e">
        <f t="shared" si="16"/>
        <v>#VALUE!</v>
      </c>
      <c r="BK60" s="130" t="e">
        <f t="shared" si="16"/>
        <v>#VALUE!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-9469517.5999999996</v>
      </c>
      <c r="P67" s="121" t="e">
        <f t="shared" si="17"/>
        <v>#VALUE!</v>
      </c>
      <c r="Q67" s="121" t="e">
        <f t="shared" si="17"/>
        <v>#VALUE!</v>
      </c>
      <c r="R67" s="121" t="e">
        <f t="shared" si="17"/>
        <v>#VALUE!</v>
      </c>
      <c r="S67" s="121" t="e">
        <f t="shared" si="17"/>
        <v>#VALUE!</v>
      </c>
      <c r="T67" s="121" t="e">
        <f t="shared" si="17"/>
        <v>#VALUE!</v>
      </c>
      <c r="U67" s="121" t="e">
        <f t="shared" si="17"/>
        <v>#VALUE!</v>
      </c>
      <c r="V67" s="121" t="e">
        <f t="shared" si="17"/>
        <v>#VALUE!</v>
      </c>
      <c r="W67" s="121" t="e">
        <f t="shared" si="17"/>
        <v>#VALUE!</v>
      </c>
      <c r="X67" s="121" t="e">
        <f t="shared" si="17"/>
        <v>#VALUE!</v>
      </c>
      <c r="Y67" s="121" t="e">
        <f t="shared" si="17"/>
        <v>#VALUE!</v>
      </c>
      <c r="Z67" s="121" t="e">
        <f t="shared" si="17"/>
        <v>#VALUE!</v>
      </c>
      <c r="AA67" s="121" t="e">
        <f t="shared" si="17"/>
        <v>#VALUE!</v>
      </c>
      <c r="AB67" s="121" t="e">
        <f t="shared" si="17"/>
        <v>#VALUE!</v>
      </c>
      <c r="AC67" s="121" t="e">
        <f t="shared" si="17"/>
        <v>#VALUE!</v>
      </c>
      <c r="AD67" s="121" t="e">
        <f t="shared" si="17"/>
        <v>#VALUE!</v>
      </c>
      <c r="AE67" s="121" t="e">
        <f t="shared" si="17"/>
        <v>#VALUE!</v>
      </c>
      <c r="AF67" s="121" t="e">
        <f t="shared" si="17"/>
        <v>#VALUE!</v>
      </c>
      <c r="AG67" s="121" t="e">
        <f t="shared" si="17"/>
        <v>#VALUE!</v>
      </c>
      <c r="AH67" s="121" t="e">
        <f t="shared" si="17"/>
        <v>#VALUE!</v>
      </c>
      <c r="AI67" s="121" t="e">
        <f t="shared" si="17"/>
        <v>#VALUE!</v>
      </c>
      <c r="AJ67" s="121" t="e">
        <f t="shared" si="17"/>
        <v>#VALUE!</v>
      </c>
      <c r="AK67" s="121" t="e">
        <f t="shared" si="17"/>
        <v>#VALUE!</v>
      </c>
      <c r="AL67" s="121" t="e">
        <f t="shared" si="17"/>
        <v>#VALUE!</v>
      </c>
      <c r="AM67" s="121" t="e">
        <f t="shared" si="17"/>
        <v>#VALUE!</v>
      </c>
      <c r="AN67" s="121" t="e">
        <f t="shared" si="17"/>
        <v>#VALUE!</v>
      </c>
      <c r="AO67" s="121" t="e">
        <f t="shared" si="17"/>
        <v>#VALUE!</v>
      </c>
      <c r="AP67" s="121" t="e">
        <f t="shared" si="17"/>
        <v>#VALUE!</v>
      </c>
      <c r="AQ67" s="121" t="e">
        <f t="shared" si="17"/>
        <v>#VALUE!</v>
      </c>
      <c r="AR67" s="121" t="e">
        <f t="shared" si="17"/>
        <v>#VALUE!</v>
      </c>
      <c r="AS67" s="121" t="e">
        <f t="shared" si="17"/>
        <v>#VALUE!</v>
      </c>
      <c r="AT67" s="121" t="e">
        <f t="shared" si="17"/>
        <v>#VALUE!</v>
      </c>
      <c r="AU67" s="121" t="e">
        <f t="shared" si="17"/>
        <v>#VALUE!</v>
      </c>
      <c r="AV67" s="121" t="e">
        <f t="shared" si="17"/>
        <v>#VALUE!</v>
      </c>
      <c r="AW67" s="121" t="e">
        <f t="shared" si="17"/>
        <v>#VALUE!</v>
      </c>
      <c r="AX67" s="121" t="e">
        <f t="shared" si="17"/>
        <v>#VALUE!</v>
      </c>
      <c r="AY67" s="121">
        <f t="shared" si="17"/>
        <v>-9956773.5560156256</v>
      </c>
      <c r="AZ67" s="121">
        <f t="shared" si="17"/>
        <v>-13839623.621603517</v>
      </c>
      <c r="BA67" s="121">
        <f t="shared" si="17"/>
        <v>-13850015.491603516</v>
      </c>
      <c r="BB67" s="121">
        <f t="shared" si="17"/>
        <v>-13652535.902603514</v>
      </c>
      <c r="BC67" s="121">
        <f t="shared" si="17"/>
        <v>-13687156.142603513</v>
      </c>
      <c r="BD67" s="121">
        <f t="shared" si="17"/>
        <v>-13711649.114603519</v>
      </c>
      <c r="BE67" s="121">
        <f t="shared" si="17"/>
        <v>-13566050.415603515</v>
      </c>
      <c r="BF67" s="121">
        <f t="shared" si="17"/>
        <v>-13573633.142603513</v>
      </c>
      <c r="BG67" s="121">
        <f t="shared" si="17"/>
        <v>-13565858.314603519</v>
      </c>
      <c r="BH67" s="121">
        <f t="shared" si="17"/>
        <v>-13512927.316603515</v>
      </c>
      <c r="BI67" s="121">
        <f t="shared" si="17"/>
        <v>-13625704.816603515</v>
      </c>
      <c r="BJ67" s="121">
        <f t="shared" si="17"/>
        <v>-13447635.816603515</v>
      </c>
      <c r="BK67" s="121">
        <f t="shared" si="17"/>
        <v>-17122541.746603519</v>
      </c>
      <c r="BL67" s="48" t="e">
        <f>SUM(C67:BK67)</f>
        <v>#VALUE!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-112794045.59999998</v>
      </c>
      <c r="Q69" s="121" t="e">
        <f t="shared" si="18"/>
        <v>#VALUE!</v>
      </c>
      <c r="R69" s="121" t="e">
        <f t="shared" si="18"/>
        <v>#VALUE!</v>
      </c>
      <c r="S69" s="121" t="e">
        <f t="shared" si="18"/>
        <v>#VALUE!</v>
      </c>
      <c r="T69" s="121" t="e">
        <f t="shared" si="18"/>
        <v>#VALUE!</v>
      </c>
      <c r="U69" s="121" t="e">
        <f t="shared" si="18"/>
        <v>#VALUE!</v>
      </c>
      <c r="V69" s="121" t="e">
        <f t="shared" si="18"/>
        <v>#VALUE!</v>
      </c>
      <c r="W69" s="121" t="e">
        <f t="shared" si="18"/>
        <v>#VALUE!</v>
      </c>
      <c r="X69" s="121" t="e">
        <f t="shared" si="18"/>
        <v>#VALUE!</v>
      </c>
      <c r="Y69" s="121" t="e">
        <f t="shared" si="18"/>
        <v>#VALUE!</v>
      </c>
      <c r="Z69" s="121" t="e">
        <f t="shared" si="18"/>
        <v>#VALUE!</v>
      </c>
      <c r="AA69" s="121" t="e">
        <f t="shared" si="18"/>
        <v>#VALUE!</v>
      </c>
      <c r="AB69" s="121" t="e">
        <f t="shared" si="18"/>
        <v>#VALUE!</v>
      </c>
      <c r="AC69" s="121" t="e">
        <f t="shared" si="18"/>
        <v>#VALUE!</v>
      </c>
      <c r="AD69" s="121" t="e">
        <f t="shared" si="18"/>
        <v>#VALUE!</v>
      </c>
      <c r="AE69" s="121" t="e">
        <f t="shared" si="18"/>
        <v>#VALUE!</v>
      </c>
      <c r="AF69" s="121" t="e">
        <f t="shared" si="18"/>
        <v>#VALUE!</v>
      </c>
      <c r="AG69" s="121" t="e">
        <f t="shared" si="18"/>
        <v>#VALUE!</v>
      </c>
      <c r="AH69" s="121" t="e">
        <f t="shared" si="18"/>
        <v>#VALUE!</v>
      </c>
      <c r="AI69" s="121" t="e">
        <f t="shared" si="18"/>
        <v>#VALUE!</v>
      </c>
      <c r="AJ69" s="121" t="e">
        <f t="shared" ref="AJ69:BK69" si="19">AI70</f>
        <v>#VALUE!</v>
      </c>
      <c r="AK69" s="121" t="e">
        <f t="shared" si="19"/>
        <v>#VALUE!</v>
      </c>
      <c r="AL69" s="121" t="e">
        <f t="shared" si="19"/>
        <v>#VALUE!</v>
      </c>
      <c r="AM69" s="121" t="e">
        <f t="shared" si="19"/>
        <v>#VALUE!</v>
      </c>
      <c r="AN69" s="121" t="e">
        <f t="shared" si="19"/>
        <v>#VALUE!</v>
      </c>
      <c r="AO69" s="121" t="e">
        <f t="shared" si="19"/>
        <v>#VALUE!</v>
      </c>
      <c r="AP69" s="121" t="e">
        <f t="shared" si="19"/>
        <v>#VALUE!</v>
      </c>
      <c r="AQ69" s="121" t="e">
        <f t="shared" si="19"/>
        <v>#VALUE!</v>
      </c>
      <c r="AR69" s="121" t="e">
        <f t="shared" si="19"/>
        <v>#VALUE!</v>
      </c>
      <c r="AS69" s="121" t="e">
        <f t="shared" si="19"/>
        <v>#VALUE!</v>
      </c>
      <c r="AT69" s="121" t="e">
        <f t="shared" si="19"/>
        <v>#VALUE!</v>
      </c>
      <c r="AU69" s="121" t="e">
        <f t="shared" si="19"/>
        <v>#VALUE!</v>
      </c>
      <c r="AV69" s="121" t="e">
        <f t="shared" si="19"/>
        <v>#VALUE!</v>
      </c>
      <c r="AW69" s="121" t="e">
        <f t="shared" si="19"/>
        <v>#VALUE!</v>
      </c>
      <c r="AX69" s="121" t="e">
        <f t="shared" si="19"/>
        <v>#VALUE!</v>
      </c>
      <c r="AY69" s="121" t="e">
        <f t="shared" si="19"/>
        <v>#VALUE!</v>
      </c>
      <c r="AZ69" s="121" t="e">
        <f t="shared" si="19"/>
        <v>#VALUE!</v>
      </c>
      <c r="BA69" s="121" t="e">
        <f t="shared" si="19"/>
        <v>#VALUE!</v>
      </c>
      <c r="BB69" s="121" t="e">
        <f t="shared" si="19"/>
        <v>#VALUE!</v>
      </c>
      <c r="BC69" s="121" t="e">
        <f t="shared" si="19"/>
        <v>#VALUE!</v>
      </c>
      <c r="BD69" s="121" t="e">
        <f t="shared" si="19"/>
        <v>#VALUE!</v>
      </c>
      <c r="BE69" s="121" t="e">
        <f t="shared" si="19"/>
        <v>#VALUE!</v>
      </c>
      <c r="BF69" s="121" t="e">
        <f t="shared" si="19"/>
        <v>#VALUE!</v>
      </c>
      <c r="BG69" s="121" t="e">
        <f t="shared" si="19"/>
        <v>#VALUE!</v>
      </c>
      <c r="BH69" s="121" t="e">
        <f t="shared" si="19"/>
        <v>#VALUE!</v>
      </c>
      <c r="BI69" s="121" t="e">
        <f t="shared" si="19"/>
        <v>#VALUE!</v>
      </c>
      <c r="BJ69" s="121" t="e">
        <f t="shared" si="19"/>
        <v>#VALUE!</v>
      </c>
      <c r="BK69" s="121" t="e">
        <f t="shared" si="19"/>
        <v>#VALUE!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-112794045.59999998</v>
      </c>
      <c r="P70" s="121" t="e">
        <f t="shared" si="20"/>
        <v>#VALUE!</v>
      </c>
      <c r="Q70" s="121" t="e">
        <f t="shared" si="20"/>
        <v>#VALUE!</v>
      </c>
      <c r="R70" s="121" t="e">
        <f t="shared" si="20"/>
        <v>#VALUE!</v>
      </c>
      <c r="S70" s="121" t="e">
        <f t="shared" si="20"/>
        <v>#VALUE!</v>
      </c>
      <c r="T70" s="121" t="e">
        <f t="shared" si="20"/>
        <v>#VALUE!</v>
      </c>
      <c r="U70" s="121" t="e">
        <f t="shared" si="20"/>
        <v>#VALUE!</v>
      </c>
      <c r="V70" s="121" t="e">
        <f t="shared" si="20"/>
        <v>#VALUE!</v>
      </c>
      <c r="W70" s="121" t="e">
        <f t="shared" si="20"/>
        <v>#VALUE!</v>
      </c>
      <c r="X70" s="121" t="e">
        <f t="shared" si="20"/>
        <v>#VALUE!</v>
      </c>
      <c r="Y70" s="121" t="e">
        <f t="shared" si="20"/>
        <v>#VALUE!</v>
      </c>
      <c r="Z70" s="121" t="e">
        <f t="shared" si="20"/>
        <v>#VALUE!</v>
      </c>
      <c r="AA70" s="121" t="e">
        <f t="shared" si="20"/>
        <v>#VALUE!</v>
      </c>
      <c r="AB70" s="121" t="e">
        <f t="shared" si="20"/>
        <v>#VALUE!</v>
      </c>
      <c r="AC70" s="121" t="e">
        <f t="shared" si="20"/>
        <v>#VALUE!</v>
      </c>
      <c r="AD70" s="121" t="e">
        <f t="shared" si="20"/>
        <v>#VALUE!</v>
      </c>
      <c r="AE70" s="121" t="e">
        <f t="shared" si="20"/>
        <v>#VALUE!</v>
      </c>
      <c r="AF70" s="121" t="e">
        <f t="shared" si="20"/>
        <v>#VALUE!</v>
      </c>
      <c r="AG70" s="121" t="e">
        <f t="shared" si="20"/>
        <v>#VALUE!</v>
      </c>
      <c r="AH70" s="121" t="e">
        <f t="shared" si="20"/>
        <v>#VALUE!</v>
      </c>
      <c r="AI70" s="121" t="e">
        <f t="shared" si="20"/>
        <v>#VALUE!</v>
      </c>
      <c r="AJ70" s="121" t="e">
        <f t="shared" ref="AJ70:BK70" si="21">AJ69+AJ67</f>
        <v>#VALUE!</v>
      </c>
      <c r="AK70" s="121" t="e">
        <f t="shared" si="21"/>
        <v>#VALUE!</v>
      </c>
      <c r="AL70" s="121" t="e">
        <f t="shared" si="21"/>
        <v>#VALUE!</v>
      </c>
      <c r="AM70" s="121" t="e">
        <f t="shared" si="21"/>
        <v>#VALUE!</v>
      </c>
      <c r="AN70" s="121" t="e">
        <f t="shared" si="21"/>
        <v>#VALUE!</v>
      </c>
      <c r="AO70" s="121" t="e">
        <f t="shared" si="21"/>
        <v>#VALUE!</v>
      </c>
      <c r="AP70" s="121" t="e">
        <f t="shared" si="21"/>
        <v>#VALUE!</v>
      </c>
      <c r="AQ70" s="121" t="e">
        <f t="shared" si="21"/>
        <v>#VALUE!</v>
      </c>
      <c r="AR70" s="121" t="e">
        <f t="shared" si="21"/>
        <v>#VALUE!</v>
      </c>
      <c r="AS70" s="121" t="e">
        <f t="shared" si="21"/>
        <v>#VALUE!</v>
      </c>
      <c r="AT70" s="121" t="e">
        <f t="shared" si="21"/>
        <v>#VALUE!</v>
      </c>
      <c r="AU70" s="121" t="e">
        <f t="shared" si="21"/>
        <v>#VALUE!</v>
      </c>
      <c r="AV70" s="121" t="e">
        <f t="shared" si="21"/>
        <v>#VALUE!</v>
      </c>
      <c r="AW70" s="121" t="e">
        <f t="shared" si="21"/>
        <v>#VALUE!</v>
      </c>
      <c r="AX70" s="121" t="e">
        <f t="shared" si="21"/>
        <v>#VALUE!</v>
      </c>
      <c r="AY70" s="121" t="e">
        <f t="shared" si="21"/>
        <v>#VALUE!</v>
      </c>
      <c r="AZ70" s="121" t="e">
        <f t="shared" si="21"/>
        <v>#VALUE!</v>
      </c>
      <c r="BA70" s="121" t="e">
        <f t="shared" si="21"/>
        <v>#VALUE!</v>
      </c>
      <c r="BB70" s="121" t="e">
        <f t="shared" si="21"/>
        <v>#VALUE!</v>
      </c>
      <c r="BC70" s="121" t="e">
        <f t="shared" si="21"/>
        <v>#VALUE!</v>
      </c>
      <c r="BD70" s="121" t="e">
        <f t="shared" si="21"/>
        <v>#VALUE!</v>
      </c>
      <c r="BE70" s="121" t="e">
        <f t="shared" si="21"/>
        <v>#VALUE!</v>
      </c>
      <c r="BF70" s="121" t="e">
        <f t="shared" si="21"/>
        <v>#VALUE!</v>
      </c>
      <c r="BG70" s="121" t="e">
        <f t="shared" si="21"/>
        <v>#VALUE!</v>
      </c>
      <c r="BH70" s="121" t="e">
        <f t="shared" si="21"/>
        <v>#VALUE!</v>
      </c>
      <c r="BI70" s="121" t="e">
        <f t="shared" si="21"/>
        <v>#VALUE!</v>
      </c>
      <c r="BJ70" s="121" t="e">
        <f t="shared" si="21"/>
        <v>#VALUE!</v>
      </c>
      <c r="BK70" s="121" t="e">
        <f t="shared" si="21"/>
        <v>#VALUE!</v>
      </c>
      <c r="BL70" s="130" t="e">
        <f>+BK58-BK70</f>
        <v>#VALUE!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47167007.800000004</v>
      </c>
      <c r="E7" s="121" t="e">
        <f>P50</f>
        <v>#VALUE!</v>
      </c>
      <c r="F7" s="121" t="e">
        <f>AB50</f>
        <v>#VALUE!</v>
      </c>
      <c r="G7" s="121" t="e">
        <f>AN50</f>
        <v>#VALUE!</v>
      </c>
      <c r="H7" s="121" t="e">
        <f>AZ50</f>
        <v>#VALUE!</v>
      </c>
      <c r="I7" s="121" t="e">
        <f>BL50</f>
        <v>#VALUE!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 t="e">
        <f>AB51</f>
        <v>#VALUE!</v>
      </c>
      <c r="G8" s="121" t="e">
        <f>AN51</f>
        <v>#VALUE!</v>
      </c>
      <c r="H8" s="121" t="e">
        <f>AZ51</f>
        <v>#VALUE!</v>
      </c>
      <c r="I8" s="121" t="e">
        <f>BL51</f>
        <v>#VALUE!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47167007.800000004</v>
      </c>
      <c r="E10" s="121" t="e">
        <f>P53</f>
        <v>#VALUE!</v>
      </c>
      <c r="F10" s="121" t="e">
        <f>AB53</f>
        <v>#VALUE!</v>
      </c>
      <c r="G10" s="121" t="e">
        <f>SUM(G7:G9)</f>
        <v>#VALUE!</v>
      </c>
      <c r="H10" s="121" t="e">
        <f>SUM(H7:H9)</f>
        <v>#VALUE!</v>
      </c>
      <c r="I10" s="121" t="e">
        <f>SUM(I7:I9)</f>
        <v>#VALUE!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47167007.800000004</v>
      </c>
      <c r="E17" s="121" t="e">
        <f>E15+E10</f>
        <v>#VALUE!</v>
      </c>
      <c r="F17" s="121" t="e">
        <f>F15+F10</f>
        <v>#VALUE!</v>
      </c>
      <c r="G17" s="121" t="e">
        <f>G15+G10</f>
        <v>#VALUE!</v>
      </c>
      <c r="H17" s="121" t="e">
        <f>H15+H10</f>
        <v>#VALUE!</v>
      </c>
      <c r="I17" s="121" t="e">
        <f>I15+I10</f>
        <v>#VALUE!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47195599.800000004</v>
      </c>
      <c r="E34" s="121" t="e">
        <f>P77</f>
        <v>#VALUE!</v>
      </c>
      <c r="F34" s="121" t="e">
        <f>AB77</f>
        <v>#VALUE!</v>
      </c>
      <c r="G34" s="121" t="e">
        <f>AN77</f>
        <v>#VALUE!</v>
      </c>
      <c r="H34" s="121" t="e">
        <f>AZ77</f>
        <v>#VALUE!</v>
      </c>
      <c r="I34" s="121" t="e">
        <f>BL77</f>
        <v>#VALUE!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 t="e">
        <f>AB78</f>
        <v>#VALUE!</v>
      </c>
      <c r="G35" s="121" t="e">
        <f>AN78</f>
        <v>#VALUE!</v>
      </c>
      <c r="H35" s="121" t="e">
        <f>AZ78</f>
        <v>#VALUE!</v>
      </c>
      <c r="I35" s="121" t="e">
        <f>BL78</f>
        <v>#VALUE!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 t="e">
        <f>AB79</f>
        <v>#VALUE!</v>
      </c>
      <c r="G36" s="121" t="e">
        <f>AN79</f>
        <v>#VALUE!</v>
      </c>
      <c r="H36" s="121">
        <f>AZ79</f>
        <v>-10060560.88934896</v>
      </c>
      <c r="I36" s="121">
        <f>BL79</f>
        <v>-13589550.67993685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47167007.800000004</v>
      </c>
      <c r="E37" s="121" t="e">
        <f>P80</f>
        <v>#VALUE!</v>
      </c>
      <c r="F37" s="121" t="e">
        <f>AB80</f>
        <v>#VALUE!</v>
      </c>
      <c r="G37" s="121" t="e">
        <f>AN80</f>
        <v>#VALUE!</v>
      </c>
      <c r="H37" s="121" t="e">
        <f>AZ80</f>
        <v>#VALUE!</v>
      </c>
      <c r="I37" s="121" t="e">
        <f>BL80</f>
        <v>#VALUE!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47167007.800000004</v>
      </c>
      <c r="E39" s="121" t="e">
        <f>E37+E31</f>
        <v>#VALUE!</v>
      </c>
      <c r="F39" s="121" t="e">
        <f>F37+F31</f>
        <v>#VALUE!</v>
      </c>
      <c r="G39" s="121" t="e">
        <f>G37+G31</f>
        <v>#VALUE!</v>
      </c>
      <c r="H39" s="121" t="e">
        <f>H37+H31</f>
        <v>#VALUE!</v>
      </c>
      <c r="I39" s="121" t="e">
        <f>I37+I31</f>
        <v>#VALUE!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 t="e">
        <f>IF($D42="Y",'FIN-CASHFLOW_CWS'!N58,'FIN-CASHFLOW_CWS'!N70)</f>
        <v>#VALUE!</v>
      </c>
      <c r="P50" s="121" t="e">
        <f>IF($D42="Y",'FIN-CASHFLOW_CWS'!O58,'FIN-CASHFLOW_CWS'!O70)</f>
        <v>#VALUE!</v>
      </c>
      <c r="Q50" s="121" t="e">
        <f>IF($D42="Y",'FIN-CASHFLOW_CWS'!P58,'FIN-CASHFLOW_CWS'!P70)</f>
        <v>#VALUE!</v>
      </c>
      <c r="R50" s="121" t="e">
        <f>IF($D42="Y",'FIN-CASHFLOW_CWS'!Q58,'FIN-CASHFLOW_CWS'!Q70)</f>
        <v>#VALUE!</v>
      </c>
      <c r="S50" s="121" t="e">
        <f>IF($D42="Y",'FIN-CASHFLOW_CWS'!R58,'FIN-CASHFLOW_CWS'!R70)</f>
        <v>#VALUE!</v>
      </c>
      <c r="T50" s="121" t="e">
        <f>IF($D42="Y",'FIN-CASHFLOW_CWS'!S58,'FIN-CASHFLOW_CWS'!S70)</f>
        <v>#VALUE!</v>
      </c>
      <c r="U50" s="121" t="e">
        <f>IF($D42="Y",'FIN-CASHFLOW_CWS'!T58,'FIN-CASHFLOW_CWS'!T70)</f>
        <v>#VALUE!</v>
      </c>
      <c r="V50" s="121" t="e">
        <f>IF($D42="Y",'FIN-CASHFLOW_CWS'!U58,'FIN-CASHFLOW_CWS'!U70)</f>
        <v>#VALUE!</v>
      </c>
      <c r="W50" s="121" t="e">
        <f>IF($D42="Y",'FIN-CASHFLOW_CWS'!V58,'FIN-CASHFLOW_CWS'!V70)</f>
        <v>#VALUE!</v>
      </c>
      <c r="X50" s="121" t="e">
        <f>IF($D42="Y",'FIN-CASHFLOW_CWS'!W58,'FIN-CASHFLOW_CWS'!W70)</f>
        <v>#VALUE!</v>
      </c>
      <c r="Y50" s="121" t="e">
        <f>IF($D42="Y",'FIN-CASHFLOW_CWS'!X58,'FIN-CASHFLOW_CWS'!X70)</f>
        <v>#VALUE!</v>
      </c>
      <c r="Z50" s="121" t="e">
        <f>IF($D42="Y",'FIN-CASHFLOW_CWS'!Y58,'FIN-CASHFLOW_CWS'!Y70)</f>
        <v>#VALUE!</v>
      </c>
      <c r="AA50" s="121" t="e">
        <f>IF($D42="Y",'FIN-CASHFLOW_CWS'!Z58,'FIN-CASHFLOW_CWS'!Z70)</f>
        <v>#VALUE!</v>
      </c>
      <c r="AB50" s="121" t="e">
        <f>IF($D42="Y",'FIN-CASHFLOW_CWS'!AA58,'FIN-CASHFLOW_CWS'!AA70)</f>
        <v>#VALUE!</v>
      </c>
      <c r="AC50" s="121" t="e">
        <f>IF($D42="Y",'FIN-CASHFLOW_CWS'!AB58,'FIN-CASHFLOW_CWS'!AB70)</f>
        <v>#VALUE!</v>
      </c>
      <c r="AD50" s="121" t="e">
        <f>IF($D42="Y",'FIN-CASHFLOW_CWS'!AC58,'FIN-CASHFLOW_CWS'!AC70)</f>
        <v>#VALUE!</v>
      </c>
      <c r="AE50" s="121" t="e">
        <f>IF($D42="Y",'FIN-CASHFLOW_CWS'!AD58,'FIN-CASHFLOW_CWS'!AD70)</f>
        <v>#VALUE!</v>
      </c>
      <c r="AF50" s="121" t="e">
        <f>IF($D42="Y",'FIN-CASHFLOW_CWS'!AE58,'FIN-CASHFLOW_CWS'!AE70)</f>
        <v>#VALUE!</v>
      </c>
      <c r="AG50" s="121" t="e">
        <f>IF($D42="Y",'FIN-CASHFLOW_CWS'!AF58,'FIN-CASHFLOW_CWS'!AF70)</f>
        <v>#VALUE!</v>
      </c>
      <c r="AH50" s="121" t="e">
        <f>IF($D42="Y",'FIN-CASHFLOW_CWS'!AG58,'FIN-CASHFLOW_CWS'!AG70)</f>
        <v>#VALUE!</v>
      </c>
      <c r="AI50" s="121" t="e">
        <f>IF($D42="Y",'FIN-CASHFLOW_CWS'!AH58,'FIN-CASHFLOW_CWS'!AH70)</f>
        <v>#VALUE!</v>
      </c>
      <c r="AJ50" s="121" t="e">
        <f>IF($D42="Y",'FIN-CASHFLOW_CWS'!AI58,'FIN-CASHFLOW_CWS'!AI70)</f>
        <v>#VALUE!</v>
      </c>
      <c r="AK50" s="121" t="e">
        <f>IF($D42="Y",'FIN-CASHFLOW_CWS'!AJ58,'FIN-CASHFLOW_CWS'!AJ70)</f>
        <v>#VALUE!</v>
      </c>
      <c r="AL50" s="121" t="e">
        <f>IF($D42="Y",'FIN-CASHFLOW_CWS'!AK58,'FIN-CASHFLOW_CWS'!AK70)</f>
        <v>#VALUE!</v>
      </c>
      <c r="AM50" s="121" t="e">
        <f>IF($D42="Y",'FIN-CASHFLOW_CWS'!AL58,'FIN-CASHFLOW_CWS'!AL70)</f>
        <v>#VALUE!</v>
      </c>
      <c r="AN50" s="121" t="e">
        <f>IF($D42="Y",'FIN-CASHFLOW_CWS'!AM58,'FIN-CASHFLOW_CWS'!AM70)</f>
        <v>#VALUE!</v>
      </c>
      <c r="AO50" s="121" t="e">
        <f>IF($D42="Y",'FIN-CASHFLOW_CWS'!AN58,'FIN-CASHFLOW_CWS'!AN70)</f>
        <v>#VALUE!</v>
      </c>
      <c r="AP50" s="121" t="e">
        <f>IF($D42="Y",'FIN-CASHFLOW_CWS'!AO58,'FIN-CASHFLOW_CWS'!AO70)</f>
        <v>#VALUE!</v>
      </c>
      <c r="AQ50" s="121" t="e">
        <f>IF($D42="Y",'FIN-CASHFLOW_CWS'!AP58,'FIN-CASHFLOW_CWS'!AP70)</f>
        <v>#VALUE!</v>
      </c>
      <c r="AR50" s="121" t="e">
        <f>IF($D42="Y",'FIN-CASHFLOW_CWS'!AQ58,'FIN-CASHFLOW_CWS'!AQ70)</f>
        <v>#VALUE!</v>
      </c>
      <c r="AS50" s="121" t="e">
        <f>IF($D42="Y",'FIN-CASHFLOW_CWS'!AR58,'FIN-CASHFLOW_CWS'!AR70)</f>
        <v>#VALUE!</v>
      </c>
      <c r="AT50" s="121" t="e">
        <f>IF($D42="Y",'FIN-CASHFLOW_CWS'!AS58,'FIN-CASHFLOW_CWS'!AS70)</f>
        <v>#VALUE!</v>
      </c>
      <c r="AU50" s="121" t="e">
        <f>IF($D42="Y",'FIN-CASHFLOW_CWS'!AT58,'FIN-CASHFLOW_CWS'!AT70)</f>
        <v>#VALUE!</v>
      </c>
      <c r="AV50" s="121" t="e">
        <f>IF($D42="Y",'FIN-CASHFLOW_CWS'!AU58,'FIN-CASHFLOW_CWS'!AU70)</f>
        <v>#VALUE!</v>
      </c>
      <c r="AW50" s="121" t="e">
        <f>IF($D42="Y",'FIN-CASHFLOW_CWS'!AV58,'FIN-CASHFLOW_CWS'!AV70)</f>
        <v>#VALUE!</v>
      </c>
      <c r="AX50" s="121" t="e">
        <f>IF($D42="Y",'FIN-CASHFLOW_CWS'!AW58,'FIN-CASHFLOW_CWS'!AW70)</f>
        <v>#VALUE!</v>
      </c>
      <c r="AY50" s="121" t="e">
        <f>IF($D42="Y",'FIN-CASHFLOW_CWS'!AX58,'FIN-CASHFLOW_CWS'!AX70)</f>
        <v>#VALUE!</v>
      </c>
      <c r="AZ50" s="121" t="e">
        <f>IF($D42="Y",'FIN-CASHFLOW_CWS'!AY58,'FIN-CASHFLOW_CWS'!AY70)</f>
        <v>#VALUE!</v>
      </c>
      <c r="BA50" s="121" t="e">
        <f>IF($D42="Y",'FIN-CASHFLOW_CWS'!AZ58,'FIN-CASHFLOW_CWS'!AZ70)</f>
        <v>#VALUE!</v>
      </c>
      <c r="BB50" s="121" t="e">
        <f>IF($D42="Y",'FIN-CASHFLOW_CWS'!BA58,'FIN-CASHFLOW_CWS'!BA70)</f>
        <v>#VALUE!</v>
      </c>
      <c r="BC50" s="121" t="e">
        <f>IF($D42="Y",'FIN-CASHFLOW_CWS'!BB58,'FIN-CASHFLOW_CWS'!BB70)</f>
        <v>#VALUE!</v>
      </c>
      <c r="BD50" s="121" t="e">
        <f>IF($D42="Y",'FIN-CASHFLOW_CWS'!BC58,'FIN-CASHFLOW_CWS'!BC70)</f>
        <v>#VALUE!</v>
      </c>
      <c r="BE50" s="121" t="e">
        <f>IF($D42="Y",'FIN-CASHFLOW_CWS'!BD58,'FIN-CASHFLOW_CWS'!BD70)</f>
        <v>#VALUE!</v>
      </c>
      <c r="BF50" s="121" t="e">
        <f>IF($D42="Y",'FIN-CASHFLOW_CWS'!BE58,'FIN-CASHFLOW_CWS'!BE70)</f>
        <v>#VALUE!</v>
      </c>
      <c r="BG50" s="121" t="e">
        <f>IF($D42="Y",'FIN-CASHFLOW_CWS'!BF58,'FIN-CASHFLOW_CWS'!BF70)</f>
        <v>#VALUE!</v>
      </c>
      <c r="BH50" s="121" t="e">
        <f>IF($D42="Y",'FIN-CASHFLOW_CWS'!BG58,'FIN-CASHFLOW_CWS'!BG70)</f>
        <v>#VALUE!</v>
      </c>
      <c r="BI50" s="121" t="e">
        <f>IF($D42="Y",'FIN-CASHFLOW_CWS'!BH58,'FIN-CASHFLOW_CWS'!BH70)</f>
        <v>#VALUE!</v>
      </c>
      <c r="BJ50" s="121" t="e">
        <f>IF($D42="Y",'FIN-CASHFLOW_CWS'!BI58,'FIN-CASHFLOW_CWS'!BI70)</f>
        <v>#VALUE!</v>
      </c>
      <c r="BK50" s="121" t="e">
        <f>IF($D42="Y",'FIN-CASHFLOW_CWS'!BJ58,'FIN-CASHFLOW_CWS'!BJ70)</f>
        <v>#VALUE!</v>
      </c>
      <c r="BL50" s="121" t="e">
        <f>IF($D42="Y",'FIN-CASHFLOW_CWS'!BK58,'FIN-CASHFLOW_CWS'!BK70)</f>
        <v>#VALUE!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 t="e">
        <f>'REV-AR_CWS'!P19</f>
        <v>#VALUE!</v>
      </c>
      <c r="R51" s="121" t="e">
        <f>'REV-AR_CWS'!Q19</f>
        <v>#VALUE!</v>
      </c>
      <c r="S51" s="121" t="e">
        <f>'REV-AR_CWS'!R19</f>
        <v>#VALUE!</v>
      </c>
      <c r="T51" s="121" t="e">
        <f>'REV-AR_CWS'!S19</f>
        <v>#VALUE!</v>
      </c>
      <c r="U51" s="121" t="e">
        <f>'REV-AR_CWS'!T19</f>
        <v>#VALUE!</v>
      </c>
      <c r="V51" s="121" t="e">
        <f>'REV-AR_CWS'!U19</f>
        <v>#VALUE!</v>
      </c>
      <c r="W51" s="121" t="e">
        <f>'REV-AR_CWS'!V19</f>
        <v>#VALUE!</v>
      </c>
      <c r="X51" s="121" t="e">
        <f>'REV-AR_CWS'!W19</f>
        <v>#VALUE!</v>
      </c>
      <c r="Y51" s="121" t="e">
        <f>'REV-AR_CWS'!X19</f>
        <v>#VALUE!</v>
      </c>
      <c r="Z51" s="121" t="e">
        <f>'REV-AR_CWS'!Y19</f>
        <v>#VALUE!</v>
      </c>
      <c r="AA51" s="121" t="e">
        <f>'REV-AR_CWS'!Z19</f>
        <v>#VALUE!</v>
      </c>
      <c r="AB51" s="121" t="e">
        <f>'REV-AR_CWS'!AA19</f>
        <v>#VALUE!</v>
      </c>
      <c r="AC51" s="121" t="e">
        <f>'REV-AR_CWS'!AB19</f>
        <v>#VALUE!</v>
      </c>
      <c r="AD51" s="121" t="e">
        <f>'REV-AR_CWS'!AC19</f>
        <v>#VALUE!</v>
      </c>
      <c r="AE51" s="121" t="e">
        <f>'REV-AR_CWS'!AD19</f>
        <v>#VALUE!</v>
      </c>
      <c r="AF51" s="121" t="e">
        <f>'REV-AR_CWS'!AE19</f>
        <v>#VALUE!</v>
      </c>
      <c r="AG51" s="121" t="e">
        <f>'REV-AR_CWS'!AF19</f>
        <v>#VALUE!</v>
      </c>
      <c r="AH51" s="121" t="e">
        <f>'REV-AR_CWS'!AG19</f>
        <v>#VALUE!</v>
      </c>
      <c r="AI51" s="121" t="e">
        <f>'REV-AR_CWS'!AH19</f>
        <v>#VALUE!</v>
      </c>
      <c r="AJ51" s="121" t="e">
        <f>'REV-AR_CWS'!AI19</f>
        <v>#VALUE!</v>
      </c>
      <c r="AK51" s="121" t="e">
        <f>'REV-AR_CWS'!AJ19</f>
        <v>#VALUE!</v>
      </c>
      <c r="AL51" s="121" t="e">
        <f>'REV-AR_CWS'!AK19</f>
        <v>#VALUE!</v>
      </c>
      <c r="AM51" s="121" t="e">
        <f>'REV-AR_CWS'!AL19</f>
        <v>#VALUE!</v>
      </c>
      <c r="AN51" s="121" t="e">
        <f>'REV-AR_CWS'!AM19</f>
        <v>#VALUE!</v>
      </c>
      <c r="AO51" s="121" t="e">
        <f>'REV-AR_CWS'!AN19</f>
        <v>#VALUE!</v>
      </c>
      <c r="AP51" s="121" t="e">
        <f>'REV-AR_CWS'!AO19</f>
        <v>#VALUE!</v>
      </c>
      <c r="AQ51" s="121" t="e">
        <f>'REV-AR_CWS'!AP19</f>
        <v>#VALUE!</v>
      </c>
      <c r="AR51" s="121" t="e">
        <f>'REV-AR_CWS'!AQ19</f>
        <v>#VALUE!</v>
      </c>
      <c r="AS51" s="121" t="e">
        <f>'REV-AR_CWS'!AR19</f>
        <v>#VALUE!</v>
      </c>
      <c r="AT51" s="121" t="e">
        <f>'REV-AR_CWS'!AS19</f>
        <v>#VALUE!</v>
      </c>
      <c r="AU51" s="121" t="e">
        <f>'REV-AR_CWS'!AT19</f>
        <v>#VALUE!</v>
      </c>
      <c r="AV51" s="121" t="e">
        <f>'REV-AR_CWS'!AU19</f>
        <v>#VALUE!</v>
      </c>
      <c r="AW51" s="121" t="e">
        <f>'REV-AR_CWS'!AV19</f>
        <v>#VALUE!</v>
      </c>
      <c r="AX51" s="121" t="e">
        <f>'REV-AR_CWS'!AW19</f>
        <v>#VALUE!</v>
      </c>
      <c r="AY51" s="121" t="e">
        <f>'REV-AR_CWS'!AX19</f>
        <v>#VALUE!</v>
      </c>
      <c r="AZ51" s="121" t="e">
        <f>'REV-AR_CWS'!AY19</f>
        <v>#VALUE!</v>
      </c>
      <c r="BA51" s="121" t="e">
        <f>'REV-AR_CWS'!AZ19</f>
        <v>#VALUE!</v>
      </c>
      <c r="BB51" s="121" t="e">
        <f>'REV-AR_CWS'!BA19</f>
        <v>#VALUE!</v>
      </c>
      <c r="BC51" s="121" t="e">
        <f>'REV-AR_CWS'!BB19</f>
        <v>#VALUE!</v>
      </c>
      <c r="BD51" s="121" t="e">
        <f>'REV-AR_CWS'!BC19</f>
        <v>#VALUE!</v>
      </c>
      <c r="BE51" s="121" t="e">
        <f>'REV-AR_CWS'!BD19</f>
        <v>#VALUE!</v>
      </c>
      <c r="BF51" s="121" t="e">
        <f>'REV-AR_CWS'!BE19</f>
        <v>#VALUE!</v>
      </c>
      <c r="BG51" s="121" t="e">
        <f>'REV-AR_CWS'!BF19</f>
        <v>#VALUE!</v>
      </c>
      <c r="BH51" s="121" t="e">
        <f>'REV-AR_CWS'!BG19</f>
        <v>#VALUE!</v>
      </c>
      <c r="BI51" s="121" t="e">
        <f>'REV-AR_CWS'!BH19</f>
        <v>#VALUE!</v>
      </c>
      <c r="BJ51" s="121" t="e">
        <f>'REV-AR_CWS'!BI19</f>
        <v>#VALUE!</v>
      </c>
      <c r="BK51" s="121" t="e">
        <f>'REV-AR_CWS'!BJ19</f>
        <v>#VALUE!</v>
      </c>
      <c r="BL51" s="121" t="e">
        <f>'REV-AR_CWS'!BK19</f>
        <v>#VALUE!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264000</v>
      </c>
      <c r="O52" s="121">
        <f>'COGS-INVENTORY_CWS'!N48</f>
        <v>528000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9721128.2999999821</v>
      </c>
      <c r="O53" s="121" t="e">
        <f t="shared" si="3"/>
        <v>#VALUE!</v>
      </c>
      <c r="P53" s="121" t="e">
        <f t="shared" si="3"/>
        <v>#VALUE!</v>
      </c>
      <c r="Q53" s="121" t="e">
        <f t="shared" si="3"/>
        <v>#VALUE!</v>
      </c>
      <c r="R53" s="121" t="e">
        <f t="shared" si="3"/>
        <v>#VALUE!</v>
      </c>
      <c r="S53" s="121" t="e">
        <f t="shared" si="3"/>
        <v>#VALUE!</v>
      </c>
      <c r="T53" s="121" t="e">
        <f t="shared" si="3"/>
        <v>#VALUE!</v>
      </c>
      <c r="U53" s="121" t="e">
        <f t="shared" si="3"/>
        <v>#VALUE!</v>
      </c>
      <c r="V53" s="121" t="e">
        <f t="shared" si="3"/>
        <v>#VALUE!</v>
      </c>
      <c r="W53" s="121" t="e">
        <f t="shared" si="3"/>
        <v>#VALUE!</v>
      </c>
      <c r="X53" s="121" t="e">
        <f t="shared" si="3"/>
        <v>#VALUE!</v>
      </c>
      <c r="Y53" s="121" t="e">
        <f t="shared" si="3"/>
        <v>#VALUE!</v>
      </c>
      <c r="Z53" s="121" t="e">
        <f t="shared" si="3"/>
        <v>#VALUE!</v>
      </c>
      <c r="AA53" s="121" t="e">
        <f t="shared" si="3"/>
        <v>#VALUE!</v>
      </c>
      <c r="AB53" s="121" t="e">
        <f t="shared" si="3"/>
        <v>#VALUE!</v>
      </c>
      <c r="AC53" s="121" t="e">
        <f t="shared" si="3"/>
        <v>#VALUE!</v>
      </c>
      <c r="AD53" s="121" t="e">
        <f t="shared" si="3"/>
        <v>#VALUE!</v>
      </c>
      <c r="AE53" s="121" t="e">
        <f t="shared" si="3"/>
        <v>#VALUE!</v>
      </c>
      <c r="AF53" s="121" t="e">
        <f t="shared" si="3"/>
        <v>#VALUE!</v>
      </c>
      <c r="AG53" s="121" t="e">
        <f t="shared" si="3"/>
        <v>#VALUE!</v>
      </c>
      <c r="AH53" s="121" t="e">
        <f t="shared" si="3"/>
        <v>#VALUE!</v>
      </c>
      <c r="AI53" s="121" t="e">
        <f t="shared" si="3"/>
        <v>#VALUE!</v>
      </c>
      <c r="AJ53" s="121" t="e">
        <f t="shared" si="3"/>
        <v>#VALUE!</v>
      </c>
      <c r="AK53" s="121" t="e">
        <f t="shared" si="3"/>
        <v>#VALUE!</v>
      </c>
      <c r="AL53" s="121" t="e">
        <f t="shared" si="3"/>
        <v>#VALUE!</v>
      </c>
      <c r="AM53" s="121" t="e">
        <f t="shared" si="3"/>
        <v>#VALUE!</v>
      </c>
      <c r="AN53" s="121" t="e">
        <f t="shared" si="3"/>
        <v>#VALUE!</v>
      </c>
      <c r="AO53" s="121" t="e">
        <f t="shared" si="3"/>
        <v>#VALUE!</v>
      </c>
      <c r="AP53" s="121" t="e">
        <f t="shared" si="3"/>
        <v>#VALUE!</v>
      </c>
      <c r="AQ53" s="121" t="e">
        <f t="shared" si="3"/>
        <v>#VALUE!</v>
      </c>
      <c r="AR53" s="121" t="e">
        <f t="shared" si="3"/>
        <v>#VALUE!</v>
      </c>
      <c r="AS53" s="121" t="e">
        <f t="shared" si="3"/>
        <v>#VALUE!</v>
      </c>
      <c r="AT53" s="121" t="e">
        <f t="shared" si="3"/>
        <v>#VALUE!</v>
      </c>
      <c r="AU53" s="121" t="e">
        <f t="shared" si="3"/>
        <v>#VALUE!</v>
      </c>
      <c r="AV53" s="121" t="e">
        <f t="shared" si="3"/>
        <v>#VALUE!</v>
      </c>
      <c r="AW53" s="121" t="e">
        <f t="shared" si="3"/>
        <v>#VALUE!</v>
      </c>
      <c r="AX53" s="121" t="e">
        <f t="shared" si="3"/>
        <v>#VALUE!</v>
      </c>
      <c r="AY53" s="121" t="e">
        <f t="shared" si="3"/>
        <v>#VALUE!</v>
      </c>
      <c r="AZ53" s="121" t="e">
        <f t="shared" si="3"/>
        <v>#VALUE!</v>
      </c>
      <c r="BA53" s="121" t="e">
        <f t="shared" si="3"/>
        <v>#VALUE!</v>
      </c>
      <c r="BB53" s="121" t="e">
        <f t="shared" si="3"/>
        <v>#VALUE!</v>
      </c>
      <c r="BC53" s="121" t="e">
        <f t="shared" si="3"/>
        <v>#VALUE!</v>
      </c>
      <c r="BD53" s="121" t="e">
        <f t="shared" si="3"/>
        <v>#VALUE!</v>
      </c>
      <c r="BE53" s="121" t="e">
        <f t="shared" si="3"/>
        <v>#VALUE!</v>
      </c>
      <c r="BF53" s="121" t="e">
        <f t="shared" si="3"/>
        <v>#VALUE!</v>
      </c>
      <c r="BG53" s="121" t="e">
        <f t="shared" si="3"/>
        <v>#VALUE!</v>
      </c>
      <c r="BH53" s="121" t="e">
        <f t="shared" si="3"/>
        <v>#VALUE!</v>
      </c>
      <c r="BI53" s="121" t="e">
        <f t="shared" si="3"/>
        <v>#VALUE!</v>
      </c>
      <c r="BJ53" s="121" t="e">
        <f t="shared" si="3"/>
        <v>#VALUE!</v>
      </c>
      <c r="BK53" s="121" t="e">
        <f t="shared" si="3"/>
        <v>#VALUE!</v>
      </c>
      <c r="BL53" s="121" t="e">
        <f t="shared" si="3"/>
        <v>#VALUE!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9804636.6333333161</v>
      </c>
      <c r="O60" s="121" t="e">
        <f t="shared" si="5"/>
        <v>#VALUE!</v>
      </c>
      <c r="P60" s="121" t="e">
        <f t="shared" si="5"/>
        <v>#VALUE!</v>
      </c>
      <c r="Q60" s="121" t="e">
        <f t="shared" si="5"/>
        <v>#VALUE!</v>
      </c>
      <c r="R60" s="121" t="e">
        <f t="shared" si="5"/>
        <v>#VALUE!</v>
      </c>
      <c r="S60" s="121" t="e">
        <f t="shared" si="5"/>
        <v>#VALUE!</v>
      </c>
      <c r="T60" s="121" t="e">
        <f t="shared" si="5"/>
        <v>#VALUE!</v>
      </c>
      <c r="U60" s="121" t="e">
        <f t="shared" si="5"/>
        <v>#VALUE!</v>
      </c>
      <c r="V60" s="121" t="e">
        <f t="shared" si="5"/>
        <v>#VALUE!</v>
      </c>
      <c r="W60" s="121" t="e">
        <f t="shared" si="5"/>
        <v>#VALUE!</v>
      </c>
      <c r="X60" s="121" t="e">
        <f t="shared" si="5"/>
        <v>#VALUE!</v>
      </c>
      <c r="Y60" s="121" t="e">
        <f t="shared" si="5"/>
        <v>#VALUE!</v>
      </c>
      <c r="Z60" s="121" t="e">
        <f t="shared" si="5"/>
        <v>#VALUE!</v>
      </c>
      <c r="AA60" s="121" t="e">
        <f t="shared" si="5"/>
        <v>#VALUE!</v>
      </c>
      <c r="AB60" s="121" t="e">
        <f t="shared" si="5"/>
        <v>#VALUE!</v>
      </c>
      <c r="AC60" s="121" t="e">
        <f t="shared" si="5"/>
        <v>#VALUE!</v>
      </c>
      <c r="AD60" s="121" t="e">
        <f t="shared" si="5"/>
        <v>#VALUE!</v>
      </c>
      <c r="AE60" s="121" t="e">
        <f t="shared" si="5"/>
        <v>#VALUE!</v>
      </c>
      <c r="AF60" s="121" t="e">
        <f t="shared" si="5"/>
        <v>#VALUE!</v>
      </c>
      <c r="AG60" s="121" t="e">
        <f t="shared" si="5"/>
        <v>#VALUE!</v>
      </c>
      <c r="AH60" s="121" t="e">
        <f t="shared" si="5"/>
        <v>#VALUE!</v>
      </c>
      <c r="AI60" s="121" t="e">
        <f t="shared" si="5"/>
        <v>#VALUE!</v>
      </c>
      <c r="AJ60" s="121" t="e">
        <f t="shared" ref="AJ60:BL60" si="6">AJ58+AJ53</f>
        <v>#VALUE!</v>
      </c>
      <c r="AK60" s="121" t="e">
        <f t="shared" si="6"/>
        <v>#VALUE!</v>
      </c>
      <c r="AL60" s="121" t="e">
        <f t="shared" si="6"/>
        <v>#VALUE!</v>
      </c>
      <c r="AM60" s="121" t="e">
        <f t="shared" si="6"/>
        <v>#VALUE!</v>
      </c>
      <c r="AN60" s="121" t="e">
        <f t="shared" si="6"/>
        <v>#VALUE!</v>
      </c>
      <c r="AO60" s="121" t="e">
        <f t="shared" si="6"/>
        <v>#VALUE!</v>
      </c>
      <c r="AP60" s="121" t="e">
        <f t="shared" si="6"/>
        <v>#VALUE!</v>
      </c>
      <c r="AQ60" s="121" t="e">
        <f t="shared" si="6"/>
        <v>#VALUE!</v>
      </c>
      <c r="AR60" s="121" t="e">
        <f t="shared" si="6"/>
        <v>#VALUE!</v>
      </c>
      <c r="AS60" s="121" t="e">
        <f t="shared" si="6"/>
        <v>#VALUE!</v>
      </c>
      <c r="AT60" s="121" t="e">
        <f t="shared" si="6"/>
        <v>#VALUE!</v>
      </c>
      <c r="AU60" s="121" t="e">
        <f t="shared" si="6"/>
        <v>#VALUE!</v>
      </c>
      <c r="AV60" s="121" t="e">
        <f t="shared" si="6"/>
        <v>#VALUE!</v>
      </c>
      <c r="AW60" s="121" t="e">
        <f t="shared" si="6"/>
        <v>#VALUE!</v>
      </c>
      <c r="AX60" s="121" t="e">
        <f t="shared" si="6"/>
        <v>#VALUE!</v>
      </c>
      <c r="AY60" s="121" t="e">
        <f t="shared" si="6"/>
        <v>#VALUE!</v>
      </c>
      <c r="AZ60" s="121" t="e">
        <f t="shared" si="6"/>
        <v>#VALUE!</v>
      </c>
      <c r="BA60" s="121" t="e">
        <f t="shared" si="6"/>
        <v>#VALUE!</v>
      </c>
      <c r="BB60" s="121" t="e">
        <f t="shared" si="6"/>
        <v>#VALUE!</v>
      </c>
      <c r="BC60" s="121" t="e">
        <f t="shared" si="6"/>
        <v>#VALUE!</v>
      </c>
      <c r="BD60" s="121" t="e">
        <f t="shared" si="6"/>
        <v>#VALUE!</v>
      </c>
      <c r="BE60" s="121" t="e">
        <f t="shared" si="6"/>
        <v>#VALUE!</v>
      </c>
      <c r="BF60" s="121" t="e">
        <f t="shared" si="6"/>
        <v>#VALUE!</v>
      </c>
      <c r="BG60" s="121" t="e">
        <f t="shared" si="6"/>
        <v>#VALUE!</v>
      </c>
      <c r="BH60" s="121" t="e">
        <f t="shared" si="6"/>
        <v>#VALUE!</v>
      </c>
      <c r="BI60" s="121" t="e">
        <f t="shared" si="6"/>
        <v>#VALUE!</v>
      </c>
      <c r="BJ60" s="121" t="e">
        <f t="shared" si="6"/>
        <v>#VALUE!</v>
      </c>
      <c r="BK60" s="121" t="e">
        <f t="shared" si="6"/>
        <v>#VALUE!</v>
      </c>
      <c r="BL60" s="121" t="e">
        <f t="shared" si="6"/>
        <v>#VALUE!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216000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216000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216000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 t="e">
        <f>IF($D42="Y",'FIN-CASHFLOW_CWS'!N60,'FIN-CASHFLOW_CWS'!N65)</f>
        <v>#VALUE!</v>
      </c>
      <c r="P77" s="121" t="e">
        <f>IF($D42="Y",'FIN-CASHFLOW_CWS'!O60,'FIN-CASHFLOW_CWS'!O65)</f>
        <v>#VALUE!</v>
      </c>
      <c r="Q77" s="121" t="e">
        <f>IF($D42="Y",'FIN-CASHFLOW_CWS'!P60,'FIN-CASHFLOW_CWS'!P65)</f>
        <v>#VALUE!</v>
      </c>
      <c r="R77" s="121" t="e">
        <f>IF($D42="Y",'FIN-CASHFLOW_CWS'!Q60,'FIN-CASHFLOW_CWS'!Q65)</f>
        <v>#VALUE!</v>
      </c>
      <c r="S77" s="121" t="e">
        <f>IF($D42="Y",'FIN-CASHFLOW_CWS'!R60,'FIN-CASHFLOW_CWS'!R65)</f>
        <v>#VALUE!</v>
      </c>
      <c r="T77" s="121" t="e">
        <f>IF($D42="Y",'FIN-CASHFLOW_CWS'!S60,'FIN-CASHFLOW_CWS'!S65)</f>
        <v>#VALUE!</v>
      </c>
      <c r="U77" s="121" t="e">
        <f>IF($D42="Y",'FIN-CASHFLOW_CWS'!T60,'FIN-CASHFLOW_CWS'!T65)</f>
        <v>#VALUE!</v>
      </c>
      <c r="V77" s="121" t="e">
        <f>IF($D42="Y",'FIN-CASHFLOW_CWS'!U60,'FIN-CASHFLOW_CWS'!U65)</f>
        <v>#VALUE!</v>
      </c>
      <c r="W77" s="121" t="e">
        <f>IF($D42="Y",'FIN-CASHFLOW_CWS'!V60,'FIN-CASHFLOW_CWS'!V65)</f>
        <v>#VALUE!</v>
      </c>
      <c r="X77" s="121" t="e">
        <f>IF($D42="Y",'FIN-CASHFLOW_CWS'!W60,'FIN-CASHFLOW_CWS'!W65)</f>
        <v>#VALUE!</v>
      </c>
      <c r="Y77" s="121" t="e">
        <f>IF($D42="Y",'FIN-CASHFLOW_CWS'!X60,'FIN-CASHFLOW_CWS'!X65)</f>
        <v>#VALUE!</v>
      </c>
      <c r="Z77" s="121" t="e">
        <f>IF($D42="Y",'FIN-CASHFLOW_CWS'!Y60,'FIN-CASHFLOW_CWS'!Y65)</f>
        <v>#VALUE!</v>
      </c>
      <c r="AA77" s="121" t="e">
        <f>IF($D42="Y",'FIN-CASHFLOW_CWS'!Z60,'FIN-CASHFLOW_CWS'!Z65)</f>
        <v>#VALUE!</v>
      </c>
      <c r="AB77" s="121" t="e">
        <f>IF($D42="Y",'FIN-CASHFLOW_CWS'!AA60,'FIN-CASHFLOW_CWS'!AA65)</f>
        <v>#VALUE!</v>
      </c>
      <c r="AC77" s="121" t="e">
        <f>IF($D42="Y",'FIN-CASHFLOW_CWS'!AB60,'FIN-CASHFLOW_CWS'!AB65)</f>
        <v>#VALUE!</v>
      </c>
      <c r="AD77" s="121" t="e">
        <f>IF($D42="Y",'FIN-CASHFLOW_CWS'!AC60,'FIN-CASHFLOW_CWS'!AC65)</f>
        <v>#VALUE!</v>
      </c>
      <c r="AE77" s="121" t="e">
        <f>IF($D42="Y",'FIN-CASHFLOW_CWS'!AD60,'FIN-CASHFLOW_CWS'!AD65)</f>
        <v>#VALUE!</v>
      </c>
      <c r="AF77" s="121" t="e">
        <f>IF($D42="Y",'FIN-CASHFLOW_CWS'!AE60,'FIN-CASHFLOW_CWS'!AE65)</f>
        <v>#VALUE!</v>
      </c>
      <c r="AG77" s="121" t="e">
        <f>IF($D42="Y",'FIN-CASHFLOW_CWS'!AF60,'FIN-CASHFLOW_CWS'!AF65)</f>
        <v>#VALUE!</v>
      </c>
      <c r="AH77" s="121" t="e">
        <f>IF($D42="Y",'FIN-CASHFLOW_CWS'!AG60,'FIN-CASHFLOW_CWS'!AG65)</f>
        <v>#VALUE!</v>
      </c>
      <c r="AI77" s="121" t="e">
        <f>IF($D42="Y",'FIN-CASHFLOW_CWS'!AH60,'FIN-CASHFLOW_CWS'!AH65)</f>
        <v>#VALUE!</v>
      </c>
      <c r="AJ77" s="121" t="e">
        <f>IF($D42="Y",'FIN-CASHFLOW_CWS'!AI60,'FIN-CASHFLOW_CWS'!AI65)</f>
        <v>#VALUE!</v>
      </c>
      <c r="AK77" s="121" t="e">
        <f>IF($D42="Y",'FIN-CASHFLOW_CWS'!AJ60,'FIN-CASHFLOW_CWS'!AJ65)</f>
        <v>#VALUE!</v>
      </c>
      <c r="AL77" s="121" t="e">
        <f>IF($D42="Y",'FIN-CASHFLOW_CWS'!AK60,'FIN-CASHFLOW_CWS'!AK65)</f>
        <v>#VALUE!</v>
      </c>
      <c r="AM77" s="121" t="e">
        <f>IF($D42="Y",'FIN-CASHFLOW_CWS'!AL60,'FIN-CASHFLOW_CWS'!AL65)</f>
        <v>#VALUE!</v>
      </c>
      <c r="AN77" s="121" t="e">
        <f>IF($D42="Y",'FIN-CASHFLOW_CWS'!AM60,'FIN-CASHFLOW_CWS'!AM65)</f>
        <v>#VALUE!</v>
      </c>
      <c r="AO77" s="121" t="e">
        <f>IF($D42="Y",'FIN-CASHFLOW_CWS'!AN60,'FIN-CASHFLOW_CWS'!AN65)</f>
        <v>#VALUE!</v>
      </c>
      <c r="AP77" s="121" t="e">
        <f>IF($D42="Y",'FIN-CASHFLOW_CWS'!AO60,'FIN-CASHFLOW_CWS'!AO65)</f>
        <v>#VALUE!</v>
      </c>
      <c r="AQ77" s="121" t="e">
        <f>IF($D42="Y",'FIN-CASHFLOW_CWS'!AP60,'FIN-CASHFLOW_CWS'!AP65)</f>
        <v>#VALUE!</v>
      </c>
      <c r="AR77" s="121" t="e">
        <f>IF($D42="Y",'FIN-CASHFLOW_CWS'!AQ60,'FIN-CASHFLOW_CWS'!AQ65)</f>
        <v>#VALUE!</v>
      </c>
      <c r="AS77" s="121" t="e">
        <f>IF($D42="Y",'FIN-CASHFLOW_CWS'!AR60,'FIN-CASHFLOW_CWS'!AR65)</f>
        <v>#VALUE!</v>
      </c>
      <c r="AT77" s="121" t="e">
        <f>IF($D42="Y",'FIN-CASHFLOW_CWS'!AS60,'FIN-CASHFLOW_CWS'!AS65)</f>
        <v>#VALUE!</v>
      </c>
      <c r="AU77" s="121" t="e">
        <f>IF($D42="Y",'FIN-CASHFLOW_CWS'!AT60,'FIN-CASHFLOW_CWS'!AT65)</f>
        <v>#VALUE!</v>
      </c>
      <c r="AV77" s="121" t="e">
        <f>IF($D42="Y",'FIN-CASHFLOW_CWS'!AU60,'FIN-CASHFLOW_CWS'!AU65)</f>
        <v>#VALUE!</v>
      </c>
      <c r="AW77" s="121" t="e">
        <f>IF($D42="Y",'FIN-CASHFLOW_CWS'!AV60,'FIN-CASHFLOW_CWS'!AV65)</f>
        <v>#VALUE!</v>
      </c>
      <c r="AX77" s="121" t="e">
        <f>IF($D42="Y",'FIN-CASHFLOW_CWS'!AW60,'FIN-CASHFLOW_CWS'!AW65)</f>
        <v>#VALUE!</v>
      </c>
      <c r="AY77" s="121" t="e">
        <f>IF($D42="Y",'FIN-CASHFLOW_CWS'!AX60,'FIN-CASHFLOW_CWS'!AX65)</f>
        <v>#VALUE!</v>
      </c>
      <c r="AZ77" s="121" t="e">
        <f>IF($D42="Y",'FIN-CASHFLOW_CWS'!AY60,'FIN-CASHFLOW_CWS'!AY65)</f>
        <v>#VALUE!</v>
      </c>
      <c r="BA77" s="121" t="e">
        <f>IF($D42="Y",'FIN-CASHFLOW_CWS'!AZ60,'FIN-CASHFLOW_CWS'!AZ65)</f>
        <v>#VALUE!</v>
      </c>
      <c r="BB77" s="121" t="e">
        <f>IF($D42="Y",'FIN-CASHFLOW_CWS'!BA60,'FIN-CASHFLOW_CWS'!BA65)</f>
        <v>#VALUE!</v>
      </c>
      <c r="BC77" s="121" t="e">
        <f>IF($D42="Y",'FIN-CASHFLOW_CWS'!BB60,'FIN-CASHFLOW_CWS'!BB65)</f>
        <v>#VALUE!</v>
      </c>
      <c r="BD77" s="121" t="e">
        <f>IF($D42="Y",'FIN-CASHFLOW_CWS'!BC60,'FIN-CASHFLOW_CWS'!BC65)</f>
        <v>#VALUE!</v>
      </c>
      <c r="BE77" s="121" t="e">
        <f>IF($D42="Y",'FIN-CASHFLOW_CWS'!BD60,'FIN-CASHFLOW_CWS'!BD65)</f>
        <v>#VALUE!</v>
      </c>
      <c r="BF77" s="121" t="e">
        <f>IF($D42="Y",'FIN-CASHFLOW_CWS'!BE60,'FIN-CASHFLOW_CWS'!BE65)</f>
        <v>#VALUE!</v>
      </c>
      <c r="BG77" s="121" t="e">
        <f>IF($D42="Y",'FIN-CASHFLOW_CWS'!BF60,'FIN-CASHFLOW_CWS'!BF65)</f>
        <v>#VALUE!</v>
      </c>
      <c r="BH77" s="121" t="e">
        <f>IF($D42="Y",'FIN-CASHFLOW_CWS'!BG60,'FIN-CASHFLOW_CWS'!BG65)</f>
        <v>#VALUE!</v>
      </c>
      <c r="BI77" s="121" t="e">
        <f>IF($D42="Y",'FIN-CASHFLOW_CWS'!BH60,'FIN-CASHFLOW_CWS'!BH65)</f>
        <v>#VALUE!</v>
      </c>
      <c r="BJ77" s="121" t="e">
        <f>IF($D42="Y",'FIN-CASHFLOW_CWS'!BI60,'FIN-CASHFLOW_CWS'!BI65)</f>
        <v>#VALUE!</v>
      </c>
      <c r="BK77" s="121" t="e">
        <f>IF($D42="Y",'FIN-CASHFLOW_CWS'!BJ60,'FIN-CASHFLOW_CWS'!BJ65)</f>
        <v>#VALUE!</v>
      </c>
      <c r="BL77" s="121" t="e">
        <f>IF($D42="Y",'FIN-CASHFLOW_CWS'!BK60,'FIN-CASHFLOW_CWS'!BK65)</f>
        <v>#VALUE!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 t="e">
        <f t="shared" si="10"/>
        <v>#VALUE!</v>
      </c>
      <c r="S78" s="121" t="e">
        <f t="shared" si="10"/>
        <v>#VALUE!</v>
      </c>
      <c r="T78" s="121" t="e">
        <f t="shared" si="10"/>
        <v>#VALUE!</v>
      </c>
      <c r="U78" s="121" t="e">
        <f t="shared" si="10"/>
        <v>#VALUE!</v>
      </c>
      <c r="V78" s="121" t="e">
        <f t="shared" si="10"/>
        <v>#VALUE!</v>
      </c>
      <c r="W78" s="121" t="e">
        <f t="shared" si="10"/>
        <v>#VALUE!</v>
      </c>
      <c r="X78" s="121" t="e">
        <f t="shared" si="10"/>
        <v>#VALUE!</v>
      </c>
      <c r="Y78" s="121" t="e">
        <f t="shared" si="10"/>
        <v>#VALUE!</v>
      </c>
      <c r="Z78" s="121" t="e">
        <f t="shared" si="10"/>
        <v>#VALUE!</v>
      </c>
      <c r="AA78" s="121" t="e">
        <f t="shared" si="10"/>
        <v>#VALUE!</v>
      </c>
      <c r="AB78" s="121" t="e">
        <f t="shared" si="10"/>
        <v>#VALUE!</v>
      </c>
      <c r="AC78" s="121" t="e">
        <f t="shared" si="10"/>
        <v>#VALUE!</v>
      </c>
      <c r="AD78" s="121" t="e">
        <f t="shared" si="10"/>
        <v>#VALUE!</v>
      </c>
      <c r="AE78" s="121" t="e">
        <f t="shared" si="10"/>
        <v>#VALUE!</v>
      </c>
      <c r="AF78" s="121" t="e">
        <f t="shared" si="10"/>
        <v>#VALUE!</v>
      </c>
      <c r="AG78" s="121" t="e">
        <f t="shared" si="10"/>
        <v>#VALUE!</v>
      </c>
      <c r="AH78" s="121" t="e">
        <f t="shared" si="10"/>
        <v>#VALUE!</v>
      </c>
      <c r="AI78" s="121" t="e">
        <f t="shared" si="10"/>
        <v>#VALUE!</v>
      </c>
      <c r="AJ78" s="121" t="e">
        <f t="shared" si="10"/>
        <v>#VALUE!</v>
      </c>
      <c r="AK78" s="121" t="e">
        <f t="shared" si="10"/>
        <v>#VALUE!</v>
      </c>
      <c r="AL78" s="121" t="e">
        <f t="shared" si="10"/>
        <v>#VALUE!</v>
      </c>
      <c r="AM78" s="121" t="e">
        <f t="shared" si="10"/>
        <v>#VALUE!</v>
      </c>
      <c r="AN78" s="121" t="e">
        <f t="shared" si="10"/>
        <v>#VALUE!</v>
      </c>
      <c r="AO78" s="121" t="e">
        <f t="shared" si="10"/>
        <v>#VALUE!</v>
      </c>
      <c r="AP78" s="121" t="e">
        <f t="shared" si="10"/>
        <v>#VALUE!</v>
      </c>
      <c r="AQ78" s="121" t="e">
        <f t="shared" si="10"/>
        <v>#VALUE!</v>
      </c>
      <c r="AR78" s="121" t="e">
        <f t="shared" si="10"/>
        <v>#VALUE!</v>
      </c>
      <c r="AS78" s="121" t="e">
        <f t="shared" si="10"/>
        <v>#VALUE!</v>
      </c>
      <c r="AT78" s="121" t="e">
        <f t="shared" si="10"/>
        <v>#VALUE!</v>
      </c>
      <c r="AU78" s="121" t="e">
        <f t="shared" si="10"/>
        <v>#VALUE!</v>
      </c>
      <c r="AV78" s="121" t="e">
        <f t="shared" si="10"/>
        <v>#VALUE!</v>
      </c>
      <c r="AW78" s="121" t="e">
        <f t="shared" si="10"/>
        <v>#VALUE!</v>
      </c>
      <c r="AX78" s="121" t="e">
        <f t="shared" si="10"/>
        <v>#VALUE!</v>
      </c>
      <c r="AY78" s="121" t="e">
        <f t="shared" si="10"/>
        <v>#VALUE!</v>
      </c>
      <c r="AZ78" s="121" t="e">
        <f t="shared" si="10"/>
        <v>#VALUE!</v>
      </c>
      <c r="BA78" s="121" t="e">
        <f t="shared" si="10"/>
        <v>#VALUE!</v>
      </c>
      <c r="BB78" s="121" t="e">
        <f t="shared" si="10"/>
        <v>#VALUE!</v>
      </c>
      <c r="BC78" s="121" t="e">
        <f t="shared" si="10"/>
        <v>#VALUE!</v>
      </c>
      <c r="BD78" s="121" t="e">
        <f t="shared" si="10"/>
        <v>#VALUE!</v>
      </c>
      <c r="BE78" s="121" t="e">
        <f t="shared" si="10"/>
        <v>#VALUE!</v>
      </c>
      <c r="BF78" s="121" t="e">
        <f t="shared" si="10"/>
        <v>#VALUE!</v>
      </c>
      <c r="BG78" s="121" t="e">
        <f t="shared" si="10"/>
        <v>#VALUE!</v>
      </c>
      <c r="BH78" s="121" t="e">
        <f t="shared" si="10"/>
        <v>#VALUE!</v>
      </c>
      <c r="BI78" s="121" t="e">
        <f t="shared" si="10"/>
        <v>#VALUE!</v>
      </c>
      <c r="BJ78" s="121" t="e">
        <f t="shared" si="10"/>
        <v>#VALUE!</v>
      </c>
      <c r="BK78" s="121" t="e">
        <f t="shared" si="10"/>
        <v>#VALUE!</v>
      </c>
      <c r="BL78" s="121" t="e">
        <f t="shared" si="10"/>
        <v>#VALUE!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 t="e">
        <f>'FIN-CASHFLOW_CWS'!P35</f>
        <v>#VALUE!</v>
      </c>
      <c r="R79" s="70" t="e">
        <f>'FIN-CASHFLOW_CWS'!Q35</f>
        <v>#VALUE!</v>
      </c>
      <c r="S79" s="70" t="e">
        <f>'FIN-CASHFLOW_CWS'!R35</f>
        <v>#VALUE!</v>
      </c>
      <c r="T79" s="70" t="e">
        <f>'FIN-CASHFLOW_CWS'!S35</f>
        <v>#VALUE!</v>
      </c>
      <c r="U79" s="70" t="e">
        <f>'FIN-CASHFLOW_CWS'!T35</f>
        <v>#VALUE!</v>
      </c>
      <c r="V79" s="70" t="e">
        <f>'FIN-CASHFLOW_CWS'!U35</f>
        <v>#VALUE!</v>
      </c>
      <c r="W79" s="70" t="e">
        <f>'FIN-CASHFLOW_CWS'!V35</f>
        <v>#VALUE!</v>
      </c>
      <c r="X79" s="70" t="e">
        <f>'FIN-CASHFLOW_CWS'!W35</f>
        <v>#VALUE!</v>
      </c>
      <c r="Y79" s="70" t="e">
        <f>'FIN-CASHFLOW_CWS'!X35</f>
        <v>#VALUE!</v>
      </c>
      <c r="Z79" s="70" t="e">
        <f>'FIN-CASHFLOW_CWS'!Y35</f>
        <v>#VALUE!</v>
      </c>
      <c r="AA79" s="70" t="e">
        <f>'FIN-CASHFLOW_CWS'!Z35</f>
        <v>#VALUE!</v>
      </c>
      <c r="AB79" s="70" t="e">
        <f>'FIN-CASHFLOW_CWS'!AA35</f>
        <v>#VALUE!</v>
      </c>
      <c r="AC79" s="70" t="e">
        <f>'FIN-CASHFLOW_CWS'!AB35</f>
        <v>#VALUE!</v>
      </c>
      <c r="AD79" s="70" t="e">
        <f>'FIN-CASHFLOW_CWS'!AC35</f>
        <v>#VALUE!</v>
      </c>
      <c r="AE79" s="70" t="e">
        <f>'FIN-CASHFLOW_CWS'!AD35</f>
        <v>#VALUE!</v>
      </c>
      <c r="AF79" s="70" t="e">
        <f>'FIN-CASHFLOW_CWS'!AE35</f>
        <v>#VALUE!</v>
      </c>
      <c r="AG79" s="70" t="e">
        <f>'FIN-CASHFLOW_CWS'!AF35</f>
        <v>#VALUE!</v>
      </c>
      <c r="AH79" s="70" t="e">
        <f>'FIN-CASHFLOW_CWS'!AG35</f>
        <v>#VALUE!</v>
      </c>
      <c r="AI79" s="70" t="e">
        <f>'FIN-CASHFLOW_CWS'!AH35</f>
        <v>#VALUE!</v>
      </c>
      <c r="AJ79" s="70" t="e">
        <f>'FIN-CASHFLOW_CWS'!AI35</f>
        <v>#VALUE!</v>
      </c>
      <c r="AK79" s="70" t="e">
        <f>'FIN-CASHFLOW_CWS'!AJ35</f>
        <v>#VALUE!</v>
      </c>
      <c r="AL79" s="70" t="e">
        <f>'FIN-CASHFLOW_CWS'!AK35</f>
        <v>#VALUE!</v>
      </c>
      <c r="AM79" s="70" t="e">
        <f>'FIN-CASHFLOW_CWS'!AL35</f>
        <v>#VALUE!</v>
      </c>
      <c r="AN79" s="70" t="e">
        <f>'FIN-CASHFLOW_CWS'!AM35</f>
        <v>#VALUE!</v>
      </c>
      <c r="AO79" s="70" t="e">
        <f>'FIN-CASHFLOW_CWS'!AN35</f>
        <v>#VALUE!</v>
      </c>
      <c r="AP79" s="70" t="e">
        <f>'FIN-CASHFLOW_CWS'!AO35</f>
        <v>#VALUE!</v>
      </c>
      <c r="AQ79" s="70" t="e">
        <f>'FIN-CASHFLOW_CWS'!AP35</f>
        <v>#VALUE!</v>
      </c>
      <c r="AR79" s="70" t="e">
        <f>'FIN-CASHFLOW_CWS'!AQ35</f>
        <v>#VALUE!</v>
      </c>
      <c r="AS79" s="70" t="e">
        <f>'FIN-CASHFLOW_CWS'!AR35</f>
        <v>#VALUE!</v>
      </c>
      <c r="AT79" s="70" t="e">
        <f>'FIN-CASHFLOW_CWS'!AS35</f>
        <v>#VALUE!</v>
      </c>
      <c r="AU79" s="70" t="e">
        <f>'FIN-CASHFLOW_CWS'!AT35</f>
        <v>#VALUE!</v>
      </c>
      <c r="AV79" s="70" t="e">
        <f>'FIN-CASHFLOW_CWS'!AU35</f>
        <v>#VALUE!</v>
      </c>
      <c r="AW79" s="70" t="e">
        <f>'FIN-CASHFLOW_CWS'!AV35</f>
        <v>#VALUE!</v>
      </c>
      <c r="AX79" s="70" t="e">
        <f>'FIN-CASHFLOW_CWS'!AW35</f>
        <v>#VALUE!</v>
      </c>
      <c r="AY79" s="70" t="e">
        <f>'FIN-CASHFLOW_CWS'!AX35</f>
        <v>#VALUE!</v>
      </c>
      <c r="AZ79" s="70">
        <f>'FIN-CASHFLOW_CWS'!AY35</f>
        <v>-10060560.88934896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-13611714.735936848</v>
      </c>
      <c r="BD79" s="70">
        <f>'FIN-CASHFLOW_CWS'!BC35</f>
        <v>-13633324.075936846</v>
      </c>
      <c r="BE79" s="70">
        <f>'FIN-CASHFLOW_CWS'!BD35</f>
        <v>-13616745.747936852</v>
      </c>
      <c r="BF79" s="70">
        <f>'FIN-CASHFLOW_CWS'!BE35</f>
        <v>-13627287.848936848</v>
      </c>
      <c r="BG79" s="70">
        <f>'FIN-CASHFLOW_CWS'!BF35</f>
        <v>-13612574.075936846</v>
      </c>
      <c r="BH79" s="70">
        <f>'FIN-CASHFLOW_CWS'!BG35</f>
        <v>-13620545.747936852</v>
      </c>
      <c r="BI79" s="70">
        <f>'FIN-CASHFLOW_CWS'!BH35</f>
        <v>-13606858.149936849</v>
      </c>
      <c r="BJ79" s="70">
        <f>'FIN-CASHFLOW_CWS'!BI35</f>
        <v>-13627463.149936849</v>
      </c>
      <c r="BK79" s="70">
        <f>'FIN-CASHFLOW_CWS'!BJ35</f>
        <v>-13606858.149936849</v>
      </c>
      <c r="BL79" s="70">
        <f>'FIN-CASHFLOW_CWS'!BK35</f>
        <v>-13589550.67993685</v>
      </c>
    </row>
    <row r="80" spans="2:64" x14ac:dyDescent="0.15">
      <c r="B80" s="306" t="s">
        <v>1075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 t="e">
        <f t="shared" si="11"/>
        <v>#VALUE!</v>
      </c>
      <c r="P80" s="121" t="e">
        <f t="shared" si="11"/>
        <v>#VALUE!</v>
      </c>
      <c r="Q80" s="121" t="e">
        <f t="shared" si="11"/>
        <v>#VALUE!</v>
      </c>
      <c r="R80" s="121" t="e">
        <f t="shared" si="11"/>
        <v>#VALUE!</v>
      </c>
      <c r="S80" s="121" t="e">
        <f t="shared" si="11"/>
        <v>#VALUE!</v>
      </c>
      <c r="T80" s="121" t="e">
        <f t="shared" si="11"/>
        <v>#VALUE!</v>
      </c>
      <c r="U80" s="121" t="e">
        <f t="shared" si="11"/>
        <v>#VALUE!</v>
      </c>
      <c r="V80" s="121" t="e">
        <f t="shared" si="11"/>
        <v>#VALUE!</v>
      </c>
      <c r="W80" s="121" t="e">
        <f t="shared" si="11"/>
        <v>#VALUE!</v>
      </c>
      <c r="X80" s="121" t="e">
        <f t="shared" si="11"/>
        <v>#VALUE!</v>
      </c>
      <c r="Y80" s="121" t="e">
        <f t="shared" si="11"/>
        <v>#VALUE!</v>
      </c>
      <c r="Z80" s="121" t="e">
        <f t="shared" si="11"/>
        <v>#VALUE!</v>
      </c>
      <c r="AA80" s="121" t="e">
        <f t="shared" si="11"/>
        <v>#VALUE!</v>
      </c>
      <c r="AB80" s="121" t="e">
        <f t="shared" si="11"/>
        <v>#VALUE!</v>
      </c>
      <c r="AC80" s="121" t="e">
        <f t="shared" si="11"/>
        <v>#VALUE!</v>
      </c>
      <c r="AD80" s="121" t="e">
        <f t="shared" si="11"/>
        <v>#VALUE!</v>
      </c>
      <c r="AE80" s="121" t="e">
        <f t="shared" si="11"/>
        <v>#VALUE!</v>
      </c>
      <c r="AF80" s="121" t="e">
        <f t="shared" si="11"/>
        <v>#VALUE!</v>
      </c>
      <c r="AG80" s="121" t="e">
        <f t="shared" si="11"/>
        <v>#VALUE!</v>
      </c>
      <c r="AH80" s="121" t="e">
        <f t="shared" si="11"/>
        <v>#VALUE!</v>
      </c>
      <c r="AI80" s="121" t="e">
        <f t="shared" si="11"/>
        <v>#VALUE!</v>
      </c>
      <c r="AJ80" s="121" t="e">
        <f t="shared" si="11"/>
        <v>#VALUE!</v>
      </c>
      <c r="AK80" s="121" t="e">
        <f t="shared" si="11"/>
        <v>#VALUE!</v>
      </c>
      <c r="AL80" s="121" t="e">
        <f t="shared" si="11"/>
        <v>#VALUE!</v>
      </c>
      <c r="AM80" s="121" t="e">
        <f t="shared" si="11"/>
        <v>#VALUE!</v>
      </c>
      <c r="AN80" s="121" t="e">
        <f t="shared" si="11"/>
        <v>#VALUE!</v>
      </c>
      <c r="AO80" s="121" t="e">
        <f t="shared" si="11"/>
        <v>#VALUE!</v>
      </c>
      <c r="AP80" s="121" t="e">
        <f t="shared" si="11"/>
        <v>#VALUE!</v>
      </c>
      <c r="AQ80" s="121" t="e">
        <f t="shared" si="11"/>
        <v>#VALUE!</v>
      </c>
      <c r="AR80" s="121" t="e">
        <f t="shared" si="11"/>
        <v>#VALUE!</v>
      </c>
      <c r="AS80" s="121" t="e">
        <f t="shared" si="11"/>
        <v>#VALUE!</v>
      </c>
      <c r="AT80" s="121" t="e">
        <f t="shared" si="11"/>
        <v>#VALUE!</v>
      </c>
      <c r="AU80" s="121" t="e">
        <f t="shared" si="11"/>
        <v>#VALUE!</v>
      </c>
      <c r="AV80" s="121" t="e">
        <f t="shared" si="11"/>
        <v>#VALUE!</v>
      </c>
      <c r="AW80" s="121" t="e">
        <f t="shared" si="11"/>
        <v>#VALUE!</v>
      </c>
      <c r="AX80" s="121" t="e">
        <f t="shared" si="11"/>
        <v>#VALUE!</v>
      </c>
      <c r="AY80" s="121" t="e">
        <f t="shared" si="11"/>
        <v>#VALUE!</v>
      </c>
      <c r="AZ80" s="121" t="e">
        <f t="shared" si="11"/>
        <v>#VALUE!</v>
      </c>
      <c r="BA80" s="121" t="e">
        <f t="shared" si="11"/>
        <v>#VALUE!</v>
      </c>
      <c r="BB80" s="121" t="e">
        <f t="shared" si="11"/>
        <v>#VALUE!</v>
      </c>
      <c r="BC80" s="121" t="e">
        <f t="shared" si="11"/>
        <v>#VALUE!</v>
      </c>
      <c r="BD80" s="121" t="e">
        <f t="shared" si="11"/>
        <v>#VALUE!</v>
      </c>
      <c r="BE80" s="121" t="e">
        <f t="shared" si="11"/>
        <v>#VALUE!</v>
      </c>
      <c r="BF80" s="121" t="e">
        <f t="shared" si="11"/>
        <v>#VALUE!</v>
      </c>
      <c r="BG80" s="121" t="e">
        <f t="shared" si="11"/>
        <v>#VALUE!</v>
      </c>
      <c r="BH80" s="121" t="e">
        <f t="shared" si="11"/>
        <v>#VALUE!</v>
      </c>
      <c r="BI80" s="121" t="e">
        <f t="shared" si="11"/>
        <v>#VALUE!</v>
      </c>
      <c r="BJ80" s="121" t="e">
        <f t="shared" si="11"/>
        <v>#VALUE!</v>
      </c>
      <c r="BK80" s="121" t="e">
        <f t="shared" si="11"/>
        <v>#VALUE!</v>
      </c>
      <c r="BL80" s="121" t="e">
        <f t="shared" si="11"/>
        <v>#VALUE!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9804636.6333333123</v>
      </c>
      <c r="O82" s="121" t="e">
        <f t="shared" si="12"/>
        <v>#VALUE!</v>
      </c>
      <c r="P82" s="121" t="e">
        <f t="shared" si="12"/>
        <v>#VALUE!</v>
      </c>
      <c r="Q82" s="121" t="e">
        <f t="shared" si="12"/>
        <v>#VALUE!</v>
      </c>
      <c r="R82" s="121" t="e">
        <f t="shared" si="12"/>
        <v>#VALUE!</v>
      </c>
      <c r="S82" s="121" t="e">
        <f t="shared" si="12"/>
        <v>#VALUE!</v>
      </c>
      <c r="T82" s="121" t="e">
        <f t="shared" si="12"/>
        <v>#VALUE!</v>
      </c>
      <c r="U82" s="121" t="e">
        <f t="shared" si="12"/>
        <v>#VALUE!</v>
      </c>
      <c r="V82" s="121" t="e">
        <f t="shared" si="12"/>
        <v>#VALUE!</v>
      </c>
      <c r="W82" s="121" t="e">
        <f t="shared" si="12"/>
        <v>#VALUE!</v>
      </c>
      <c r="X82" s="121" t="e">
        <f t="shared" si="12"/>
        <v>#VALUE!</v>
      </c>
      <c r="Y82" s="121" t="e">
        <f t="shared" si="12"/>
        <v>#VALUE!</v>
      </c>
      <c r="Z82" s="121" t="e">
        <f t="shared" si="12"/>
        <v>#VALUE!</v>
      </c>
      <c r="AA82" s="121" t="e">
        <f t="shared" si="12"/>
        <v>#VALUE!</v>
      </c>
      <c r="AB82" s="121" t="e">
        <f t="shared" si="12"/>
        <v>#VALUE!</v>
      </c>
      <c r="AC82" s="121" t="e">
        <f t="shared" si="12"/>
        <v>#VALUE!</v>
      </c>
      <c r="AD82" s="121" t="e">
        <f t="shared" si="12"/>
        <v>#VALUE!</v>
      </c>
      <c r="AE82" s="121" t="e">
        <f t="shared" si="12"/>
        <v>#VALUE!</v>
      </c>
      <c r="AF82" s="121" t="e">
        <f t="shared" si="12"/>
        <v>#VALUE!</v>
      </c>
      <c r="AG82" s="121" t="e">
        <f t="shared" si="12"/>
        <v>#VALUE!</v>
      </c>
      <c r="AH82" s="121" t="e">
        <f t="shared" si="12"/>
        <v>#VALUE!</v>
      </c>
      <c r="AI82" s="121" t="e">
        <f t="shared" si="12"/>
        <v>#VALUE!</v>
      </c>
      <c r="AJ82" s="121" t="e">
        <f t="shared" ref="AJ82:BL82" si="13">AJ80+AJ74</f>
        <v>#VALUE!</v>
      </c>
      <c r="AK82" s="121" t="e">
        <f t="shared" si="13"/>
        <v>#VALUE!</v>
      </c>
      <c r="AL82" s="121" t="e">
        <f t="shared" si="13"/>
        <v>#VALUE!</v>
      </c>
      <c r="AM82" s="121" t="e">
        <f t="shared" si="13"/>
        <v>#VALUE!</v>
      </c>
      <c r="AN82" s="121" t="e">
        <f t="shared" si="13"/>
        <v>#VALUE!</v>
      </c>
      <c r="AO82" s="121" t="e">
        <f t="shared" si="13"/>
        <v>#VALUE!</v>
      </c>
      <c r="AP82" s="121" t="e">
        <f t="shared" si="13"/>
        <v>#VALUE!</v>
      </c>
      <c r="AQ82" s="121" t="e">
        <f t="shared" si="13"/>
        <v>#VALUE!</v>
      </c>
      <c r="AR82" s="121" t="e">
        <f t="shared" si="13"/>
        <v>#VALUE!</v>
      </c>
      <c r="AS82" s="121" t="e">
        <f t="shared" si="13"/>
        <v>#VALUE!</v>
      </c>
      <c r="AT82" s="121" t="e">
        <f t="shared" si="13"/>
        <v>#VALUE!</v>
      </c>
      <c r="AU82" s="121" t="e">
        <f t="shared" si="13"/>
        <v>#VALUE!</v>
      </c>
      <c r="AV82" s="121" t="e">
        <f t="shared" si="13"/>
        <v>#VALUE!</v>
      </c>
      <c r="AW82" s="121" t="e">
        <f t="shared" si="13"/>
        <v>#VALUE!</v>
      </c>
      <c r="AX82" s="121" t="e">
        <f t="shared" si="13"/>
        <v>#VALUE!</v>
      </c>
      <c r="AY82" s="121" t="e">
        <f t="shared" si="13"/>
        <v>#VALUE!</v>
      </c>
      <c r="AZ82" s="121" t="e">
        <f t="shared" si="13"/>
        <v>#VALUE!</v>
      </c>
      <c r="BA82" s="121" t="e">
        <f t="shared" si="13"/>
        <v>#VALUE!</v>
      </c>
      <c r="BB82" s="121" t="e">
        <f t="shared" si="13"/>
        <v>#VALUE!</v>
      </c>
      <c r="BC82" s="121" t="e">
        <f t="shared" si="13"/>
        <v>#VALUE!</v>
      </c>
      <c r="BD82" s="121" t="e">
        <f t="shared" si="13"/>
        <v>#VALUE!</v>
      </c>
      <c r="BE82" s="121" t="e">
        <f t="shared" si="13"/>
        <v>#VALUE!</v>
      </c>
      <c r="BF82" s="121" t="e">
        <f t="shared" si="13"/>
        <v>#VALUE!</v>
      </c>
      <c r="BG82" s="121" t="e">
        <f t="shared" si="13"/>
        <v>#VALUE!</v>
      </c>
      <c r="BH82" s="121" t="e">
        <f t="shared" si="13"/>
        <v>#VALUE!</v>
      </c>
      <c r="BI82" s="121" t="e">
        <f t="shared" si="13"/>
        <v>#VALUE!</v>
      </c>
      <c r="BJ82" s="121" t="e">
        <f t="shared" si="13"/>
        <v>#VALUE!</v>
      </c>
      <c r="BK82" s="121" t="e">
        <f t="shared" si="13"/>
        <v>#VALUE!</v>
      </c>
      <c r="BL82" s="121" t="e">
        <f t="shared" si="13"/>
        <v>#VALUE!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 t="e">
        <f>'FIN-VALUE_CWS'!D34</f>
        <v>#VALUE!</v>
      </c>
      <c r="E4" s="121">
        <f>'FIN-VALUE_CWS'!E34</f>
        <v>56128928.199999981</v>
      </c>
      <c r="G4" s="245" t="e">
        <f>'FIN-VALUE_CWS'!F34</f>
        <v>#VALUE!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 t="e">
        <f>'FIN-VALUE_CWS'!D35</f>
        <v>#VALUE!</v>
      </c>
      <c r="E5" s="121" t="e">
        <f>'FIN-VALUE_CWS'!E35</f>
        <v>#VALUE!</v>
      </c>
      <c r="G5" s="245" t="e">
        <f>'FIN-VALUE_CWS'!F35</f>
        <v>#VALUE!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 t="e">
        <f>'FIN-VALUE_CWS'!D36</f>
        <v>#VALUE!</v>
      </c>
      <c r="E6" s="121">
        <f>'FIN-VALUE_CWS'!E36</f>
        <v>0</v>
      </c>
      <c r="G6" s="245" t="e">
        <f>'FIN-VALUE_CWS'!F36</f>
        <v>#VALUE!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-9469517.5999999996</v>
      </c>
      <c r="P6" s="121" t="e">
        <f>'FIN-CASHFLOW_CWS'!P67</f>
        <v>#VALUE!</v>
      </c>
      <c r="Q6" s="121" t="e">
        <f>'FIN-CASHFLOW_CWS'!Q67</f>
        <v>#VALUE!</v>
      </c>
      <c r="R6" s="121" t="e">
        <f>'FIN-CASHFLOW_CWS'!R67</f>
        <v>#VALUE!</v>
      </c>
      <c r="S6" s="121" t="e">
        <f>'FIN-CASHFLOW_CWS'!S67</f>
        <v>#VALUE!</v>
      </c>
      <c r="T6" s="121" t="e">
        <f>'FIN-CASHFLOW_CWS'!T67</f>
        <v>#VALUE!</v>
      </c>
      <c r="U6" s="121" t="e">
        <f>'FIN-CASHFLOW_CWS'!U67</f>
        <v>#VALUE!</v>
      </c>
      <c r="V6" s="121" t="e">
        <f>'FIN-CASHFLOW_CWS'!V67</f>
        <v>#VALUE!</v>
      </c>
      <c r="W6" s="121" t="e">
        <f>'FIN-CASHFLOW_CWS'!W67</f>
        <v>#VALUE!</v>
      </c>
      <c r="X6" s="121" t="e">
        <f>'FIN-CASHFLOW_CWS'!X67</f>
        <v>#VALUE!</v>
      </c>
      <c r="Y6" s="121" t="e">
        <f>'FIN-CASHFLOW_CWS'!Y67</f>
        <v>#VALUE!</v>
      </c>
      <c r="Z6" s="121" t="e">
        <f>'FIN-CASHFLOW_CWS'!Z67</f>
        <v>#VALUE!</v>
      </c>
      <c r="AA6" s="121" t="e">
        <f>'FIN-CASHFLOW_CWS'!AA67</f>
        <v>#VALUE!</v>
      </c>
      <c r="AB6" s="121" t="e">
        <f>'FIN-CASHFLOW_CWS'!AB67</f>
        <v>#VALUE!</v>
      </c>
      <c r="AC6" s="121" t="e">
        <f>'FIN-CASHFLOW_CWS'!AC67</f>
        <v>#VALUE!</v>
      </c>
      <c r="AD6" s="121" t="e">
        <f>'FIN-CASHFLOW_CWS'!AD67</f>
        <v>#VALUE!</v>
      </c>
      <c r="AE6" s="121" t="e">
        <f>'FIN-CASHFLOW_CWS'!AE67</f>
        <v>#VALUE!</v>
      </c>
      <c r="AF6" s="121" t="e">
        <f>'FIN-CASHFLOW_CWS'!AF67</f>
        <v>#VALUE!</v>
      </c>
      <c r="AG6" s="121" t="e">
        <f>'FIN-CASHFLOW_CWS'!AG67</f>
        <v>#VALUE!</v>
      </c>
      <c r="AH6" s="121" t="e">
        <f>'FIN-CASHFLOW_CWS'!AH67</f>
        <v>#VALUE!</v>
      </c>
      <c r="AI6" s="121" t="e">
        <f>'FIN-CASHFLOW_CWS'!AI67</f>
        <v>#VALUE!</v>
      </c>
      <c r="AJ6" s="121" t="e">
        <f>'FIN-CASHFLOW_CWS'!AJ67</f>
        <v>#VALUE!</v>
      </c>
      <c r="AK6" s="121" t="e">
        <f>'FIN-CASHFLOW_CWS'!AK67</f>
        <v>#VALUE!</v>
      </c>
      <c r="AL6" s="121" t="e">
        <f>'FIN-CASHFLOW_CWS'!AL67</f>
        <v>#VALUE!</v>
      </c>
      <c r="AM6" s="121" t="e">
        <f>'FIN-CASHFLOW_CWS'!AM67</f>
        <v>#VALUE!</v>
      </c>
      <c r="AN6" s="121" t="e">
        <f>'FIN-CASHFLOW_CWS'!AN67</f>
        <v>#VALUE!</v>
      </c>
      <c r="AO6" s="121" t="e">
        <f>'FIN-CASHFLOW_CWS'!AO67</f>
        <v>#VALUE!</v>
      </c>
      <c r="AP6" s="121" t="e">
        <f>'FIN-CASHFLOW_CWS'!AP67</f>
        <v>#VALUE!</v>
      </c>
      <c r="AQ6" s="121" t="e">
        <f>'FIN-CASHFLOW_CWS'!AQ67</f>
        <v>#VALUE!</v>
      </c>
      <c r="AR6" s="121" t="e">
        <f>'FIN-CASHFLOW_CWS'!AR67</f>
        <v>#VALUE!</v>
      </c>
      <c r="AS6" s="121" t="e">
        <f>'FIN-CASHFLOW_CWS'!AS67</f>
        <v>#VALUE!</v>
      </c>
      <c r="AT6" s="121" t="e">
        <f>'FIN-CASHFLOW_CWS'!AT67</f>
        <v>#VALUE!</v>
      </c>
      <c r="AU6" s="121" t="e">
        <f>'FIN-CASHFLOW_CWS'!AU67</f>
        <v>#VALUE!</v>
      </c>
      <c r="AV6" s="121" t="e">
        <f>'FIN-CASHFLOW_CWS'!AV67</f>
        <v>#VALUE!</v>
      </c>
      <c r="AW6" s="121" t="e">
        <f>'FIN-CASHFLOW_CWS'!AW67</f>
        <v>#VALUE!</v>
      </c>
      <c r="AX6" s="121" t="e">
        <f>'FIN-CASHFLOW_CWS'!AX67</f>
        <v>#VALUE!</v>
      </c>
      <c r="AY6" s="121">
        <f>'FIN-CASHFLOW_CWS'!AY67</f>
        <v>-9956773.5560156256</v>
      </c>
      <c r="AZ6" s="121">
        <f>'FIN-CASHFLOW_CWS'!AZ67</f>
        <v>-13839623.621603517</v>
      </c>
      <c r="BA6" s="121">
        <f>'FIN-CASHFLOW_CWS'!BA67</f>
        <v>-13850015.491603516</v>
      </c>
      <c r="BB6" s="121">
        <f>'FIN-CASHFLOW_CWS'!BB67</f>
        <v>-13652535.902603514</v>
      </c>
      <c r="BC6" s="121">
        <f>'FIN-CASHFLOW_CWS'!BC67</f>
        <v>-13687156.142603513</v>
      </c>
      <c r="BD6" s="121">
        <f>'FIN-CASHFLOW_CWS'!BD67</f>
        <v>-13711649.114603519</v>
      </c>
      <c r="BE6" s="121">
        <f>'FIN-CASHFLOW_CWS'!BE67</f>
        <v>-13566050.415603515</v>
      </c>
      <c r="BF6" s="121">
        <f>'FIN-CASHFLOW_CWS'!BF67</f>
        <v>-13573633.142603513</v>
      </c>
      <c r="BG6" s="121">
        <f>'FIN-CASHFLOW_CWS'!BG67</f>
        <v>-13565858.314603519</v>
      </c>
      <c r="BH6" s="121">
        <f>'FIN-CASHFLOW_CWS'!BH67</f>
        <v>-13512927.316603515</v>
      </c>
      <c r="BI6" s="121">
        <f>'FIN-CASHFLOW_CWS'!BI67</f>
        <v>-13625704.816603515</v>
      </c>
      <c r="BJ6" s="121">
        <f>'FIN-CASHFLOW_CWS'!BJ67</f>
        <v>-13447635.816603515</v>
      </c>
      <c r="BK6" s="121">
        <f>'FIN-CASHFLOW_CWS'!BK67</f>
        <v>-17122541.746603519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-112794045.59999998</v>
      </c>
      <c r="Q8" s="121" t="e">
        <f>'FIN-CASHFLOW_CWS'!Q69</f>
        <v>#VALUE!</v>
      </c>
      <c r="R8" s="121" t="e">
        <f>'FIN-CASHFLOW_CWS'!R69</f>
        <v>#VALUE!</v>
      </c>
      <c r="S8" s="121" t="e">
        <f>'FIN-CASHFLOW_CWS'!S69</f>
        <v>#VALUE!</v>
      </c>
      <c r="T8" s="121" t="e">
        <f>'FIN-CASHFLOW_CWS'!T69</f>
        <v>#VALUE!</v>
      </c>
      <c r="U8" s="121" t="e">
        <f>'FIN-CASHFLOW_CWS'!U69</f>
        <v>#VALUE!</v>
      </c>
      <c r="V8" s="121" t="e">
        <f>'FIN-CASHFLOW_CWS'!V69</f>
        <v>#VALUE!</v>
      </c>
      <c r="W8" s="121" t="e">
        <f>'FIN-CASHFLOW_CWS'!W69</f>
        <v>#VALUE!</v>
      </c>
      <c r="X8" s="121" t="e">
        <f>'FIN-CASHFLOW_CWS'!X69</f>
        <v>#VALUE!</v>
      </c>
      <c r="Y8" s="121" t="e">
        <f>'FIN-CASHFLOW_CWS'!Y69</f>
        <v>#VALUE!</v>
      </c>
      <c r="Z8" s="121" t="e">
        <f>'FIN-CASHFLOW_CWS'!Z69</f>
        <v>#VALUE!</v>
      </c>
      <c r="AA8" s="121" t="e">
        <f>'FIN-CASHFLOW_CWS'!AA69</f>
        <v>#VALUE!</v>
      </c>
      <c r="AB8" s="121" t="e">
        <f>'FIN-CASHFLOW_CWS'!AB69</f>
        <v>#VALUE!</v>
      </c>
      <c r="AC8" s="121" t="e">
        <f>'FIN-CASHFLOW_CWS'!AC69</f>
        <v>#VALUE!</v>
      </c>
      <c r="AD8" s="121" t="e">
        <f>'FIN-CASHFLOW_CWS'!AD69</f>
        <v>#VALUE!</v>
      </c>
      <c r="AE8" s="121" t="e">
        <f>'FIN-CASHFLOW_CWS'!AE69</f>
        <v>#VALUE!</v>
      </c>
      <c r="AF8" s="121" t="e">
        <f>'FIN-CASHFLOW_CWS'!AF69</f>
        <v>#VALUE!</v>
      </c>
      <c r="AG8" s="121" t="e">
        <f>'FIN-CASHFLOW_CWS'!AG69</f>
        <v>#VALUE!</v>
      </c>
      <c r="AH8" s="121" t="e">
        <f>'FIN-CASHFLOW_CWS'!AH69</f>
        <v>#VALUE!</v>
      </c>
      <c r="AI8" s="121" t="e">
        <f>'FIN-CASHFLOW_CWS'!AI69</f>
        <v>#VALUE!</v>
      </c>
      <c r="AJ8" s="121" t="e">
        <f>'FIN-CASHFLOW_CWS'!AJ69</f>
        <v>#VALUE!</v>
      </c>
      <c r="AK8" s="121" t="e">
        <f>'FIN-CASHFLOW_CWS'!AK69</f>
        <v>#VALUE!</v>
      </c>
      <c r="AL8" s="121" t="e">
        <f>'FIN-CASHFLOW_CWS'!AL69</f>
        <v>#VALUE!</v>
      </c>
      <c r="AM8" s="121" t="e">
        <f>'FIN-CASHFLOW_CWS'!AM69</f>
        <v>#VALUE!</v>
      </c>
      <c r="AN8" s="121" t="e">
        <f>'FIN-CASHFLOW_CWS'!AN69</f>
        <v>#VALUE!</v>
      </c>
      <c r="AO8" s="121" t="e">
        <f>'FIN-CASHFLOW_CWS'!AO69</f>
        <v>#VALUE!</v>
      </c>
      <c r="AP8" s="121" t="e">
        <f>'FIN-CASHFLOW_CWS'!AP69</f>
        <v>#VALUE!</v>
      </c>
      <c r="AQ8" s="121" t="e">
        <f>'FIN-CASHFLOW_CWS'!AQ69</f>
        <v>#VALUE!</v>
      </c>
      <c r="AR8" s="121" t="e">
        <f>'FIN-CASHFLOW_CWS'!AR69</f>
        <v>#VALUE!</v>
      </c>
      <c r="AS8" s="121" t="e">
        <f>'FIN-CASHFLOW_CWS'!AS69</f>
        <v>#VALUE!</v>
      </c>
      <c r="AT8" s="121" t="e">
        <f>'FIN-CASHFLOW_CWS'!AT69</f>
        <v>#VALUE!</v>
      </c>
      <c r="AU8" s="121" t="e">
        <f>'FIN-CASHFLOW_CWS'!AU69</f>
        <v>#VALUE!</v>
      </c>
      <c r="AV8" s="121" t="e">
        <f>'FIN-CASHFLOW_CWS'!AV69</f>
        <v>#VALUE!</v>
      </c>
      <c r="AW8" s="121" t="e">
        <f>'FIN-CASHFLOW_CWS'!AW69</f>
        <v>#VALUE!</v>
      </c>
      <c r="AX8" s="121" t="e">
        <f>'FIN-CASHFLOW_CWS'!AX69</f>
        <v>#VALUE!</v>
      </c>
      <c r="AY8" s="121" t="e">
        <f>'FIN-CASHFLOW_CWS'!AY69</f>
        <v>#VALUE!</v>
      </c>
      <c r="AZ8" s="121" t="e">
        <f>'FIN-CASHFLOW_CWS'!AZ69</f>
        <v>#VALUE!</v>
      </c>
      <c r="BA8" s="121" t="e">
        <f>'FIN-CASHFLOW_CWS'!BA69</f>
        <v>#VALUE!</v>
      </c>
      <c r="BB8" s="121" t="e">
        <f>'FIN-CASHFLOW_CWS'!BB69</f>
        <v>#VALUE!</v>
      </c>
      <c r="BC8" s="121" t="e">
        <f>'FIN-CASHFLOW_CWS'!BC69</f>
        <v>#VALUE!</v>
      </c>
      <c r="BD8" s="121" t="e">
        <f>'FIN-CASHFLOW_CWS'!BD69</f>
        <v>#VALUE!</v>
      </c>
      <c r="BE8" s="121" t="e">
        <f>'FIN-CASHFLOW_CWS'!BE69</f>
        <v>#VALUE!</v>
      </c>
      <c r="BF8" s="121" t="e">
        <f>'FIN-CASHFLOW_CWS'!BF69</f>
        <v>#VALUE!</v>
      </c>
      <c r="BG8" s="121" t="e">
        <f>'FIN-CASHFLOW_CWS'!BG69</f>
        <v>#VALUE!</v>
      </c>
      <c r="BH8" s="121" t="e">
        <f>'FIN-CASHFLOW_CWS'!BH69</f>
        <v>#VALUE!</v>
      </c>
      <c r="BI8" s="121" t="e">
        <f>'FIN-CASHFLOW_CWS'!BI69</f>
        <v>#VALUE!</v>
      </c>
      <c r="BJ8" s="121" t="e">
        <f>'FIN-CASHFLOW_CWS'!BJ69</f>
        <v>#VALUE!</v>
      </c>
      <c r="BK8" s="121" t="e">
        <f>'FIN-CASHFLOW_CWS'!BK69</f>
        <v>#VALUE!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-112794045.59999998</v>
      </c>
      <c r="P9" s="121" t="e">
        <f>'FIN-CASHFLOW_CWS'!P70</f>
        <v>#VALUE!</v>
      </c>
      <c r="Q9" s="121" t="e">
        <f>'FIN-CASHFLOW_CWS'!Q70</f>
        <v>#VALUE!</v>
      </c>
      <c r="R9" s="121" t="e">
        <f>'FIN-CASHFLOW_CWS'!R70</f>
        <v>#VALUE!</v>
      </c>
      <c r="S9" s="121" t="e">
        <f>'FIN-CASHFLOW_CWS'!S70</f>
        <v>#VALUE!</v>
      </c>
      <c r="T9" s="121" t="e">
        <f>'FIN-CASHFLOW_CWS'!T70</f>
        <v>#VALUE!</v>
      </c>
      <c r="U9" s="121" t="e">
        <f>'FIN-CASHFLOW_CWS'!U70</f>
        <v>#VALUE!</v>
      </c>
      <c r="V9" s="121" t="e">
        <f>'FIN-CASHFLOW_CWS'!V70</f>
        <v>#VALUE!</v>
      </c>
      <c r="W9" s="121" t="e">
        <f>'FIN-CASHFLOW_CWS'!W70</f>
        <v>#VALUE!</v>
      </c>
      <c r="X9" s="121" t="e">
        <f>'FIN-CASHFLOW_CWS'!X70</f>
        <v>#VALUE!</v>
      </c>
      <c r="Y9" s="121" t="e">
        <f>'FIN-CASHFLOW_CWS'!Y70</f>
        <v>#VALUE!</v>
      </c>
      <c r="Z9" s="121" t="e">
        <f>'FIN-CASHFLOW_CWS'!Z70</f>
        <v>#VALUE!</v>
      </c>
      <c r="AA9" s="121" t="e">
        <f>'FIN-CASHFLOW_CWS'!AA70</f>
        <v>#VALUE!</v>
      </c>
      <c r="AB9" s="121" t="e">
        <f>'FIN-CASHFLOW_CWS'!AB70</f>
        <v>#VALUE!</v>
      </c>
      <c r="AC9" s="121" t="e">
        <f>'FIN-CASHFLOW_CWS'!AC70</f>
        <v>#VALUE!</v>
      </c>
      <c r="AD9" s="121" t="e">
        <f>'FIN-CASHFLOW_CWS'!AD70</f>
        <v>#VALUE!</v>
      </c>
      <c r="AE9" s="121" t="e">
        <f>'FIN-CASHFLOW_CWS'!AE70</f>
        <v>#VALUE!</v>
      </c>
      <c r="AF9" s="121" t="e">
        <f>'FIN-CASHFLOW_CWS'!AF70</f>
        <v>#VALUE!</v>
      </c>
      <c r="AG9" s="121" t="e">
        <f>'FIN-CASHFLOW_CWS'!AG70</f>
        <v>#VALUE!</v>
      </c>
      <c r="AH9" s="121" t="e">
        <f>'FIN-CASHFLOW_CWS'!AH70</f>
        <v>#VALUE!</v>
      </c>
      <c r="AI9" s="121" t="e">
        <f>'FIN-CASHFLOW_CWS'!AI70</f>
        <v>#VALUE!</v>
      </c>
      <c r="AJ9" s="121" t="e">
        <f>'FIN-CASHFLOW_CWS'!AJ70</f>
        <v>#VALUE!</v>
      </c>
      <c r="AK9" s="121" t="e">
        <f>'FIN-CASHFLOW_CWS'!AK70</f>
        <v>#VALUE!</v>
      </c>
      <c r="AL9" s="121" t="e">
        <f>'FIN-CASHFLOW_CWS'!AL70</f>
        <v>#VALUE!</v>
      </c>
      <c r="AM9" s="121" t="e">
        <f>'FIN-CASHFLOW_CWS'!AM70</f>
        <v>#VALUE!</v>
      </c>
      <c r="AN9" s="121" t="e">
        <f>'FIN-CASHFLOW_CWS'!AN70</f>
        <v>#VALUE!</v>
      </c>
      <c r="AO9" s="121" t="e">
        <f>'FIN-CASHFLOW_CWS'!AO70</f>
        <v>#VALUE!</v>
      </c>
      <c r="AP9" s="121" t="e">
        <f>'FIN-CASHFLOW_CWS'!AP70</f>
        <v>#VALUE!</v>
      </c>
      <c r="AQ9" s="121" t="e">
        <f>'FIN-CASHFLOW_CWS'!AQ70</f>
        <v>#VALUE!</v>
      </c>
      <c r="AR9" s="121" t="e">
        <f>'FIN-CASHFLOW_CWS'!AR70</f>
        <v>#VALUE!</v>
      </c>
      <c r="AS9" s="121" t="e">
        <f>'FIN-CASHFLOW_CWS'!AS70</f>
        <v>#VALUE!</v>
      </c>
      <c r="AT9" s="121" t="e">
        <f>'FIN-CASHFLOW_CWS'!AT70</f>
        <v>#VALUE!</v>
      </c>
      <c r="AU9" s="121" t="e">
        <f>'FIN-CASHFLOW_CWS'!AU70</f>
        <v>#VALUE!</v>
      </c>
      <c r="AV9" s="121" t="e">
        <f>'FIN-CASHFLOW_CWS'!AV70</f>
        <v>#VALUE!</v>
      </c>
      <c r="AW9" s="121" t="e">
        <f>'FIN-CASHFLOW_CWS'!AW70</f>
        <v>#VALUE!</v>
      </c>
      <c r="AX9" s="121" t="e">
        <f>'FIN-CASHFLOW_CWS'!AX70</f>
        <v>#VALUE!</v>
      </c>
      <c r="AY9" s="121" t="e">
        <f>'FIN-CASHFLOW_CWS'!AY70</f>
        <v>#VALUE!</v>
      </c>
      <c r="AZ9" s="121" t="e">
        <f>'FIN-CASHFLOW_CWS'!AZ70</f>
        <v>#VALUE!</v>
      </c>
      <c r="BA9" s="121" t="e">
        <f>'FIN-CASHFLOW_CWS'!BA70</f>
        <v>#VALUE!</v>
      </c>
      <c r="BB9" s="121" t="e">
        <f>'FIN-CASHFLOW_CWS'!BB70</f>
        <v>#VALUE!</v>
      </c>
      <c r="BC9" s="121" t="e">
        <f>'FIN-CASHFLOW_CWS'!BC70</f>
        <v>#VALUE!</v>
      </c>
      <c r="BD9" s="121" t="e">
        <f>'FIN-CASHFLOW_CWS'!BD70</f>
        <v>#VALUE!</v>
      </c>
      <c r="BE9" s="121" t="e">
        <f>'FIN-CASHFLOW_CWS'!BE70</f>
        <v>#VALUE!</v>
      </c>
      <c r="BF9" s="121" t="e">
        <f>'FIN-CASHFLOW_CWS'!BF70</f>
        <v>#VALUE!</v>
      </c>
      <c r="BG9" s="121" t="e">
        <f>'FIN-CASHFLOW_CWS'!BG70</f>
        <v>#VALUE!</v>
      </c>
      <c r="BH9" s="121" t="e">
        <f>'FIN-CASHFLOW_CWS'!BH70</f>
        <v>#VALUE!</v>
      </c>
      <c r="BI9" s="121" t="e">
        <f>'FIN-CASHFLOW_CWS'!BI70</f>
        <v>#VALUE!</v>
      </c>
      <c r="BJ9" s="121" t="e">
        <f>'FIN-CASHFLOW_CWS'!BJ70</f>
        <v>#VALUE!</v>
      </c>
      <c r="BK9" s="121" t="e">
        <f>'FIN-CASHFLOW_CWS'!BK70</f>
        <v>#VALUE!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 t="e">
        <f>E28*-1</f>
        <v>#VALUE!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 t="e">
        <f t="shared" si="0"/>
        <v>#VALUE!</v>
      </c>
      <c r="O15" s="121">
        <f t="shared" si="0"/>
        <v>-9469517.5999999996</v>
      </c>
      <c r="P15" s="121" t="e">
        <f t="shared" si="0"/>
        <v>#VALUE!</v>
      </c>
      <c r="Q15" s="121" t="e">
        <f t="shared" si="0"/>
        <v>#VALUE!</v>
      </c>
      <c r="R15" s="121" t="e">
        <f t="shared" si="0"/>
        <v>#VALUE!</v>
      </c>
      <c r="S15" s="121" t="e">
        <f t="shared" si="0"/>
        <v>#VALUE!</v>
      </c>
      <c r="T15" s="121" t="e">
        <f t="shared" si="0"/>
        <v>#VALUE!</v>
      </c>
      <c r="U15" s="121" t="e">
        <f t="shared" si="0"/>
        <v>#VALUE!</v>
      </c>
      <c r="V15" s="121" t="e">
        <f t="shared" si="0"/>
        <v>#VALUE!</v>
      </c>
      <c r="W15" s="121" t="e">
        <f t="shared" si="0"/>
        <v>#VALUE!</v>
      </c>
      <c r="X15" s="121" t="e">
        <f t="shared" si="0"/>
        <v>#VALUE!</v>
      </c>
      <c r="Y15" s="121" t="e">
        <f t="shared" si="0"/>
        <v>#VALUE!</v>
      </c>
      <c r="Z15" s="121" t="e">
        <f t="shared" si="0"/>
        <v>#VALUE!</v>
      </c>
      <c r="AA15" s="121" t="e">
        <f t="shared" si="0"/>
        <v>#VALUE!</v>
      </c>
      <c r="AB15" s="121" t="e">
        <f t="shared" si="0"/>
        <v>#VALUE!</v>
      </c>
      <c r="AC15" s="121" t="e">
        <f t="shared" si="0"/>
        <v>#VALUE!</v>
      </c>
      <c r="AD15" s="121" t="e">
        <f t="shared" si="0"/>
        <v>#VALUE!</v>
      </c>
      <c r="AE15" s="121" t="e">
        <f t="shared" si="0"/>
        <v>#VALUE!</v>
      </c>
      <c r="AF15" s="121" t="e">
        <f t="shared" si="0"/>
        <v>#VALUE!</v>
      </c>
      <c r="AG15" s="121" t="e">
        <f t="shared" si="0"/>
        <v>#VALUE!</v>
      </c>
      <c r="AH15" s="121" t="e">
        <f t="shared" si="0"/>
        <v>#VALUE!</v>
      </c>
      <c r="AI15" s="121" t="e">
        <f t="shared" si="0"/>
        <v>#VALUE!</v>
      </c>
      <c r="AJ15" s="121" t="e">
        <f t="shared" ref="AJ15:BK15" si="1">AJ6+AJ13</f>
        <v>#VALUE!</v>
      </c>
      <c r="AK15" s="121" t="e">
        <f t="shared" si="1"/>
        <v>#VALUE!</v>
      </c>
      <c r="AL15" s="121" t="e">
        <f t="shared" si="1"/>
        <v>#VALUE!</v>
      </c>
      <c r="AM15" s="121" t="e">
        <f t="shared" si="1"/>
        <v>#VALUE!</v>
      </c>
      <c r="AN15" s="121" t="e">
        <f t="shared" si="1"/>
        <v>#VALUE!</v>
      </c>
      <c r="AO15" s="121" t="e">
        <f t="shared" si="1"/>
        <v>#VALUE!</v>
      </c>
      <c r="AP15" s="121" t="e">
        <f t="shared" si="1"/>
        <v>#VALUE!</v>
      </c>
      <c r="AQ15" s="121" t="e">
        <f t="shared" si="1"/>
        <v>#VALUE!</v>
      </c>
      <c r="AR15" s="121" t="e">
        <f t="shared" si="1"/>
        <v>#VALUE!</v>
      </c>
      <c r="AS15" s="121" t="e">
        <f t="shared" si="1"/>
        <v>#VALUE!</v>
      </c>
      <c r="AT15" s="121" t="e">
        <f t="shared" si="1"/>
        <v>#VALUE!</v>
      </c>
      <c r="AU15" s="121" t="e">
        <f t="shared" si="1"/>
        <v>#VALUE!</v>
      </c>
      <c r="AV15" s="121" t="e">
        <f t="shared" si="1"/>
        <v>#VALUE!</v>
      </c>
      <c r="AW15" s="121" t="e">
        <f t="shared" si="1"/>
        <v>#VALUE!</v>
      </c>
      <c r="AX15" s="121" t="e">
        <f t="shared" si="1"/>
        <v>#VALUE!</v>
      </c>
      <c r="AY15" s="121">
        <f t="shared" si="1"/>
        <v>-9956773.5560156256</v>
      </c>
      <c r="AZ15" s="121">
        <f t="shared" si="1"/>
        <v>-13839623.621603517</v>
      </c>
      <c r="BA15" s="121">
        <f t="shared" si="1"/>
        <v>-13850015.491603516</v>
      </c>
      <c r="BB15" s="121">
        <f t="shared" si="1"/>
        <v>-13652535.902603514</v>
      </c>
      <c r="BC15" s="121">
        <f t="shared" si="1"/>
        <v>-13687156.142603513</v>
      </c>
      <c r="BD15" s="121">
        <f t="shared" si="1"/>
        <v>-13711649.114603519</v>
      </c>
      <c r="BE15" s="121">
        <f t="shared" si="1"/>
        <v>-13566050.415603515</v>
      </c>
      <c r="BF15" s="121">
        <f t="shared" si="1"/>
        <v>-13573633.142603513</v>
      </c>
      <c r="BG15" s="121">
        <f t="shared" si="1"/>
        <v>-13565858.314603519</v>
      </c>
      <c r="BH15" s="121">
        <f t="shared" si="1"/>
        <v>-13512927.316603515</v>
      </c>
      <c r="BI15" s="121">
        <f t="shared" si="1"/>
        <v>-13625704.816603515</v>
      </c>
      <c r="BJ15" s="121">
        <f t="shared" si="1"/>
        <v>-13447635.816603515</v>
      </c>
      <c r="BK15" s="121">
        <f t="shared" si="1"/>
        <v>-17122541.746603519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 t="e">
        <f t="shared" si="2"/>
        <v>#VALUE!</v>
      </c>
      <c r="P17" s="121" t="e">
        <f t="shared" si="2"/>
        <v>#VALUE!</v>
      </c>
      <c r="Q17" s="121" t="e">
        <f t="shared" si="2"/>
        <v>#VALUE!</v>
      </c>
      <c r="R17" s="121" t="e">
        <f t="shared" si="2"/>
        <v>#VALUE!</v>
      </c>
      <c r="S17" s="121" t="e">
        <f t="shared" si="2"/>
        <v>#VALUE!</v>
      </c>
      <c r="T17" s="121" t="e">
        <f t="shared" si="2"/>
        <v>#VALUE!</v>
      </c>
      <c r="U17" s="121" t="e">
        <f t="shared" si="2"/>
        <v>#VALUE!</v>
      </c>
      <c r="V17" s="121" t="e">
        <f t="shared" si="2"/>
        <v>#VALUE!</v>
      </c>
      <c r="W17" s="121" t="e">
        <f t="shared" si="2"/>
        <v>#VALUE!</v>
      </c>
      <c r="X17" s="121" t="e">
        <f t="shared" si="2"/>
        <v>#VALUE!</v>
      </c>
      <c r="Y17" s="121" t="e">
        <f t="shared" si="2"/>
        <v>#VALUE!</v>
      </c>
      <c r="Z17" s="121" t="e">
        <f t="shared" si="2"/>
        <v>#VALUE!</v>
      </c>
      <c r="AA17" s="121" t="e">
        <f t="shared" si="2"/>
        <v>#VALUE!</v>
      </c>
      <c r="AB17" s="121" t="e">
        <f t="shared" si="2"/>
        <v>#VALUE!</v>
      </c>
      <c r="AC17" s="121" t="e">
        <f t="shared" si="2"/>
        <v>#VALUE!</v>
      </c>
      <c r="AD17" s="121" t="e">
        <f t="shared" si="2"/>
        <v>#VALUE!</v>
      </c>
      <c r="AE17" s="121" t="e">
        <f t="shared" si="2"/>
        <v>#VALUE!</v>
      </c>
      <c r="AF17" s="121" t="e">
        <f t="shared" si="2"/>
        <v>#VALUE!</v>
      </c>
      <c r="AG17" s="121" t="e">
        <f t="shared" si="2"/>
        <v>#VALUE!</v>
      </c>
      <c r="AH17" s="121" t="e">
        <f t="shared" si="2"/>
        <v>#VALUE!</v>
      </c>
      <c r="AI17" s="121" t="e">
        <f t="shared" si="2"/>
        <v>#VALUE!</v>
      </c>
      <c r="AJ17" s="121" t="e">
        <f t="shared" ref="AJ17:BK17" si="3">AI18</f>
        <v>#VALUE!</v>
      </c>
      <c r="AK17" s="121" t="e">
        <f t="shared" si="3"/>
        <v>#VALUE!</v>
      </c>
      <c r="AL17" s="121" t="e">
        <f t="shared" si="3"/>
        <v>#VALUE!</v>
      </c>
      <c r="AM17" s="121" t="e">
        <f t="shared" si="3"/>
        <v>#VALUE!</v>
      </c>
      <c r="AN17" s="121" t="e">
        <f t="shared" si="3"/>
        <v>#VALUE!</v>
      </c>
      <c r="AO17" s="121" t="e">
        <f t="shared" si="3"/>
        <v>#VALUE!</v>
      </c>
      <c r="AP17" s="121" t="e">
        <f t="shared" si="3"/>
        <v>#VALUE!</v>
      </c>
      <c r="AQ17" s="121" t="e">
        <f t="shared" si="3"/>
        <v>#VALUE!</v>
      </c>
      <c r="AR17" s="121" t="e">
        <f t="shared" si="3"/>
        <v>#VALUE!</v>
      </c>
      <c r="AS17" s="121" t="e">
        <f t="shared" si="3"/>
        <v>#VALUE!</v>
      </c>
      <c r="AT17" s="121" t="e">
        <f t="shared" si="3"/>
        <v>#VALUE!</v>
      </c>
      <c r="AU17" s="121" t="e">
        <f t="shared" si="3"/>
        <v>#VALUE!</v>
      </c>
      <c r="AV17" s="121" t="e">
        <f t="shared" si="3"/>
        <v>#VALUE!</v>
      </c>
      <c r="AW17" s="121" t="e">
        <f t="shared" si="3"/>
        <v>#VALUE!</v>
      </c>
      <c r="AX17" s="121" t="e">
        <f t="shared" si="3"/>
        <v>#VALUE!</v>
      </c>
      <c r="AY17" s="121" t="e">
        <f t="shared" si="3"/>
        <v>#VALUE!</v>
      </c>
      <c r="AZ17" s="121" t="e">
        <f t="shared" si="3"/>
        <v>#VALUE!</v>
      </c>
      <c r="BA17" s="121" t="e">
        <f t="shared" si="3"/>
        <v>#VALUE!</v>
      </c>
      <c r="BB17" s="121" t="e">
        <f t="shared" si="3"/>
        <v>#VALUE!</v>
      </c>
      <c r="BC17" s="121" t="e">
        <f t="shared" si="3"/>
        <v>#VALUE!</v>
      </c>
      <c r="BD17" s="121" t="e">
        <f t="shared" si="3"/>
        <v>#VALUE!</v>
      </c>
      <c r="BE17" s="121" t="e">
        <f t="shared" si="3"/>
        <v>#VALUE!</v>
      </c>
      <c r="BF17" s="121" t="e">
        <f t="shared" si="3"/>
        <v>#VALUE!</v>
      </c>
      <c r="BG17" s="121" t="e">
        <f t="shared" si="3"/>
        <v>#VALUE!</v>
      </c>
      <c r="BH17" s="121" t="e">
        <f t="shared" si="3"/>
        <v>#VALUE!</v>
      </c>
      <c r="BI17" s="121" t="e">
        <f t="shared" si="3"/>
        <v>#VALUE!</v>
      </c>
      <c r="BJ17" s="121" t="e">
        <f t="shared" si="3"/>
        <v>#VALUE!</v>
      </c>
      <c r="BK17" s="121" t="e">
        <f t="shared" si="3"/>
        <v>#VALUE!</v>
      </c>
    </row>
    <row r="18" spans="2:64" x14ac:dyDescent="0.15">
      <c r="B18" s="127" t="s">
        <v>487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 t="e">
        <f t="shared" si="4"/>
        <v>#VALUE!</v>
      </c>
      <c r="O18" s="121" t="e">
        <f t="shared" si="4"/>
        <v>#VALUE!</v>
      </c>
      <c r="P18" s="121" t="e">
        <f t="shared" si="4"/>
        <v>#VALUE!</v>
      </c>
      <c r="Q18" s="121" t="e">
        <f t="shared" si="4"/>
        <v>#VALUE!</v>
      </c>
      <c r="R18" s="121" t="e">
        <f t="shared" si="4"/>
        <v>#VALUE!</v>
      </c>
      <c r="S18" s="121" t="e">
        <f t="shared" si="4"/>
        <v>#VALUE!</v>
      </c>
      <c r="T18" s="121" t="e">
        <f t="shared" si="4"/>
        <v>#VALUE!</v>
      </c>
      <c r="U18" s="121" t="e">
        <f t="shared" si="4"/>
        <v>#VALUE!</v>
      </c>
      <c r="V18" s="121" t="e">
        <f t="shared" si="4"/>
        <v>#VALUE!</v>
      </c>
      <c r="W18" s="121" t="e">
        <f t="shared" si="4"/>
        <v>#VALUE!</v>
      </c>
      <c r="X18" s="121" t="e">
        <f t="shared" si="4"/>
        <v>#VALUE!</v>
      </c>
      <c r="Y18" s="121" t="e">
        <f t="shared" si="4"/>
        <v>#VALUE!</v>
      </c>
      <c r="Z18" s="121" t="e">
        <f t="shared" si="4"/>
        <v>#VALUE!</v>
      </c>
      <c r="AA18" s="121" t="e">
        <f t="shared" si="4"/>
        <v>#VALUE!</v>
      </c>
      <c r="AB18" s="121" t="e">
        <f t="shared" si="4"/>
        <v>#VALUE!</v>
      </c>
      <c r="AC18" s="121" t="e">
        <f t="shared" si="4"/>
        <v>#VALUE!</v>
      </c>
      <c r="AD18" s="121" t="e">
        <f t="shared" si="4"/>
        <v>#VALUE!</v>
      </c>
      <c r="AE18" s="121" t="e">
        <f t="shared" si="4"/>
        <v>#VALUE!</v>
      </c>
      <c r="AF18" s="121" t="e">
        <f t="shared" si="4"/>
        <v>#VALUE!</v>
      </c>
      <c r="AG18" s="121" t="e">
        <f t="shared" si="4"/>
        <v>#VALUE!</v>
      </c>
      <c r="AH18" s="121" t="e">
        <f t="shared" si="4"/>
        <v>#VALUE!</v>
      </c>
      <c r="AI18" s="121" t="e">
        <f t="shared" si="4"/>
        <v>#VALUE!</v>
      </c>
      <c r="AJ18" s="121" t="e">
        <f t="shared" ref="AJ18:BK18" si="5">AJ15+AJ17</f>
        <v>#VALUE!</v>
      </c>
      <c r="AK18" s="121" t="e">
        <f t="shared" si="5"/>
        <v>#VALUE!</v>
      </c>
      <c r="AL18" s="121" t="e">
        <f t="shared" si="5"/>
        <v>#VALUE!</v>
      </c>
      <c r="AM18" s="121" t="e">
        <f t="shared" si="5"/>
        <v>#VALUE!</v>
      </c>
      <c r="AN18" s="121" t="e">
        <f t="shared" si="5"/>
        <v>#VALUE!</v>
      </c>
      <c r="AO18" s="121" t="e">
        <f t="shared" si="5"/>
        <v>#VALUE!</v>
      </c>
      <c r="AP18" s="121" t="e">
        <f t="shared" si="5"/>
        <v>#VALUE!</v>
      </c>
      <c r="AQ18" s="121" t="e">
        <f t="shared" si="5"/>
        <v>#VALUE!</v>
      </c>
      <c r="AR18" s="121" t="e">
        <f t="shared" si="5"/>
        <v>#VALUE!</v>
      </c>
      <c r="AS18" s="121" t="e">
        <f t="shared" si="5"/>
        <v>#VALUE!</v>
      </c>
      <c r="AT18" s="121" t="e">
        <f t="shared" si="5"/>
        <v>#VALUE!</v>
      </c>
      <c r="AU18" s="121" t="e">
        <f t="shared" si="5"/>
        <v>#VALUE!</v>
      </c>
      <c r="AV18" s="121" t="e">
        <f t="shared" si="5"/>
        <v>#VALUE!</v>
      </c>
      <c r="AW18" s="121" t="e">
        <f t="shared" si="5"/>
        <v>#VALUE!</v>
      </c>
      <c r="AX18" s="121" t="e">
        <f t="shared" si="5"/>
        <v>#VALUE!</v>
      </c>
      <c r="AY18" s="121" t="e">
        <f t="shared" si="5"/>
        <v>#VALUE!</v>
      </c>
      <c r="AZ18" s="121" t="e">
        <f t="shared" si="5"/>
        <v>#VALUE!</v>
      </c>
      <c r="BA18" s="121" t="e">
        <f t="shared" si="5"/>
        <v>#VALUE!</v>
      </c>
      <c r="BB18" s="121" t="e">
        <f t="shared" si="5"/>
        <v>#VALUE!</v>
      </c>
      <c r="BC18" s="121" t="e">
        <f t="shared" si="5"/>
        <v>#VALUE!</v>
      </c>
      <c r="BD18" s="121" t="e">
        <f t="shared" si="5"/>
        <v>#VALUE!</v>
      </c>
      <c r="BE18" s="121" t="e">
        <f t="shared" si="5"/>
        <v>#VALUE!</v>
      </c>
      <c r="BF18" s="121" t="e">
        <f t="shared" si="5"/>
        <v>#VALUE!</v>
      </c>
      <c r="BG18" s="121" t="e">
        <f t="shared" si="5"/>
        <v>#VALUE!</v>
      </c>
      <c r="BH18" s="121" t="e">
        <f t="shared" si="5"/>
        <v>#VALUE!</v>
      </c>
      <c r="BI18" s="121" t="e">
        <f t="shared" si="5"/>
        <v>#VALUE!</v>
      </c>
      <c r="BJ18" s="121" t="e">
        <f t="shared" si="5"/>
        <v>#VALUE!</v>
      </c>
      <c r="BK18" s="121" t="e">
        <f t="shared" si="5"/>
        <v>#VALUE!</v>
      </c>
      <c r="BL18" s="130" t="e">
        <f>BK18-BK9</f>
        <v>#VALUE!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5">
        <f>C27</f>
        <v>0</v>
      </c>
      <c r="G27" s="225" t="e">
        <f>F29</f>
        <v>#VALUE!</v>
      </c>
      <c r="L27" s="130"/>
    </row>
    <row r="28" spans="2:64" x14ac:dyDescent="0.15">
      <c r="B28" s="138" t="s">
        <v>864</v>
      </c>
      <c r="C28" s="121">
        <f>C29-C27</f>
        <v>-47195599.800000004</v>
      </c>
      <c r="D28" s="121">
        <f>D29-D27</f>
        <v>-56128928.199999981</v>
      </c>
      <c r="E28" s="121" t="e">
        <f>E29-E27</f>
        <v>#VALUE!</v>
      </c>
      <c r="F28" s="225" t="e">
        <f>SUM(C28:E28)</f>
        <v>#VALUE!</v>
      </c>
      <c r="G28" s="145" t="e">
        <f>G29-G27</f>
        <v>#VALUE!</v>
      </c>
      <c r="L28" s="130"/>
    </row>
    <row r="29" spans="2:64" x14ac:dyDescent="0.15">
      <c r="B29" s="138" t="s">
        <v>865</v>
      </c>
      <c r="C29" s="121">
        <f>H9</f>
        <v>-47195599.800000004</v>
      </c>
      <c r="D29" s="130">
        <f>N9</f>
        <v>-103324527.99999999</v>
      </c>
      <c r="E29" s="130" t="e">
        <f>S9</f>
        <v>#VALUE!</v>
      </c>
      <c r="F29" s="225" t="e">
        <f>E29</f>
        <v>#VALUE!</v>
      </c>
      <c r="G29" s="225" t="e">
        <f>'FIN-CASHFLOW_CWS'!BK58</f>
        <v>#VALUE!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 t="e">
        <f>NPV(+C34/12,I6:BK6)</f>
        <v>#VALUE!</v>
      </c>
      <c r="E34" s="130">
        <f>D28*-1</f>
        <v>56128928.199999981</v>
      </c>
      <c r="F34" s="238" t="e">
        <f>E34/D34</f>
        <v>#VALUE!</v>
      </c>
    </row>
    <row r="35" spans="1:15" x14ac:dyDescent="0.15">
      <c r="B35" s="138" t="s">
        <v>980</v>
      </c>
      <c r="C35" s="222">
        <f>'FIN-VALUE_DB'!D41</f>
        <v>0.48000000000000009</v>
      </c>
      <c r="D35" s="121" t="e">
        <f>NPV(+C35/12,N6:BK6)</f>
        <v>#VALUE!</v>
      </c>
      <c r="E35" s="130" t="e">
        <f>E28*-1</f>
        <v>#VALUE!</v>
      </c>
      <c r="F35" s="238" t="e">
        <f>E35/D35</f>
        <v>#VALUE!</v>
      </c>
    </row>
    <row r="36" spans="1:15" x14ac:dyDescent="0.15">
      <c r="B36" s="138" t="s">
        <v>878</v>
      </c>
      <c r="C36" s="222">
        <f>'FIN-VALUE_DB'!E41</f>
        <v>0.25000000000000006</v>
      </c>
      <c r="D36" s="121" t="e">
        <f>NPV(+C36/12,V6:BK6)</f>
        <v>#VALUE!</v>
      </c>
      <c r="E36" s="130"/>
      <c r="F36" s="238" t="e">
        <f>E36/D36</f>
        <v>#VALUE!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23597799.900000002</v>
      </c>
      <c r="F42" s="239">
        <f>D42/E44</f>
        <v>0.5</v>
      </c>
      <c r="G42" s="240" t="e">
        <f>F42*(1-G52)</f>
        <v>#VALUE!</v>
      </c>
      <c r="H42" s="241" t="e">
        <f>G42*(1-H60)</f>
        <v>#VALUE!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23597799.900000002</v>
      </c>
      <c r="F43" s="239">
        <f>D43/E44</f>
        <v>0.5</v>
      </c>
      <c r="G43" s="240" t="e">
        <f>F43*(1-G52)</f>
        <v>#VALUE!</v>
      </c>
      <c r="H43" s="241" t="e">
        <f>G43*(1-H60)</f>
        <v>#VALUE!</v>
      </c>
    </row>
    <row r="44" spans="1:15" x14ac:dyDescent="0.15">
      <c r="B44" s="47" t="s">
        <v>866</v>
      </c>
      <c r="E44" s="121">
        <f>D43+D42</f>
        <v>47195599.800000004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471.95599800000002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56128928.199999981</v>
      </c>
      <c r="F52" s="239"/>
      <c r="G52" s="243" t="e">
        <f>D52/E53</f>
        <v>#VALUE!</v>
      </c>
      <c r="H52" s="243" t="e">
        <f>G52*(1-H60)</f>
        <v>#VALUE!</v>
      </c>
      <c r="L52" s="224"/>
    </row>
    <row r="53" spans="2:12" x14ac:dyDescent="0.15">
      <c r="B53" s="47" t="s">
        <v>866</v>
      </c>
      <c r="E53" s="121" t="e">
        <f>D34</f>
        <v>#VALUE!</v>
      </c>
    </row>
    <row r="54" spans="2:12" x14ac:dyDescent="0.15">
      <c r="B54" s="106" t="s">
        <v>945</v>
      </c>
      <c r="D54" s="235" t="e">
        <f>D47/(1-G52)-D47</f>
        <v>#VALUE!</v>
      </c>
      <c r="L54" s="224"/>
    </row>
    <row r="55" spans="2:12" x14ac:dyDescent="0.15">
      <c r="B55" s="47" t="s">
        <v>934</v>
      </c>
      <c r="D55" s="236" t="e">
        <f>D47+D54</f>
        <v>#VALUE!</v>
      </c>
    </row>
    <row r="56" spans="2:12" x14ac:dyDescent="0.15">
      <c r="B56" s="47" t="s">
        <v>935</v>
      </c>
      <c r="D56" s="131" t="e">
        <f>E53/D55</f>
        <v>#VALUE!</v>
      </c>
    </row>
    <row r="57" spans="2:12" x14ac:dyDescent="0.15">
      <c r="B57" s="47" t="s">
        <v>938</v>
      </c>
      <c r="D57" s="131"/>
      <c r="F57" s="242"/>
      <c r="G57" s="295" t="e">
        <f>SUM(G42:G56)</f>
        <v>#VALUE!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 t="e">
        <f>E35</f>
        <v>#VALUE!</v>
      </c>
      <c r="F60" s="239"/>
      <c r="H60" s="243" t="e">
        <f>D60/E61</f>
        <v>#VALUE!</v>
      </c>
      <c r="L60" s="224"/>
    </row>
    <row r="61" spans="2:12" x14ac:dyDescent="0.15">
      <c r="B61" s="47" t="s">
        <v>866</v>
      </c>
      <c r="E61" s="121" t="e">
        <f>D35</f>
        <v>#VALUE!</v>
      </c>
    </row>
    <row r="62" spans="2:12" x14ac:dyDescent="0.15">
      <c r="B62" s="106" t="s">
        <v>946</v>
      </c>
      <c r="D62" s="235" t="e">
        <f>D55/(1-H60)-D55</f>
        <v>#VALUE!</v>
      </c>
      <c r="L62" s="224"/>
    </row>
    <row r="63" spans="2:12" x14ac:dyDescent="0.15">
      <c r="B63" s="47" t="s">
        <v>934</v>
      </c>
      <c r="D63" s="236" t="e">
        <f>D55+D62</f>
        <v>#VALUE!</v>
      </c>
    </row>
    <row r="64" spans="2:12" x14ac:dyDescent="0.15">
      <c r="B64" s="47" t="s">
        <v>935</v>
      </c>
      <c r="D64" s="131" t="e">
        <f>E61/D63</f>
        <v>#VALUE!</v>
      </c>
    </row>
    <row r="65" spans="2:8" x14ac:dyDescent="0.15">
      <c r="B65" s="33" t="s">
        <v>938</v>
      </c>
      <c r="F65" s="242"/>
      <c r="G65" s="243"/>
      <c r="H65" s="295" t="e">
        <f>H60+H52+H43+H42</f>
        <v>#VALUE!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 t="e">
        <f>D36</f>
        <v>#VALUE!</v>
      </c>
    </row>
    <row r="70" spans="2:8" x14ac:dyDescent="0.15">
      <c r="B70" s="138" t="s">
        <v>867</v>
      </c>
      <c r="C70" s="130">
        <f>D42</f>
        <v>23597799.900000002</v>
      </c>
      <c r="D70" s="237" t="e">
        <f>H42</f>
        <v>#VALUE!</v>
      </c>
      <c r="E70" s="130" t="e">
        <f>$C$69*D70</f>
        <v>#VALUE!</v>
      </c>
      <c r="F70" s="244" t="e">
        <f>E70/C70</f>
        <v>#VALUE!</v>
      </c>
    </row>
    <row r="71" spans="2:8" x14ac:dyDescent="0.15">
      <c r="B71" s="138" t="s">
        <v>933</v>
      </c>
      <c r="C71" s="130">
        <f>D43</f>
        <v>23597799.900000002</v>
      </c>
      <c r="D71" s="237" t="e">
        <f>H43</f>
        <v>#VALUE!</v>
      </c>
      <c r="E71" s="130" t="e">
        <f>$C$69*D71</f>
        <v>#VALUE!</v>
      </c>
      <c r="F71" s="244" t="e">
        <f>E71/C71</f>
        <v>#VALUE!</v>
      </c>
    </row>
    <row r="72" spans="2:8" x14ac:dyDescent="0.15">
      <c r="B72" s="138" t="s">
        <v>936</v>
      </c>
      <c r="C72" s="130">
        <f>D52</f>
        <v>56128928.199999981</v>
      </c>
      <c r="D72" s="237" t="e">
        <f>H52</f>
        <v>#VALUE!</v>
      </c>
      <c r="E72" s="130" t="e">
        <f>$C$69*D72</f>
        <v>#VALUE!</v>
      </c>
      <c r="F72" s="244" t="e">
        <f>E72/C72</f>
        <v>#VALUE!</v>
      </c>
    </row>
    <row r="73" spans="2:8" x14ac:dyDescent="0.15">
      <c r="B73" s="138" t="s">
        <v>937</v>
      </c>
      <c r="C73" s="130" t="e">
        <f>D60</f>
        <v>#VALUE!</v>
      </c>
      <c r="D73" s="237" t="e">
        <f>H60</f>
        <v>#VALUE!</v>
      </c>
      <c r="E73" s="130" t="e">
        <f>$C$69*D73</f>
        <v>#VALUE!</v>
      </c>
      <c r="F73" s="244" t="e">
        <f>E73/C73</f>
        <v>#VALUE!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 t="e">
        <f>SUM(C70:C73)</f>
        <v>#VALUE!</v>
      </c>
      <c r="D75" s="237" t="e">
        <f>SUM(D70:D73)</f>
        <v>#VALUE!</v>
      </c>
      <c r="E75" s="130" t="e">
        <f>SUM(E70:E73)</f>
        <v>#VALUE!</v>
      </c>
      <c r="F75" s="244" t="e">
        <f>E75/C75</f>
        <v>#VALUE!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9343899.6999999993</v>
      </c>
      <c r="G7" s="251">
        <f>STAFF_CWS!L570</f>
        <v>9344016.0999999996</v>
      </c>
      <c r="H7" s="251">
        <f>STAFF_CWS!M570</f>
        <v>9344132.5</v>
      </c>
      <c r="I7" s="251">
        <f>STAFF_CWS!N570</f>
        <v>9343899.6999999993</v>
      </c>
      <c r="J7" s="251">
        <f>STAFF_CWS!O570</f>
        <v>9344016.0999999996</v>
      </c>
      <c r="K7" s="251">
        <f>STAFF_CWS!P570</f>
        <v>9343708.3000000007</v>
      </c>
      <c r="L7" s="251">
        <f>STAFF_CWS!Q570</f>
        <v>9343708.3000000007</v>
      </c>
      <c r="M7" s="251">
        <f>STAFF_CWS!R570</f>
        <v>9343708.3000000007</v>
      </c>
      <c r="N7" s="251">
        <f>STAFF_CWS!S570</f>
        <v>9343252.5999999996</v>
      </c>
      <c r="O7" s="251" t="e">
        <f>STAFF_CWS!T570</f>
        <v>#VALUE!</v>
      </c>
      <c r="P7" s="251" t="e">
        <f>STAFF_CWS!U570</f>
        <v>#VALUE!</v>
      </c>
      <c r="Q7" s="251" t="e">
        <f>STAFF_CWS!V570</f>
        <v>#VALUE!</v>
      </c>
      <c r="R7" s="251" t="e">
        <f>STAFF_CWS!W570</f>
        <v>#VALUE!</v>
      </c>
      <c r="S7" s="251" t="e">
        <f>STAFF_CWS!X570</f>
        <v>#VALUE!</v>
      </c>
      <c r="T7" s="251" t="e">
        <f>STAFF_CWS!Y570</f>
        <v>#VALUE!</v>
      </c>
      <c r="U7" s="251" t="e">
        <f>STAFF_CWS!Z570</f>
        <v>#VALUE!</v>
      </c>
      <c r="V7" s="251" t="e">
        <f>STAFF_CWS!AA570</f>
        <v>#VALUE!</v>
      </c>
      <c r="W7" s="251" t="e">
        <f>STAFF_CWS!AB570</f>
        <v>#VALUE!</v>
      </c>
      <c r="X7" s="251" t="e">
        <f>STAFF_CWS!AC570</f>
        <v>#VALUE!</v>
      </c>
      <c r="Y7" s="251" t="e">
        <f>STAFF_CWS!AD570</f>
        <v>#VALUE!</v>
      </c>
      <c r="Z7" s="251" t="e">
        <f>STAFF_CWS!AE570</f>
        <v>#VALUE!</v>
      </c>
      <c r="AA7" s="251" t="e">
        <f>STAFF_CWS!AF570</f>
        <v>#VALUE!</v>
      </c>
      <c r="AB7" s="251" t="e">
        <f>STAFF_CWS!AG570</f>
        <v>#VALUE!</v>
      </c>
      <c r="AC7" s="251" t="e">
        <f>STAFF_CWS!AH570</f>
        <v>#VALUE!</v>
      </c>
      <c r="AD7" s="251" t="e">
        <f>STAFF_CWS!AI570</f>
        <v>#VALUE!</v>
      </c>
      <c r="AE7" s="251" t="e">
        <f>STAFF_CWS!AJ570</f>
        <v>#VALUE!</v>
      </c>
      <c r="AF7" s="251" t="e">
        <f>STAFF_CWS!AK570</f>
        <v>#VALUE!</v>
      </c>
      <c r="AG7" s="251" t="e">
        <f>STAFF_CWS!AL570</f>
        <v>#VALUE!</v>
      </c>
      <c r="AH7" s="251" t="e">
        <f>STAFF_CWS!AM570</f>
        <v>#VALUE!</v>
      </c>
      <c r="AI7" s="251" t="e">
        <f>STAFF_CWS!AN570</f>
        <v>#VALUE!</v>
      </c>
      <c r="AJ7" s="251" t="e">
        <f>STAFF_CWS!AO570</f>
        <v>#VALUE!</v>
      </c>
      <c r="AK7" s="251" t="e">
        <f>STAFF_CWS!AP570</f>
        <v>#VALUE!</v>
      </c>
      <c r="AL7" s="251" t="e">
        <f>STAFF_CWS!AQ570</f>
        <v>#VALUE!</v>
      </c>
      <c r="AM7" s="251" t="e">
        <f>STAFF_CWS!AR570</f>
        <v>#VALUE!</v>
      </c>
      <c r="AN7" s="251" t="e">
        <f>STAFF_CWS!AS570</f>
        <v>#VALUE!</v>
      </c>
      <c r="AO7" s="251" t="e">
        <f>STAFF_CWS!AT570</f>
        <v>#VALUE!</v>
      </c>
      <c r="AP7" s="251" t="e">
        <f>STAFF_CWS!AU570</f>
        <v>#VALUE!</v>
      </c>
      <c r="AQ7" s="251" t="e">
        <f>STAFF_CWS!AV570</f>
        <v>#VALUE!</v>
      </c>
      <c r="AR7" s="251" t="e">
        <f>STAFF_CWS!AW570</f>
        <v>#VALUE!</v>
      </c>
      <c r="AS7" s="251" t="e">
        <f>STAFF_CWS!AX570</f>
        <v>#VALUE!</v>
      </c>
      <c r="AT7" s="251" t="e">
        <f>STAFF_CWS!AY570</f>
        <v>#VALUE!</v>
      </c>
      <c r="AU7" s="251" t="e">
        <f>STAFF_CWS!AZ570</f>
        <v>#VALUE!</v>
      </c>
      <c r="AV7" s="251" t="e">
        <f>STAFF_CWS!BA570</f>
        <v>#VALUE!</v>
      </c>
      <c r="AW7" s="251" t="e">
        <f>STAFF_CWS!BB570</f>
        <v>#VALUE!</v>
      </c>
      <c r="AX7" s="251">
        <f>STAFF_CWS!BC570</f>
        <v>9919523.5700000003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13521049.874</v>
      </c>
      <c r="BB7" s="251">
        <f>STAFF_CWS!BG570</f>
        <v>13521064.214</v>
      </c>
      <c r="BC7" s="251">
        <f>STAFF_CWS!BH570</f>
        <v>13520893.286</v>
      </c>
      <c r="BD7" s="251">
        <f>STAFF_CWS!BI570</f>
        <v>13520762.086999999</v>
      </c>
      <c r="BE7" s="251">
        <f>STAFF_CWS!BJ570</f>
        <v>13521064.214</v>
      </c>
      <c r="BF7" s="251">
        <f>STAFF_CWS!BK570</f>
        <v>13520893.286</v>
      </c>
      <c r="BG7" s="251">
        <f>STAFF_CWS!BL570</f>
        <v>13521199.088</v>
      </c>
      <c r="BH7" s="251">
        <f>STAFF_CWS!BM570</f>
        <v>13521199.088</v>
      </c>
      <c r="BI7" s="251">
        <f>STAFF_CWS!BN570</f>
        <v>13521199.088</v>
      </c>
      <c r="BJ7" s="251">
        <f>STAFF_CWS!BO570</f>
        <v>13521662.617999999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'REV-REVCALC_CWS'!D12</f>
        <v>0</v>
      </c>
      <c r="D21">
        <f>'REV-REVCALC_CWS'!E12</f>
        <v>0</v>
      </c>
      <c r="E21">
        <f>'REV-REVCALC_CWS'!F12</f>
        <v>0</v>
      </c>
      <c r="F21">
        <f>'REV-REVCALC_CWS'!G12</f>
        <v>5</v>
      </c>
      <c r="G21">
        <f>'REV-REVCALC_CWS'!H12</f>
        <v>6</v>
      </c>
      <c r="H21">
        <f>'REV-REVCALC_CWS'!I12</f>
        <v>7</v>
      </c>
      <c r="I21">
        <f>'REV-REVCALC_CWS'!J12</f>
        <v>5</v>
      </c>
      <c r="J21">
        <f>'REV-REVCALC_CWS'!K12</f>
        <v>6</v>
      </c>
      <c r="K21">
        <f>'REV-REVCALC_CWS'!L12</f>
        <v>4</v>
      </c>
      <c r="L21">
        <f>'REV-REVCALC_CWS'!M12</f>
        <v>4</v>
      </c>
      <c r="M21">
        <f>'REV-REVCALC_CWS'!N12</f>
        <v>4</v>
      </c>
      <c r="N21">
        <f>'REV-REVCALC_CWS'!O12</f>
        <v>2</v>
      </c>
      <c r="O21">
        <f>'REV-REVCALC_CWS'!P12</f>
        <v>16</v>
      </c>
      <c r="P21">
        <f>'REV-REVCALC_CWS'!Q12</f>
        <v>26</v>
      </c>
      <c r="Q21">
        <f>'REV-REVCALC_CWS'!R12</f>
        <v>29</v>
      </c>
      <c r="R21">
        <f>'REV-REVCALC_CWS'!S12</f>
        <v>29</v>
      </c>
      <c r="S21">
        <f>'REV-REVCALC_CWS'!T12</f>
        <v>32</v>
      </c>
      <c r="T21">
        <f>'REV-REVCALC_CWS'!U12</f>
        <v>35</v>
      </c>
      <c r="U21">
        <f>'REV-REVCALC_CWS'!V12</f>
        <v>29</v>
      </c>
      <c r="V21">
        <f>'REV-REVCALC_CWS'!W12</f>
        <v>32</v>
      </c>
      <c r="W21">
        <f>'REV-REVCALC_CWS'!X12</f>
        <v>26</v>
      </c>
      <c r="X21">
        <f>'REV-REVCALC_CWS'!Y12</f>
        <v>26</v>
      </c>
      <c r="Y21">
        <f>'REV-REVCALC_CWS'!Z12</f>
        <v>26</v>
      </c>
      <c r="Z21">
        <f>'REV-REVCALC_CWS'!AA12</f>
        <v>16</v>
      </c>
      <c r="AA21">
        <f>'REV-REVCALC_CWS'!AB12</f>
        <v>29</v>
      </c>
      <c r="AB21">
        <f>'REV-REVCALC_CWS'!AC12</f>
        <v>47</v>
      </c>
      <c r="AC21">
        <f>'REV-REVCALC_CWS'!AD12</f>
        <v>53</v>
      </c>
      <c r="AD21">
        <f>'REV-REVCALC_CWS'!AE12</f>
        <v>53</v>
      </c>
      <c r="AE21">
        <f>'REV-REVCALC_CWS'!AF12</f>
        <v>58</v>
      </c>
      <c r="AF21">
        <f>'REV-REVCALC_CWS'!AG12</f>
        <v>64</v>
      </c>
      <c r="AG21">
        <f>'REV-REVCALC_CWS'!AH12</f>
        <v>53</v>
      </c>
      <c r="AH21">
        <f>'REV-REVCALC_CWS'!AI12</f>
        <v>58</v>
      </c>
      <c r="AI21">
        <f>'REV-REVCALC_CWS'!AJ12</f>
        <v>47</v>
      </c>
      <c r="AJ21">
        <f>'REV-REVCALC_CWS'!AK12</f>
        <v>47</v>
      </c>
      <c r="AK21">
        <f>'REV-REVCALC_CWS'!AL12</f>
        <v>47</v>
      </c>
      <c r="AL21">
        <f>'REV-REVCALC_CWS'!AM12</f>
        <v>29</v>
      </c>
      <c r="AM21">
        <f>'REV-REVCALC_CWS'!AN12</f>
        <v>31</v>
      </c>
      <c r="AN21">
        <f>'REV-REVCALC_CWS'!AO12</f>
        <v>50</v>
      </c>
      <c r="AO21">
        <f>'REV-REVCALC_CWS'!AP12</f>
        <v>56</v>
      </c>
      <c r="AP21">
        <f>'REV-REVCALC_CWS'!AQ12</f>
        <v>56</v>
      </c>
      <c r="AQ21">
        <f>'REV-REVCALC_CWS'!AR12</f>
        <v>62</v>
      </c>
      <c r="AR21">
        <f>'REV-REVCALC_CWS'!AS12</f>
        <v>68</v>
      </c>
      <c r="AS21">
        <f>'REV-REVCALC_CWS'!AT12</f>
        <v>56</v>
      </c>
      <c r="AT21">
        <f>'REV-REVCALC_CWS'!AU12</f>
        <v>62</v>
      </c>
      <c r="AU21">
        <f>'REV-REVCALC_CWS'!AV12</f>
        <v>50</v>
      </c>
      <c r="AV21">
        <f>'REV-REVCALC_CWS'!AW12</f>
        <v>50</v>
      </c>
      <c r="AW21">
        <f>'REV-REVCALC_CWS'!AX12</f>
        <v>50</v>
      </c>
      <c r="AX21">
        <f>'REV-REVCALC_CWS'!AY12</f>
        <v>31</v>
      </c>
      <c r="AY21">
        <f>'REV-REVCALC_CWS'!AZ12</f>
        <v>33</v>
      </c>
      <c r="AZ21">
        <f>'REV-REVCALC_CWS'!BA12</f>
        <v>53</v>
      </c>
      <c r="BA21">
        <f>'REV-REVCALC_CWS'!BB12</f>
        <v>59</v>
      </c>
      <c r="BB21">
        <f>'REV-REVCALC_CWS'!BC12</f>
        <v>59</v>
      </c>
      <c r="BC21">
        <f>'REV-REVCALC_CWS'!BD12</f>
        <v>66</v>
      </c>
      <c r="BD21">
        <f>'REV-REVCALC_CWS'!BE12</f>
        <v>72</v>
      </c>
      <c r="BE21">
        <f>'REV-REVCALC_CWS'!BF12</f>
        <v>59</v>
      </c>
      <c r="BF21">
        <f>'REV-REVCALC_CWS'!BG12</f>
        <v>66</v>
      </c>
      <c r="BG21">
        <f>'REV-REVCALC_CWS'!BH12</f>
        <v>53</v>
      </c>
      <c r="BH21">
        <f>'REV-REVCALC_CWS'!BI12</f>
        <v>53</v>
      </c>
      <c r="BI21">
        <f>'REV-REVCALC_CWS'!BJ12</f>
        <v>53</v>
      </c>
      <c r="BJ21">
        <f>'REV-REVCALC_CWS'!BK12</f>
        <v>33</v>
      </c>
    </row>
    <row r="22" spans="1:62" x14ac:dyDescent="0.15">
      <c r="B22" s="33" t="s">
        <v>319</v>
      </c>
      <c r="C22" s="251">
        <f>'REV-REVCALC_CWS'!D88</f>
        <v>0</v>
      </c>
      <c r="D22" s="251">
        <f>'REV-REVCALC_CWS'!E88</f>
        <v>0</v>
      </c>
      <c r="E22" s="251">
        <f>'REV-REVCALC_CWS'!F88</f>
        <v>0</v>
      </c>
      <c r="F22" s="251">
        <f>'REV-REVCALC_CWS'!G88</f>
        <v>152190</v>
      </c>
      <c r="G22" s="251">
        <f>'REV-REVCALC_CWS'!H88</f>
        <v>168570</v>
      </c>
      <c r="H22" s="251">
        <f>'REV-REVCALC_CWS'!I88</f>
        <v>184950</v>
      </c>
      <c r="I22" s="251">
        <f>'REV-REVCALC_CWS'!J88</f>
        <v>152190</v>
      </c>
      <c r="J22" s="251">
        <f>'REV-REVCALC_CWS'!K88</f>
        <v>168570</v>
      </c>
      <c r="K22" s="251">
        <f>'REV-REVCALC_CWS'!L88</f>
        <v>133310</v>
      </c>
      <c r="L22" s="251">
        <f>'REV-REVCALC_CWS'!M88</f>
        <v>133310</v>
      </c>
      <c r="M22" s="251">
        <f>'REV-REVCALC_CWS'!N88</f>
        <v>133310</v>
      </c>
      <c r="N22" s="251">
        <f>'REV-REVCALC_CWS'!O88</f>
        <v>79620</v>
      </c>
      <c r="O22" s="251" t="e">
        <f>'REV-REVCALC_CWS'!P88</f>
        <v>#VALUE!</v>
      </c>
      <c r="P22" s="251" t="e">
        <f>'REV-REVCALC_CWS'!Q88</f>
        <v>#VALUE!</v>
      </c>
      <c r="Q22" s="251" t="e">
        <f>'REV-REVCALC_CWS'!R88</f>
        <v>#VALUE!</v>
      </c>
      <c r="R22" s="251" t="e">
        <f>'REV-REVCALC_CWS'!S88</f>
        <v>#VALUE!</v>
      </c>
      <c r="S22" s="251" t="e">
        <f>'REV-REVCALC_CWS'!T88</f>
        <v>#VALUE!</v>
      </c>
      <c r="T22" s="251" t="e">
        <f>'REV-REVCALC_CWS'!U88</f>
        <v>#VALUE!</v>
      </c>
      <c r="U22" s="251" t="e">
        <f>'REV-REVCALC_CWS'!V88</f>
        <v>#VALUE!</v>
      </c>
      <c r="V22" s="251" t="e">
        <f>'REV-REVCALC_CWS'!W88</f>
        <v>#VALUE!</v>
      </c>
      <c r="W22" s="251" t="e">
        <f>'REV-REVCALC_CWS'!X88</f>
        <v>#VALUE!</v>
      </c>
      <c r="X22" s="251" t="e">
        <f>'REV-REVCALC_CWS'!Y88</f>
        <v>#VALUE!</v>
      </c>
      <c r="Y22" s="251" t="e">
        <f>'REV-REVCALC_CWS'!Z88</f>
        <v>#VALUE!</v>
      </c>
      <c r="Z22" s="251" t="e">
        <f>'REV-REVCALC_CWS'!AA88</f>
        <v>#VALUE!</v>
      </c>
      <c r="AA22" s="251" t="e">
        <f>'REV-REVCALC_CWS'!AB88</f>
        <v>#VALUE!</v>
      </c>
      <c r="AB22" s="251" t="e">
        <f>'REV-REVCALC_CWS'!AC88</f>
        <v>#VALUE!</v>
      </c>
      <c r="AC22" s="251" t="e">
        <f>'REV-REVCALC_CWS'!AD88</f>
        <v>#VALUE!</v>
      </c>
      <c r="AD22" s="251" t="e">
        <f>'REV-REVCALC_CWS'!AE88</f>
        <v>#VALUE!</v>
      </c>
      <c r="AE22" s="251" t="e">
        <f>'REV-REVCALC_CWS'!AF88</f>
        <v>#VALUE!</v>
      </c>
      <c r="AF22" s="251" t="e">
        <f>'REV-REVCALC_CWS'!AG88</f>
        <v>#VALUE!</v>
      </c>
      <c r="AG22" s="251" t="e">
        <f>'REV-REVCALC_CWS'!AH88</f>
        <v>#VALUE!</v>
      </c>
      <c r="AH22" s="251" t="e">
        <f>'REV-REVCALC_CWS'!AI88</f>
        <v>#VALUE!</v>
      </c>
      <c r="AI22" s="251" t="e">
        <f>'REV-REVCALC_CWS'!AJ88</f>
        <v>#VALUE!</v>
      </c>
      <c r="AJ22" s="251" t="e">
        <f>'REV-REVCALC_CWS'!AK88</f>
        <v>#VALUE!</v>
      </c>
      <c r="AK22" s="251" t="e">
        <f>'REV-REVCALC_CWS'!AL88</f>
        <v>#VALUE!</v>
      </c>
      <c r="AL22" s="251" t="e">
        <f>'REV-REVCALC_CWS'!AM88</f>
        <v>#VALUE!</v>
      </c>
      <c r="AM22" s="251">
        <f>'REV-REVCALC_CWS'!AN88</f>
        <v>194900</v>
      </c>
      <c r="AN22" s="251">
        <f>'REV-REVCALC_CWS'!AO88</f>
        <v>314355</v>
      </c>
      <c r="AO22" s="251">
        <f>'REV-REVCALC_CWS'!AP88</f>
        <v>351959.5</v>
      </c>
      <c r="AP22" s="251">
        <f>'REV-REVCALC_CWS'!AQ88</f>
        <v>352437.5</v>
      </c>
      <c r="AQ22" s="251">
        <f>'REV-REVCALC_CWS'!AR88</f>
        <v>390010</v>
      </c>
      <c r="AR22" s="251">
        <f>'REV-REVCALC_CWS'!AS88</f>
        <v>427785</v>
      </c>
      <c r="AS22" s="251">
        <f>'REV-REVCALC_CWS'!AT88</f>
        <v>352437.5</v>
      </c>
      <c r="AT22" s="251">
        <f>'REV-REVCALC_CWS'!AU88</f>
        <v>390010</v>
      </c>
      <c r="AU22" s="251">
        <f>'REV-REVCALC_CWS'!AV88</f>
        <v>314662.5</v>
      </c>
      <c r="AV22" s="251">
        <f>'REV-REVCALC_CWS'!AW88</f>
        <v>314662.5</v>
      </c>
      <c r="AW22" s="251">
        <f>'REV-REVCALC_CWS'!AX88</f>
        <v>314662.5</v>
      </c>
      <c r="AX22" s="251">
        <f>'REV-REVCALC_CWS'!AY88</f>
        <v>195137.5</v>
      </c>
      <c r="AY22" s="251">
        <f>'REV-REVCALC_CWS'!AZ88</f>
        <v>234235</v>
      </c>
      <c r="AZ22" s="251">
        <f>'REV-REVCALC_CWS'!BA88</f>
        <v>376200</v>
      </c>
      <c r="BA22" s="251">
        <f>'REV-REVCALC_CWS'!BB88</f>
        <v>418779.5</v>
      </c>
      <c r="BB22" s="251">
        <f>'REV-REVCALC_CWS'!BC88</f>
        <v>419257.5</v>
      </c>
      <c r="BC22" s="251">
        <f>'REV-REVCALC_CWS'!BD88</f>
        <v>468680</v>
      </c>
      <c r="BD22" s="251">
        <f>'REV-REVCALC_CWS'!BE88</f>
        <v>511552.5</v>
      </c>
      <c r="BE22" s="251">
        <f>'REV-REVCALC_CWS'!BF88</f>
        <v>419257.5</v>
      </c>
      <c r="BF22" s="251">
        <f>'REV-REVCALC_CWS'!BG88</f>
        <v>468680</v>
      </c>
      <c r="BG22" s="251">
        <f>'REV-REVCALC_CWS'!BH88</f>
        <v>376507.5</v>
      </c>
      <c r="BH22" s="251">
        <f>'REV-REVCALC_CWS'!BI88</f>
        <v>376507.5</v>
      </c>
      <c r="BI22" s="251">
        <f>'REV-REVCALC_CWS'!BJ88</f>
        <v>376507.5</v>
      </c>
      <c r="BJ22" s="251">
        <f>'REV-REVCALC_CWS'!BK88</f>
        <v>234472.5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-9337791.3666666653</v>
      </c>
      <c r="H42" s="251">
        <f>+'FIN-P&amp;L_CWS'!I207</f>
        <v>-9369667.7666666657</v>
      </c>
      <c r="I42" s="251">
        <f>+'FIN-P&amp;L_CWS'!J207</f>
        <v>-9367014.166666666</v>
      </c>
      <c r="J42" s="251">
        <f>+'FIN-P&amp;L_CWS'!K207</f>
        <v>-9407331.3666666653</v>
      </c>
      <c r="K42" s="251">
        <f>+'FIN-P&amp;L_CWS'!L207</f>
        <v>-9371227.7666666657</v>
      </c>
      <c r="L42" s="251">
        <f>+'FIN-P&amp;L_CWS'!M207</f>
        <v>-9375569.9666666668</v>
      </c>
      <c r="M42" s="251">
        <f>+'FIN-P&amp;L_CWS'!N207</f>
        <v>-9363434.9666666668</v>
      </c>
      <c r="N42" s="251">
        <f>+'FIN-P&amp;L_CWS'!O207</f>
        <v>-9349459.9666666668</v>
      </c>
      <c r="O42" s="251">
        <f>+'FIN-P&amp;L_CWS'!P207</f>
        <v>-9356849.2666666657</v>
      </c>
      <c r="P42" s="251" t="e">
        <f>+'FIN-P&amp;L_CWS'!Q207</f>
        <v>#VALUE!</v>
      </c>
      <c r="Q42" s="251" t="e">
        <f>+'FIN-P&amp;L_CWS'!R207</f>
        <v>#VALUE!</v>
      </c>
      <c r="R42" s="251" t="e">
        <f>+'FIN-P&amp;L_CWS'!S207</f>
        <v>#VALUE!</v>
      </c>
      <c r="S42" s="251" t="e">
        <f>+'FIN-P&amp;L_CWS'!T207</f>
        <v>#VALUE!</v>
      </c>
      <c r="T42" s="251" t="e">
        <f>+'FIN-P&amp;L_CWS'!U207</f>
        <v>#VALUE!</v>
      </c>
      <c r="U42" s="251" t="e">
        <f>+'FIN-P&amp;L_CWS'!V207</f>
        <v>#VALUE!</v>
      </c>
      <c r="V42" s="251" t="e">
        <f>+'FIN-P&amp;L_CWS'!W207</f>
        <v>#VALUE!</v>
      </c>
      <c r="W42" s="251" t="e">
        <f>+'FIN-P&amp;L_CWS'!X207</f>
        <v>#VALUE!</v>
      </c>
      <c r="X42" s="251" t="e">
        <f>+'FIN-P&amp;L_CWS'!Y207</f>
        <v>#VALUE!</v>
      </c>
      <c r="Y42" s="251" t="e">
        <f>+'FIN-P&amp;L_CWS'!Z207</f>
        <v>#VALUE!</v>
      </c>
      <c r="Z42" s="251" t="e">
        <f>+'FIN-P&amp;L_CWS'!AA207</f>
        <v>#VALUE!</v>
      </c>
      <c r="AA42" s="251" t="e">
        <f>+'FIN-P&amp;L_CWS'!AB207</f>
        <v>#VALUE!</v>
      </c>
      <c r="AB42" s="251" t="e">
        <f>+'FIN-P&amp;L_CWS'!AC207</f>
        <v>#VALUE!</v>
      </c>
      <c r="AC42" s="251" t="e">
        <f>+'FIN-P&amp;L_CWS'!AD207</f>
        <v>#VALUE!</v>
      </c>
      <c r="AD42" s="251" t="e">
        <f>+'FIN-P&amp;L_CWS'!AE207</f>
        <v>#VALUE!</v>
      </c>
      <c r="AE42" s="251" t="e">
        <f>+'FIN-P&amp;L_CWS'!AF207</f>
        <v>#VALUE!</v>
      </c>
      <c r="AF42" s="251" t="e">
        <f>+'FIN-P&amp;L_CWS'!AG207</f>
        <v>#VALUE!</v>
      </c>
      <c r="AG42" s="251" t="e">
        <f>+'FIN-P&amp;L_CWS'!AH207</f>
        <v>#VALUE!</v>
      </c>
      <c r="AH42" s="251" t="e">
        <f>+'FIN-P&amp;L_CWS'!AI207</f>
        <v>#VALUE!</v>
      </c>
      <c r="AI42" s="251" t="e">
        <f>+'FIN-P&amp;L_CWS'!AJ207</f>
        <v>#VALUE!</v>
      </c>
      <c r="AJ42" s="251" t="e">
        <f>+'FIN-P&amp;L_CWS'!AK207</f>
        <v>#VALUE!</v>
      </c>
      <c r="AK42" s="251" t="e">
        <f>+'FIN-P&amp;L_CWS'!AL207</f>
        <v>#VALUE!</v>
      </c>
      <c r="AL42" s="251" t="e">
        <f>+'FIN-P&amp;L_CWS'!AM207</f>
        <v>#VALUE!</v>
      </c>
      <c r="AM42" s="251" t="e">
        <f>+'FIN-P&amp;L_CWS'!AN207</f>
        <v>#VALUE!</v>
      </c>
      <c r="AN42" s="251" t="e">
        <f>+'FIN-P&amp;L_CWS'!AO207</f>
        <v>#VALUE!</v>
      </c>
      <c r="AO42" s="251" t="e">
        <f>+'FIN-P&amp;L_CWS'!AP207</f>
        <v>#VALUE!</v>
      </c>
      <c r="AP42" s="251" t="e">
        <f>+'FIN-P&amp;L_CWS'!AQ207</f>
        <v>#VALUE!</v>
      </c>
      <c r="AQ42" s="251" t="e">
        <f>+'FIN-P&amp;L_CWS'!AR207</f>
        <v>#VALUE!</v>
      </c>
      <c r="AR42" s="251" t="e">
        <f>+'FIN-P&amp;L_CWS'!AS207</f>
        <v>#VALUE!</v>
      </c>
      <c r="AS42" s="251" t="e">
        <f>+'FIN-P&amp;L_CWS'!AT207</f>
        <v>#VALUE!</v>
      </c>
      <c r="AT42" s="251" t="e">
        <f>+'FIN-P&amp;L_CWS'!AU207</f>
        <v>#VALUE!</v>
      </c>
      <c r="AU42" s="251" t="e">
        <f>+'FIN-P&amp;L_CWS'!AV207</f>
        <v>#VALUE!</v>
      </c>
      <c r="AV42" s="251" t="e">
        <f>+'FIN-P&amp;L_CWS'!AW207</f>
        <v>#VALUE!</v>
      </c>
      <c r="AW42" s="251" t="e">
        <f>+'FIN-P&amp;L_CWS'!AX207</f>
        <v>#VALUE!</v>
      </c>
      <c r="AX42" s="251" t="e">
        <f>+'FIN-P&amp;L_CWS'!AY207</f>
        <v>#VALUE!</v>
      </c>
      <c r="AY42" s="251">
        <f>+'FIN-P&amp;L_CWS'!AZ207</f>
        <v>-10060560.88934896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-13611714.735936848</v>
      </c>
      <c r="BC42" s="251">
        <f>+'FIN-P&amp;L_CWS'!BD207</f>
        <v>-13633324.075936846</v>
      </c>
      <c r="BD42" s="251">
        <f>+'FIN-P&amp;L_CWS'!BE207</f>
        <v>-13616745.747936852</v>
      </c>
      <c r="BE42" s="251">
        <f>+'FIN-P&amp;L_CWS'!BF207</f>
        <v>-13627287.848936848</v>
      </c>
      <c r="BF42" s="251">
        <f>+'FIN-P&amp;L_CWS'!BG207</f>
        <v>-13612574.075936846</v>
      </c>
      <c r="BG42" s="251">
        <f>+'FIN-P&amp;L_CWS'!BH207</f>
        <v>-13620545.747936852</v>
      </c>
      <c r="BH42" s="251">
        <f>+'FIN-P&amp;L_CWS'!BI207</f>
        <v>-13606858.149936849</v>
      </c>
      <c r="BI42" s="251">
        <f>+'FIN-P&amp;L_CWS'!BJ207</f>
        <v>-13627463.149936849</v>
      </c>
      <c r="BJ42" s="251">
        <f>+'FIN-P&amp;L_CWS'!BK207</f>
        <v>-13606858.149936849</v>
      </c>
      <c r="BK42" s="251">
        <f>+'FIN-P&amp;L_CWS'!BL207</f>
        <v>-13589550.67993685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-37481645.366666667</v>
      </c>
      <c r="H43" s="251">
        <f>+'FIN-P&amp;L_CWS'!I208</f>
        <v>-46851313.133333333</v>
      </c>
      <c r="I43" s="251">
        <f>+'FIN-P&amp;L_CWS'!J208</f>
        <v>-56218327.299999997</v>
      </c>
      <c r="J43" s="251">
        <f>+'FIN-P&amp;L_CWS'!K208</f>
        <v>-65625658.666666664</v>
      </c>
      <c r="K43" s="251">
        <f>+'FIN-P&amp;L_CWS'!L208</f>
        <v>-74996886.433333337</v>
      </c>
      <c r="L43" s="251">
        <f>+'FIN-P&amp;L_CWS'!M208</f>
        <v>-84372456.400000006</v>
      </c>
      <c r="M43" s="251">
        <f>+'FIN-P&amp;L_CWS'!N208</f>
        <v>-93735891.366666675</v>
      </c>
      <c r="N43" s="251">
        <f>+'FIN-P&amp;L_CWS'!O208</f>
        <v>-103085351.33333334</v>
      </c>
      <c r="O43" s="251">
        <f>+'FIN-P&amp;L_CWS'!P208</f>
        <v>-112442200.60000001</v>
      </c>
      <c r="P43" s="251" t="e">
        <f>+'FIN-P&amp;L_CWS'!Q208</f>
        <v>#VALUE!</v>
      </c>
      <c r="Q43" s="251" t="e">
        <f>+'FIN-P&amp;L_CWS'!R208</f>
        <v>#VALUE!</v>
      </c>
      <c r="R43" s="251" t="e">
        <f>+'FIN-P&amp;L_CWS'!S208</f>
        <v>#VALUE!</v>
      </c>
      <c r="S43" s="251" t="e">
        <f>+'FIN-P&amp;L_CWS'!T208</f>
        <v>#VALUE!</v>
      </c>
      <c r="T43" s="251" t="e">
        <f>+'FIN-P&amp;L_CWS'!U208</f>
        <v>#VALUE!</v>
      </c>
      <c r="U43" s="251" t="e">
        <f>+'FIN-P&amp;L_CWS'!V208</f>
        <v>#VALUE!</v>
      </c>
      <c r="V43" s="251" t="e">
        <f>+'FIN-P&amp;L_CWS'!W208</f>
        <v>#VALUE!</v>
      </c>
      <c r="W43" s="251" t="e">
        <f>+'FIN-P&amp;L_CWS'!X208</f>
        <v>#VALUE!</v>
      </c>
      <c r="X43" s="251" t="e">
        <f>+'FIN-P&amp;L_CWS'!Y208</f>
        <v>#VALUE!</v>
      </c>
      <c r="Y43" s="251" t="e">
        <f>+'FIN-P&amp;L_CWS'!Z208</f>
        <v>#VALUE!</v>
      </c>
      <c r="Z43" s="251" t="e">
        <f>+'FIN-P&amp;L_CWS'!AA208</f>
        <v>#VALUE!</v>
      </c>
      <c r="AA43" s="251" t="e">
        <f>+'FIN-P&amp;L_CWS'!AB208</f>
        <v>#VALUE!</v>
      </c>
      <c r="AB43" s="251" t="e">
        <f>+'FIN-P&amp;L_CWS'!AC208</f>
        <v>#VALUE!</v>
      </c>
      <c r="AC43" s="251" t="e">
        <f>+'FIN-P&amp;L_CWS'!AD208</f>
        <v>#VALUE!</v>
      </c>
      <c r="AD43" s="251" t="e">
        <f>+'FIN-P&amp;L_CWS'!AE208</f>
        <v>#VALUE!</v>
      </c>
      <c r="AE43" s="251" t="e">
        <f>+'FIN-P&amp;L_CWS'!AF208</f>
        <v>#VALUE!</v>
      </c>
      <c r="AF43" s="251" t="e">
        <f>+'FIN-P&amp;L_CWS'!AG208</f>
        <v>#VALUE!</v>
      </c>
      <c r="AG43" s="251" t="e">
        <f>+'FIN-P&amp;L_CWS'!AH208</f>
        <v>#VALUE!</v>
      </c>
      <c r="AH43" s="251" t="e">
        <f>+'FIN-P&amp;L_CWS'!AI208</f>
        <v>#VALUE!</v>
      </c>
      <c r="AI43" s="251" t="e">
        <f>+'FIN-P&amp;L_CWS'!AJ208</f>
        <v>#VALUE!</v>
      </c>
      <c r="AJ43" s="251" t="e">
        <f>+'FIN-P&amp;L_CWS'!AK208</f>
        <v>#VALUE!</v>
      </c>
      <c r="AK43" s="251" t="e">
        <f>+'FIN-P&amp;L_CWS'!AL208</f>
        <v>#VALUE!</v>
      </c>
      <c r="AL43" s="251" t="e">
        <f>+'FIN-P&amp;L_CWS'!AM208</f>
        <v>#VALUE!</v>
      </c>
      <c r="AM43" s="251" t="e">
        <f>+'FIN-P&amp;L_CWS'!AN208</f>
        <v>#VALUE!</v>
      </c>
      <c r="AN43" s="251" t="e">
        <f>+'FIN-P&amp;L_CWS'!AO208</f>
        <v>#VALUE!</v>
      </c>
      <c r="AO43" s="251" t="e">
        <f>+'FIN-P&amp;L_CWS'!AP208</f>
        <v>#VALUE!</v>
      </c>
      <c r="AP43" s="251" t="e">
        <f>+'FIN-P&amp;L_CWS'!AQ208</f>
        <v>#VALUE!</v>
      </c>
      <c r="AQ43" s="251" t="e">
        <f>+'FIN-P&amp;L_CWS'!AR208</f>
        <v>#VALUE!</v>
      </c>
      <c r="AR43" s="251" t="e">
        <f>+'FIN-P&amp;L_CWS'!AS208</f>
        <v>#VALUE!</v>
      </c>
      <c r="AS43" s="251" t="e">
        <f>+'FIN-P&amp;L_CWS'!AT208</f>
        <v>#VALUE!</v>
      </c>
      <c r="AT43" s="251" t="e">
        <f>+'FIN-P&amp;L_CWS'!AU208</f>
        <v>#VALUE!</v>
      </c>
      <c r="AU43" s="251" t="e">
        <f>+'FIN-P&amp;L_CWS'!AV208</f>
        <v>#VALUE!</v>
      </c>
      <c r="AV43" s="251" t="e">
        <f>+'FIN-P&amp;L_CWS'!AW208</f>
        <v>#VALUE!</v>
      </c>
      <c r="AW43" s="251" t="e">
        <f>+'FIN-P&amp;L_CWS'!AX208</f>
        <v>#VALUE!</v>
      </c>
      <c r="AX43" s="251" t="e">
        <f>+'FIN-P&amp;L_CWS'!AY208</f>
        <v>#VALUE!</v>
      </c>
      <c r="AY43" s="251" t="e">
        <f>+'FIN-P&amp;L_CWS'!AZ208</f>
        <v>#VALUE!</v>
      </c>
      <c r="AZ43" s="251" t="e">
        <f>+'FIN-P&amp;L_CWS'!BA208</f>
        <v>#VALUE!</v>
      </c>
      <c r="BA43" s="251" t="e">
        <f>+'FIN-P&amp;L_CWS'!BB208</f>
        <v>#VALUE!</v>
      </c>
      <c r="BB43" s="251" t="e">
        <f>+'FIN-P&amp;L_CWS'!BC208</f>
        <v>#VALUE!</v>
      </c>
      <c r="BC43" s="251" t="e">
        <f>+'FIN-P&amp;L_CWS'!BD208</f>
        <v>#VALUE!</v>
      </c>
      <c r="BD43" s="251" t="e">
        <f>+'FIN-P&amp;L_CWS'!BE208</f>
        <v>#VALUE!</v>
      </c>
      <c r="BE43" s="251" t="e">
        <f>+'FIN-P&amp;L_CWS'!BF208</f>
        <v>#VALUE!</v>
      </c>
      <c r="BF43" s="251" t="e">
        <f>+'FIN-P&amp;L_CWS'!BG208</f>
        <v>#VALUE!</v>
      </c>
      <c r="BG43" s="251" t="e">
        <f>+'FIN-P&amp;L_CWS'!BH208</f>
        <v>#VALUE!</v>
      </c>
      <c r="BH43" s="251" t="e">
        <f>+'FIN-P&amp;L_CWS'!BI208</f>
        <v>#VALUE!</v>
      </c>
      <c r="BI43" s="251" t="e">
        <f>+'FIN-P&amp;L_CWS'!BJ208</f>
        <v>#VALUE!</v>
      </c>
      <c r="BJ43" s="251" t="e">
        <f>+'FIN-P&amp;L_CWS'!BK208</f>
        <v>#VALUE!</v>
      </c>
      <c r="BK43" s="251" t="e">
        <f>+'FIN-P&amp;L_CWS'!BL208</f>
        <v>#VALUE!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-9433214</v>
      </c>
      <c r="G44" s="251">
        <f>+'FIN-CASHFLOW_CWS'!G67</f>
        <v>-9510339.6999999993</v>
      </c>
      <c r="H44" s="251">
        <f>+'FIN-CASHFLOW_CWS'!H67</f>
        <v>-9396406.0999999996</v>
      </c>
      <c r="I44" s="251">
        <f>+'FIN-CASHFLOW_CWS'!I67</f>
        <v>-9357752.5</v>
      </c>
      <c r="J44" s="251">
        <f>+'FIN-CASHFLOW_CWS'!J67</f>
        <v>-9384929.6999999993</v>
      </c>
      <c r="K44" s="251">
        <f>+'FIN-CASHFLOW_CWS'!K67</f>
        <v>-9361966.0999999996</v>
      </c>
      <c r="L44" s="251">
        <f>+'FIN-CASHFLOW_CWS'!L67</f>
        <v>-9338668.3000000007</v>
      </c>
      <c r="M44" s="251">
        <f>+'FIN-CASHFLOW_CWS'!M67</f>
        <v>-9361793.3000000007</v>
      </c>
      <c r="N44" s="251">
        <f>+'FIN-CASHFLOW_CWS'!N67</f>
        <v>-9323818.3000000007</v>
      </c>
      <c r="O44" s="251">
        <f>+'FIN-CASHFLOW_CWS'!O67</f>
        <v>-9469517.5999999996</v>
      </c>
      <c r="P44" s="251" t="e">
        <f>+'FIN-CASHFLOW_CWS'!P67</f>
        <v>#VALUE!</v>
      </c>
      <c r="Q44" s="251" t="e">
        <f>+'FIN-CASHFLOW_CWS'!Q67</f>
        <v>#VALUE!</v>
      </c>
      <c r="R44" s="251" t="e">
        <f>+'FIN-CASHFLOW_CWS'!R67</f>
        <v>#VALUE!</v>
      </c>
      <c r="S44" s="251" t="e">
        <f>+'FIN-CASHFLOW_CWS'!S67</f>
        <v>#VALUE!</v>
      </c>
      <c r="T44" s="251" t="e">
        <f>+'FIN-CASHFLOW_CWS'!T67</f>
        <v>#VALUE!</v>
      </c>
      <c r="U44" s="251" t="e">
        <f>+'FIN-CASHFLOW_CWS'!U67</f>
        <v>#VALUE!</v>
      </c>
      <c r="V44" s="251" t="e">
        <f>+'FIN-CASHFLOW_CWS'!V67</f>
        <v>#VALUE!</v>
      </c>
      <c r="W44" s="251" t="e">
        <f>+'FIN-CASHFLOW_CWS'!W67</f>
        <v>#VALUE!</v>
      </c>
      <c r="X44" s="251" t="e">
        <f>+'FIN-CASHFLOW_CWS'!X67</f>
        <v>#VALUE!</v>
      </c>
      <c r="Y44" s="251" t="e">
        <f>+'FIN-CASHFLOW_CWS'!Y67</f>
        <v>#VALUE!</v>
      </c>
      <c r="Z44" s="251" t="e">
        <f>+'FIN-CASHFLOW_CWS'!Z67</f>
        <v>#VALUE!</v>
      </c>
      <c r="AA44" s="251" t="e">
        <f>+'FIN-CASHFLOW_CWS'!AA67</f>
        <v>#VALUE!</v>
      </c>
      <c r="AB44" s="251" t="e">
        <f>+'FIN-CASHFLOW_CWS'!AB67</f>
        <v>#VALUE!</v>
      </c>
      <c r="AC44" s="251" t="e">
        <f>+'FIN-CASHFLOW_CWS'!AC67</f>
        <v>#VALUE!</v>
      </c>
      <c r="AD44" s="251" t="e">
        <f>+'FIN-CASHFLOW_CWS'!AD67</f>
        <v>#VALUE!</v>
      </c>
      <c r="AE44" s="251" t="e">
        <f>+'FIN-CASHFLOW_CWS'!AE67</f>
        <v>#VALUE!</v>
      </c>
      <c r="AF44" s="251" t="e">
        <f>+'FIN-CASHFLOW_CWS'!AF67</f>
        <v>#VALUE!</v>
      </c>
      <c r="AG44" s="251" t="e">
        <f>+'FIN-CASHFLOW_CWS'!AG67</f>
        <v>#VALUE!</v>
      </c>
      <c r="AH44" s="251" t="e">
        <f>+'FIN-CASHFLOW_CWS'!AH67</f>
        <v>#VALUE!</v>
      </c>
      <c r="AI44" s="251" t="e">
        <f>+'FIN-CASHFLOW_CWS'!AI67</f>
        <v>#VALUE!</v>
      </c>
      <c r="AJ44" s="251" t="e">
        <f>+'FIN-CASHFLOW_CWS'!AJ67</f>
        <v>#VALUE!</v>
      </c>
      <c r="AK44" s="251" t="e">
        <f>+'FIN-CASHFLOW_CWS'!AK67</f>
        <v>#VALUE!</v>
      </c>
      <c r="AL44" s="251" t="e">
        <f>+'FIN-CASHFLOW_CWS'!AL67</f>
        <v>#VALUE!</v>
      </c>
      <c r="AM44" s="251" t="e">
        <f>+'FIN-CASHFLOW_CWS'!AM67</f>
        <v>#VALUE!</v>
      </c>
      <c r="AN44" s="251" t="e">
        <f>+'FIN-CASHFLOW_CWS'!AN67</f>
        <v>#VALUE!</v>
      </c>
      <c r="AO44" s="251" t="e">
        <f>+'FIN-CASHFLOW_CWS'!AO67</f>
        <v>#VALUE!</v>
      </c>
      <c r="AP44" s="251" t="e">
        <f>+'FIN-CASHFLOW_CWS'!AP67</f>
        <v>#VALUE!</v>
      </c>
      <c r="AQ44" s="251" t="e">
        <f>+'FIN-CASHFLOW_CWS'!AQ67</f>
        <v>#VALUE!</v>
      </c>
      <c r="AR44" s="251" t="e">
        <f>+'FIN-CASHFLOW_CWS'!AR67</f>
        <v>#VALUE!</v>
      </c>
      <c r="AS44" s="251" t="e">
        <f>+'FIN-CASHFLOW_CWS'!AS67</f>
        <v>#VALUE!</v>
      </c>
      <c r="AT44" s="251" t="e">
        <f>+'FIN-CASHFLOW_CWS'!AT67</f>
        <v>#VALUE!</v>
      </c>
      <c r="AU44" s="251" t="e">
        <f>+'FIN-CASHFLOW_CWS'!AU67</f>
        <v>#VALUE!</v>
      </c>
      <c r="AV44" s="251" t="e">
        <f>+'FIN-CASHFLOW_CWS'!AV67</f>
        <v>#VALUE!</v>
      </c>
      <c r="AW44" s="251" t="e">
        <f>+'FIN-CASHFLOW_CWS'!AW67</f>
        <v>#VALUE!</v>
      </c>
      <c r="AX44" s="251" t="e">
        <f>+'FIN-CASHFLOW_CWS'!AX67</f>
        <v>#VALUE!</v>
      </c>
      <c r="AY44" s="251">
        <f>+'FIN-CASHFLOW_CWS'!AY67</f>
        <v>-9956773.5560156256</v>
      </c>
      <c r="AZ44" s="251">
        <f>+'FIN-CASHFLOW_CWS'!AZ67</f>
        <v>-13839623.621603517</v>
      </c>
      <c r="BA44" s="251">
        <f>+'FIN-CASHFLOW_CWS'!BA67</f>
        <v>-13850015.491603516</v>
      </c>
      <c r="BB44" s="251">
        <f>+'FIN-CASHFLOW_CWS'!BB67</f>
        <v>-13652535.902603514</v>
      </c>
      <c r="BC44" s="251">
        <f>+'FIN-CASHFLOW_CWS'!BC67</f>
        <v>-13687156.142603513</v>
      </c>
      <c r="BD44" s="251">
        <f>+'FIN-CASHFLOW_CWS'!BD67</f>
        <v>-13711649.114603519</v>
      </c>
      <c r="BE44" s="251">
        <f>+'FIN-CASHFLOW_CWS'!BE67</f>
        <v>-13566050.415603515</v>
      </c>
      <c r="BF44" s="251">
        <f>+'FIN-CASHFLOW_CWS'!BF67</f>
        <v>-13573633.142603513</v>
      </c>
      <c r="BG44" s="251">
        <f>+'FIN-CASHFLOW_CWS'!BG67</f>
        <v>-13565858.314603519</v>
      </c>
      <c r="BH44" s="251">
        <f>+'FIN-CASHFLOW_CWS'!BH67</f>
        <v>-13512927.316603515</v>
      </c>
      <c r="BI44" s="251">
        <f>+'FIN-CASHFLOW_CWS'!BI67</f>
        <v>-13625704.816603515</v>
      </c>
      <c r="BJ44" s="251">
        <f>+'FIN-CASHFLOW_CWS'!BJ67</f>
        <v>-13447635.816603515</v>
      </c>
      <c r="BK44" s="251">
        <f>+'FIN-CASHFLOW_CWS'!BK67</f>
        <v>-17122541.746603519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-28288854</v>
      </c>
      <c r="G45" s="251">
        <f>+'FIN-CASHFLOW_CWS'!G70</f>
        <v>-37799193.700000003</v>
      </c>
      <c r="H45" s="251">
        <f>+'FIN-CASHFLOW_CWS'!H70</f>
        <v>-47195599.800000004</v>
      </c>
      <c r="I45" s="251">
        <f>+'FIN-CASHFLOW_CWS'!I70</f>
        <v>-56553352.300000004</v>
      </c>
      <c r="J45" s="251">
        <f>+'FIN-CASHFLOW_CWS'!J70</f>
        <v>-65938282</v>
      </c>
      <c r="K45" s="251">
        <f>+'FIN-CASHFLOW_CWS'!K70</f>
        <v>-75300248.099999994</v>
      </c>
      <c r="L45" s="251">
        <f>+'FIN-CASHFLOW_CWS'!L70</f>
        <v>-84638916.399999991</v>
      </c>
      <c r="M45" s="251">
        <f>+'FIN-CASHFLOW_CWS'!M70</f>
        <v>-94000709.699999988</v>
      </c>
      <c r="N45" s="251">
        <f>+'FIN-CASHFLOW_CWS'!N70</f>
        <v>-103324527.99999999</v>
      </c>
      <c r="O45" s="251">
        <f>+'FIN-CASHFLOW_CWS'!O70</f>
        <v>-112794045.59999998</v>
      </c>
      <c r="P45" s="251" t="e">
        <f>+'FIN-CASHFLOW_CWS'!P70</f>
        <v>#VALUE!</v>
      </c>
      <c r="Q45" s="251" t="e">
        <f>+'FIN-CASHFLOW_CWS'!Q70</f>
        <v>#VALUE!</v>
      </c>
      <c r="R45" s="251" t="e">
        <f>+'FIN-CASHFLOW_CWS'!R70</f>
        <v>#VALUE!</v>
      </c>
      <c r="S45" s="251" t="e">
        <f>+'FIN-CASHFLOW_CWS'!S70</f>
        <v>#VALUE!</v>
      </c>
      <c r="T45" s="251" t="e">
        <f>+'FIN-CASHFLOW_CWS'!T70</f>
        <v>#VALUE!</v>
      </c>
      <c r="U45" s="251" t="e">
        <f>+'FIN-CASHFLOW_CWS'!U70</f>
        <v>#VALUE!</v>
      </c>
      <c r="V45" s="251" t="e">
        <f>+'FIN-CASHFLOW_CWS'!V70</f>
        <v>#VALUE!</v>
      </c>
      <c r="W45" s="251" t="e">
        <f>+'FIN-CASHFLOW_CWS'!W70</f>
        <v>#VALUE!</v>
      </c>
      <c r="X45" s="251" t="e">
        <f>+'FIN-CASHFLOW_CWS'!X70</f>
        <v>#VALUE!</v>
      </c>
      <c r="Y45" s="251" t="e">
        <f>+'FIN-CASHFLOW_CWS'!Y70</f>
        <v>#VALUE!</v>
      </c>
      <c r="Z45" s="251" t="e">
        <f>+'FIN-CASHFLOW_CWS'!Z70</f>
        <v>#VALUE!</v>
      </c>
      <c r="AA45" s="251" t="e">
        <f>+'FIN-CASHFLOW_CWS'!AA70</f>
        <v>#VALUE!</v>
      </c>
      <c r="AB45" s="251" t="e">
        <f>+'FIN-CASHFLOW_CWS'!AB70</f>
        <v>#VALUE!</v>
      </c>
      <c r="AC45" s="251" t="e">
        <f>+'FIN-CASHFLOW_CWS'!AC70</f>
        <v>#VALUE!</v>
      </c>
      <c r="AD45" s="251" t="e">
        <f>+'FIN-CASHFLOW_CWS'!AD70</f>
        <v>#VALUE!</v>
      </c>
      <c r="AE45" s="251" t="e">
        <f>+'FIN-CASHFLOW_CWS'!AE70</f>
        <v>#VALUE!</v>
      </c>
      <c r="AF45" s="251" t="e">
        <f>+'FIN-CASHFLOW_CWS'!AF70</f>
        <v>#VALUE!</v>
      </c>
      <c r="AG45" s="251" t="e">
        <f>+'FIN-CASHFLOW_CWS'!AG70</f>
        <v>#VALUE!</v>
      </c>
      <c r="AH45" s="251" t="e">
        <f>+'FIN-CASHFLOW_CWS'!AH70</f>
        <v>#VALUE!</v>
      </c>
      <c r="AI45" s="251" t="e">
        <f>+'FIN-CASHFLOW_CWS'!AI70</f>
        <v>#VALUE!</v>
      </c>
      <c r="AJ45" s="251" t="e">
        <f>+'FIN-CASHFLOW_CWS'!AJ70</f>
        <v>#VALUE!</v>
      </c>
      <c r="AK45" s="251" t="e">
        <f>+'FIN-CASHFLOW_CWS'!AK70</f>
        <v>#VALUE!</v>
      </c>
      <c r="AL45" s="251" t="e">
        <f>+'FIN-CASHFLOW_CWS'!AL70</f>
        <v>#VALUE!</v>
      </c>
      <c r="AM45" s="251" t="e">
        <f>+'FIN-CASHFLOW_CWS'!AM70</f>
        <v>#VALUE!</v>
      </c>
      <c r="AN45" s="251" t="e">
        <f>+'FIN-CASHFLOW_CWS'!AN70</f>
        <v>#VALUE!</v>
      </c>
      <c r="AO45" s="251" t="e">
        <f>+'FIN-CASHFLOW_CWS'!AO70</f>
        <v>#VALUE!</v>
      </c>
      <c r="AP45" s="251" t="e">
        <f>+'FIN-CASHFLOW_CWS'!AP70</f>
        <v>#VALUE!</v>
      </c>
      <c r="AQ45" s="251" t="e">
        <f>+'FIN-CASHFLOW_CWS'!AQ70</f>
        <v>#VALUE!</v>
      </c>
      <c r="AR45" s="251" t="e">
        <f>+'FIN-CASHFLOW_CWS'!AR70</f>
        <v>#VALUE!</v>
      </c>
      <c r="AS45" s="251" t="e">
        <f>+'FIN-CASHFLOW_CWS'!AS70</f>
        <v>#VALUE!</v>
      </c>
      <c r="AT45" s="251" t="e">
        <f>+'FIN-CASHFLOW_CWS'!AT70</f>
        <v>#VALUE!</v>
      </c>
      <c r="AU45" s="251" t="e">
        <f>+'FIN-CASHFLOW_CWS'!AU70</f>
        <v>#VALUE!</v>
      </c>
      <c r="AV45" s="251" t="e">
        <f>+'FIN-CASHFLOW_CWS'!AV70</f>
        <v>#VALUE!</v>
      </c>
      <c r="AW45" s="251" t="e">
        <f>+'FIN-CASHFLOW_CWS'!AW70</f>
        <v>#VALUE!</v>
      </c>
      <c r="AX45" s="251" t="e">
        <f>+'FIN-CASHFLOW_CWS'!AX70</f>
        <v>#VALUE!</v>
      </c>
      <c r="AY45" s="251" t="e">
        <f>+'FIN-CASHFLOW_CWS'!AY70</f>
        <v>#VALUE!</v>
      </c>
      <c r="AZ45" s="251" t="e">
        <f>+'FIN-CASHFLOW_CWS'!AZ70</f>
        <v>#VALUE!</v>
      </c>
      <c r="BA45" s="251" t="e">
        <f>+'FIN-CASHFLOW_CWS'!BA70</f>
        <v>#VALUE!</v>
      </c>
      <c r="BB45" s="251" t="e">
        <f>+'FIN-CASHFLOW_CWS'!BB70</f>
        <v>#VALUE!</v>
      </c>
      <c r="BC45" s="251" t="e">
        <f>+'FIN-CASHFLOW_CWS'!BC70</f>
        <v>#VALUE!</v>
      </c>
      <c r="BD45" s="251" t="e">
        <f>+'FIN-CASHFLOW_CWS'!BD70</f>
        <v>#VALUE!</v>
      </c>
      <c r="BE45" s="251" t="e">
        <f>+'FIN-CASHFLOW_CWS'!BE70</f>
        <v>#VALUE!</v>
      </c>
      <c r="BF45" s="251" t="e">
        <f>+'FIN-CASHFLOW_CWS'!BF70</f>
        <v>#VALUE!</v>
      </c>
      <c r="BG45" s="251" t="e">
        <f>+'FIN-CASHFLOW_CWS'!BG70</f>
        <v>#VALUE!</v>
      </c>
      <c r="BH45" s="251" t="e">
        <f>+'FIN-CASHFLOW_CWS'!BH70</f>
        <v>#VALUE!</v>
      </c>
      <c r="BI45" s="251" t="e">
        <f>+'FIN-CASHFLOW_CWS'!BI70</f>
        <v>#VALUE!</v>
      </c>
      <c r="BJ45" s="251" t="e">
        <f>+'FIN-CASHFLOW_CWS'!BJ70</f>
        <v>#VALUE!</v>
      </c>
      <c r="BK45" s="251" t="e">
        <f>+'FIN-CASHFLOW_CWS'!BK70</f>
        <v>#VALUE!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-9337791.3666666653</v>
      </c>
      <c r="H49" s="251">
        <f t="shared" si="3"/>
        <v>-9369667.7666666657</v>
      </c>
      <c r="I49" s="251">
        <f t="shared" si="3"/>
        <v>-9367014.166666666</v>
      </c>
      <c r="J49" s="251">
        <f t="shared" si="3"/>
        <v>-9407331.3666666653</v>
      </c>
      <c r="K49" s="251">
        <f t="shared" si="3"/>
        <v>-9371227.7666666657</v>
      </c>
      <c r="L49" s="251">
        <f t="shared" si="3"/>
        <v>-9375569.9666666668</v>
      </c>
      <c r="M49" s="251">
        <f t="shared" si="3"/>
        <v>-9363434.9666666668</v>
      </c>
      <c r="N49" s="251">
        <f t="shared" si="3"/>
        <v>-9349459.9666666668</v>
      </c>
      <c r="O49" s="251">
        <f t="shared" si="3"/>
        <v>-9356849.2666666657</v>
      </c>
      <c r="P49" s="251" t="e">
        <f t="shared" si="3"/>
        <v>#VALUE!</v>
      </c>
      <c r="Q49" s="251" t="e">
        <f t="shared" si="3"/>
        <v>#VALUE!</v>
      </c>
      <c r="R49" s="251" t="e">
        <f t="shared" si="3"/>
        <v>#VALUE!</v>
      </c>
      <c r="S49" s="251" t="e">
        <f t="shared" si="3"/>
        <v>#VALUE!</v>
      </c>
      <c r="T49" s="251" t="e">
        <f t="shared" si="3"/>
        <v>#VALUE!</v>
      </c>
      <c r="U49" s="251" t="e">
        <f t="shared" si="3"/>
        <v>#VALUE!</v>
      </c>
      <c r="V49" s="251" t="e">
        <f t="shared" si="3"/>
        <v>#VALUE!</v>
      </c>
      <c r="W49" s="251" t="e">
        <f t="shared" si="3"/>
        <v>#VALUE!</v>
      </c>
      <c r="X49" s="251" t="e">
        <f t="shared" si="3"/>
        <v>#VALUE!</v>
      </c>
      <c r="Y49" s="251" t="e">
        <f t="shared" si="3"/>
        <v>#VALUE!</v>
      </c>
      <c r="Z49" s="251" t="e">
        <f t="shared" si="3"/>
        <v>#VALUE!</v>
      </c>
      <c r="AA49" s="251" t="e">
        <f t="shared" si="3"/>
        <v>#VALUE!</v>
      </c>
      <c r="AB49" s="251" t="e">
        <f t="shared" si="3"/>
        <v>#VALUE!</v>
      </c>
      <c r="AC49" s="251" t="e">
        <f t="shared" si="3"/>
        <v>#VALUE!</v>
      </c>
      <c r="AD49" s="251" t="e">
        <f t="shared" si="3"/>
        <v>#VALUE!</v>
      </c>
      <c r="AE49" s="251" t="e">
        <f t="shared" si="3"/>
        <v>#VALUE!</v>
      </c>
      <c r="AF49" s="251" t="e">
        <f t="shared" si="3"/>
        <v>#VALUE!</v>
      </c>
      <c r="AG49" s="251" t="e">
        <f t="shared" si="3"/>
        <v>#VALUE!</v>
      </c>
      <c r="AH49" s="251" t="e">
        <f t="shared" si="3"/>
        <v>#VALUE!</v>
      </c>
      <c r="AI49" s="251" t="e">
        <f t="shared" si="3"/>
        <v>#VALUE!</v>
      </c>
      <c r="AJ49" s="251" t="e">
        <f t="shared" si="3"/>
        <v>#VALUE!</v>
      </c>
      <c r="AK49" s="251" t="e">
        <f t="shared" si="3"/>
        <v>#VALUE!</v>
      </c>
      <c r="AL49" s="251" t="e">
        <f t="shared" si="3"/>
        <v>#VALUE!</v>
      </c>
      <c r="AM49" s="251" t="e">
        <f t="shared" si="3"/>
        <v>#VALUE!</v>
      </c>
      <c r="AN49" s="251" t="e">
        <f t="shared" si="3"/>
        <v>#VALUE!</v>
      </c>
      <c r="AO49" s="251" t="e">
        <f t="shared" si="3"/>
        <v>#VALUE!</v>
      </c>
      <c r="AP49" s="251" t="e">
        <f t="shared" si="3"/>
        <v>#VALUE!</v>
      </c>
      <c r="AQ49" s="251" t="e">
        <f t="shared" si="3"/>
        <v>#VALUE!</v>
      </c>
      <c r="AR49" s="251" t="e">
        <f t="shared" si="3"/>
        <v>#VALUE!</v>
      </c>
      <c r="AS49" s="251" t="e">
        <f t="shared" si="3"/>
        <v>#VALUE!</v>
      </c>
      <c r="AT49" s="251" t="e">
        <f t="shared" si="3"/>
        <v>#VALUE!</v>
      </c>
      <c r="AU49" s="251" t="e">
        <f t="shared" si="3"/>
        <v>#VALUE!</v>
      </c>
      <c r="AV49" s="251" t="e">
        <f t="shared" si="3"/>
        <v>#VALUE!</v>
      </c>
      <c r="AW49" s="251" t="e">
        <f t="shared" si="3"/>
        <v>#VALUE!</v>
      </c>
      <c r="AX49" s="251" t="e">
        <f t="shared" si="3"/>
        <v>#VALUE!</v>
      </c>
      <c r="AY49" s="251">
        <f t="shared" si="3"/>
        <v>-10060560.88934896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-13611714.735936848</v>
      </c>
      <c r="BC49" s="251">
        <f t="shared" si="3"/>
        <v>-13633324.075936846</v>
      </c>
      <c r="BD49" s="251">
        <f t="shared" si="3"/>
        <v>-13616745.747936852</v>
      </c>
      <c r="BE49" s="251">
        <f t="shared" si="3"/>
        <v>-13627287.848936848</v>
      </c>
      <c r="BF49" s="251">
        <f t="shared" si="3"/>
        <v>-13612574.075936846</v>
      </c>
      <c r="BG49" s="251">
        <f t="shared" si="3"/>
        <v>-13620545.747936852</v>
      </c>
      <c r="BH49" s="251">
        <f t="shared" si="3"/>
        <v>-13606858.149936849</v>
      </c>
      <c r="BI49" s="251">
        <f t="shared" si="3"/>
        <v>-13627463.149936849</v>
      </c>
      <c r="BJ49" s="251">
        <f t="shared" si="3"/>
        <v>-13606858.149936849</v>
      </c>
      <c r="BK49" s="251">
        <f t="shared" si="3"/>
        <v>-13589550.67993685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-9433214</v>
      </c>
      <c r="G50" s="251">
        <f t="shared" si="4"/>
        <v>-9510339.6999999993</v>
      </c>
      <c r="H50" s="251">
        <f t="shared" si="4"/>
        <v>-9396406.0999999996</v>
      </c>
      <c r="I50" s="251">
        <f t="shared" si="4"/>
        <v>-9357752.5</v>
      </c>
      <c r="J50" s="251">
        <f t="shared" si="4"/>
        <v>-9384929.6999999993</v>
      </c>
      <c r="K50" s="251">
        <f t="shared" si="4"/>
        <v>-9361966.0999999996</v>
      </c>
      <c r="L50" s="251">
        <f t="shared" si="4"/>
        <v>-9338668.3000000007</v>
      </c>
      <c r="M50" s="251">
        <f t="shared" si="4"/>
        <v>-9361793.3000000007</v>
      </c>
      <c r="N50" s="251">
        <f t="shared" si="4"/>
        <v>-9323818.3000000007</v>
      </c>
      <c r="O50" s="251">
        <f t="shared" si="4"/>
        <v>-9469517.5999999996</v>
      </c>
      <c r="P50" s="251" t="e">
        <f t="shared" si="4"/>
        <v>#VALUE!</v>
      </c>
      <c r="Q50" s="251" t="e">
        <f t="shared" si="4"/>
        <v>#VALUE!</v>
      </c>
      <c r="R50" s="251" t="e">
        <f t="shared" si="4"/>
        <v>#VALUE!</v>
      </c>
      <c r="S50" s="251" t="e">
        <f t="shared" si="4"/>
        <v>#VALUE!</v>
      </c>
      <c r="T50" s="251" t="e">
        <f t="shared" si="4"/>
        <v>#VALUE!</v>
      </c>
      <c r="U50" s="251" t="e">
        <f t="shared" si="4"/>
        <v>#VALUE!</v>
      </c>
      <c r="V50" s="251" t="e">
        <f t="shared" si="4"/>
        <v>#VALUE!</v>
      </c>
      <c r="W50" s="251" t="e">
        <f t="shared" si="4"/>
        <v>#VALUE!</v>
      </c>
      <c r="X50" s="251" t="e">
        <f t="shared" si="4"/>
        <v>#VALUE!</v>
      </c>
      <c r="Y50" s="251" t="e">
        <f t="shared" si="4"/>
        <v>#VALUE!</v>
      </c>
      <c r="Z50" s="251" t="e">
        <f t="shared" si="4"/>
        <v>#VALUE!</v>
      </c>
      <c r="AA50" s="251" t="e">
        <f t="shared" si="4"/>
        <v>#VALUE!</v>
      </c>
      <c r="AB50" s="251" t="e">
        <f t="shared" si="4"/>
        <v>#VALUE!</v>
      </c>
      <c r="AC50" s="251" t="e">
        <f t="shared" si="4"/>
        <v>#VALUE!</v>
      </c>
      <c r="AD50" s="251" t="e">
        <f t="shared" si="4"/>
        <v>#VALUE!</v>
      </c>
      <c r="AE50" s="251" t="e">
        <f t="shared" si="4"/>
        <v>#VALUE!</v>
      </c>
      <c r="AF50" s="251" t="e">
        <f t="shared" si="4"/>
        <v>#VALUE!</v>
      </c>
      <c r="AG50" s="251" t="e">
        <f t="shared" si="4"/>
        <v>#VALUE!</v>
      </c>
      <c r="AH50" s="251" t="e">
        <f t="shared" si="4"/>
        <v>#VALUE!</v>
      </c>
      <c r="AI50" s="251" t="e">
        <f t="shared" si="4"/>
        <v>#VALUE!</v>
      </c>
      <c r="AJ50" s="251" t="e">
        <f t="shared" si="4"/>
        <v>#VALUE!</v>
      </c>
      <c r="AK50" s="251" t="e">
        <f t="shared" si="4"/>
        <v>#VALUE!</v>
      </c>
      <c r="AL50" s="251" t="e">
        <f t="shared" si="4"/>
        <v>#VALUE!</v>
      </c>
      <c r="AM50" s="251" t="e">
        <f t="shared" si="4"/>
        <v>#VALUE!</v>
      </c>
      <c r="AN50" s="251" t="e">
        <f t="shared" si="4"/>
        <v>#VALUE!</v>
      </c>
      <c r="AO50" s="251" t="e">
        <f t="shared" si="4"/>
        <v>#VALUE!</v>
      </c>
      <c r="AP50" s="251" t="e">
        <f t="shared" si="4"/>
        <v>#VALUE!</v>
      </c>
      <c r="AQ50" s="251" t="e">
        <f t="shared" si="4"/>
        <v>#VALUE!</v>
      </c>
      <c r="AR50" s="251" t="e">
        <f t="shared" si="4"/>
        <v>#VALUE!</v>
      </c>
      <c r="AS50" s="251" t="e">
        <f t="shared" si="4"/>
        <v>#VALUE!</v>
      </c>
      <c r="AT50" s="251" t="e">
        <f t="shared" si="4"/>
        <v>#VALUE!</v>
      </c>
      <c r="AU50" s="251" t="e">
        <f t="shared" si="4"/>
        <v>#VALUE!</v>
      </c>
      <c r="AV50" s="251" t="e">
        <f t="shared" si="4"/>
        <v>#VALUE!</v>
      </c>
      <c r="AW50" s="251" t="e">
        <f t="shared" si="4"/>
        <v>#VALUE!</v>
      </c>
      <c r="AX50" s="251" t="e">
        <f t="shared" si="4"/>
        <v>#VALUE!</v>
      </c>
      <c r="AY50" s="251">
        <f t="shared" si="4"/>
        <v>-9956773.5560156256</v>
      </c>
      <c r="AZ50" s="251">
        <f t="shared" si="4"/>
        <v>-13839623.621603517</v>
      </c>
      <c r="BA50" s="251">
        <f t="shared" si="4"/>
        <v>-13850015.491603516</v>
      </c>
      <c r="BB50" s="251">
        <f t="shared" si="4"/>
        <v>-13652535.902603514</v>
      </c>
      <c r="BC50" s="251">
        <f t="shared" si="4"/>
        <v>-13687156.142603513</v>
      </c>
      <c r="BD50" s="251">
        <f t="shared" si="4"/>
        <v>-13711649.114603519</v>
      </c>
      <c r="BE50" s="251">
        <f t="shared" si="4"/>
        <v>-13566050.415603515</v>
      </c>
      <c r="BF50" s="251">
        <f t="shared" si="4"/>
        <v>-13573633.142603513</v>
      </c>
      <c r="BG50" s="251">
        <f t="shared" si="4"/>
        <v>-13565858.314603519</v>
      </c>
      <c r="BH50" s="251">
        <f t="shared" si="4"/>
        <v>-13512927.316603515</v>
      </c>
      <c r="BI50" s="251">
        <f t="shared" si="4"/>
        <v>-13625704.816603515</v>
      </c>
      <c r="BJ50" s="251">
        <f t="shared" si="4"/>
        <v>-13447635.816603515</v>
      </c>
      <c r="BK50" s="251">
        <f t="shared" si="4"/>
        <v>-17122541.746603519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-9337791.3666666653</v>
      </c>
      <c r="H55" s="251">
        <f t="shared" si="5"/>
        <v>-9369667.7666666657</v>
      </c>
      <c r="I55" s="251">
        <f t="shared" si="5"/>
        <v>-9367014.166666666</v>
      </c>
      <c r="J55" s="251">
        <f t="shared" si="5"/>
        <v>-9407331.3666666653</v>
      </c>
      <c r="K55" s="251">
        <f t="shared" si="5"/>
        <v>-9371227.7666666657</v>
      </c>
      <c r="L55" s="251">
        <f t="shared" si="5"/>
        <v>-9375569.9666666668</v>
      </c>
      <c r="M55" s="251">
        <f t="shared" si="5"/>
        <v>-9363434.9666666668</v>
      </c>
      <c r="N55" s="251">
        <f t="shared" si="5"/>
        <v>-9349459.9666666668</v>
      </c>
      <c r="O55" s="251">
        <f t="shared" si="5"/>
        <v>-9356849.2666666657</v>
      </c>
      <c r="P55" s="251" t="e">
        <f t="shared" si="5"/>
        <v>#VALUE!</v>
      </c>
      <c r="Q55" s="251" t="e">
        <f t="shared" si="5"/>
        <v>#VALUE!</v>
      </c>
      <c r="R55" s="251" t="e">
        <f t="shared" si="5"/>
        <v>#VALUE!</v>
      </c>
      <c r="S55" s="251" t="e">
        <f t="shared" si="5"/>
        <v>#VALUE!</v>
      </c>
      <c r="T55" s="251" t="e">
        <f t="shared" si="5"/>
        <v>#VALUE!</v>
      </c>
      <c r="U55" s="251" t="e">
        <f t="shared" si="5"/>
        <v>#VALUE!</v>
      </c>
      <c r="V55" s="251" t="e">
        <f t="shared" si="5"/>
        <v>#VALUE!</v>
      </c>
      <c r="W55" s="251" t="e">
        <f t="shared" si="5"/>
        <v>#VALUE!</v>
      </c>
      <c r="X55" s="251" t="e">
        <f t="shared" si="5"/>
        <v>#VALUE!</v>
      </c>
      <c r="Y55" s="251" t="e">
        <f t="shared" si="5"/>
        <v>#VALUE!</v>
      </c>
      <c r="Z55" s="251" t="e">
        <f t="shared" si="5"/>
        <v>#VALUE!</v>
      </c>
      <c r="AA55" s="251" t="e">
        <f t="shared" si="5"/>
        <v>#VALUE!</v>
      </c>
      <c r="AB55" s="251" t="e">
        <f t="shared" si="5"/>
        <v>#VALUE!</v>
      </c>
      <c r="AC55" s="251" t="e">
        <f t="shared" si="5"/>
        <v>#VALUE!</v>
      </c>
      <c r="AD55" s="251" t="e">
        <f t="shared" si="5"/>
        <v>#VALUE!</v>
      </c>
      <c r="AE55" s="251" t="e">
        <f t="shared" si="5"/>
        <v>#VALUE!</v>
      </c>
      <c r="AF55" s="251" t="e">
        <f t="shared" si="5"/>
        <v>#VALUE!</v>
      </c>
      <c r="AG55" s="251" t="e">
        <f t="shared" si="5"/>
        <v>#VALUE!</v>
      </c>
      <c r="AH55" s="251" t="e">
        <f t="shared" si="5"/>
        <v>#VALUE!</v>
      </c>
      <c r="AI55" s="251" t="e">
        <f t="shared" si="5"/>
        <v>#VALUE!</v>
      </c>
      <c r="AJ55" s="251" t="e">
        <f t="shared" si="5"/>
        <v>#VALUE!</v>
      </c>
      <c r="AK55" s="251" t="e">
        <f t="shared" si="5"/>
        <v>#VALUE!</v>
      </c>
      <c r="AL55" s="251" t="e">
        <f t="shared" si="5"/>
        <v>#VALUE!</v>
      </c>
      <c r="AM55" s="251" t="e">
        <f t="shared" si="5"/>
        <v>#VALUE!</v>
      </c>
      <c r="AN55" s="251" t="e">
        <f t="shared" si="5"/>
        <v>#VALUE!</v>
      </c>
      <c r="AO55" s="251" t="e">
        <f t="shared" si="5"/>
        <v>#VALUE!</v>
      </c>
      <c r="AP55" s="251" t="e">
        <f t="shared" si="5"/>
        <v>#VALUE!</v>
      </c>
      <c r="AQ55" s="251" t="e">
        <f t="shared" si="5"/>
        <v>#VALUE!</v>
      </c>
      <c r="AR55" s="251" t="e">
        <f t="shared" si="5"/>
        <v>#VALUE!</v>
      </c>
      <c r="AS55" s="251" t="e">
        <f t="shared" si="5"/>
        <v>#VALUE!</v>
      </c>
      <c r="AT55" s="251" t="e">
        <f t="shared" si="5"/>
        <v>#VALUE!</v>
      </c>
      <c r="AU55" s="251" t="e">
        <f t="shared" si="5"/>
        <v>#VALUE!</v>
      </c>
      <c r="AV55" s="251" t="e">
        <f t="shared" si="5"/>
        <v>#VALUE!</v>
      </c>
      <c r="AW55" s="251" t="e">
        <f t="shared" si="5"/>
        <v>#VALUE!</v>
      </c>
      <c r="AX55" s="251" t="e">
        <f t="shared" si="5"/>
        <v>#VALUE!</v>
      </c>
      <c r="AY55" s="251">
        <f t="shared" si="5"/>
        <v>-10060560.88934896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-13611714.735936848</v>
      </c>
      <c r="BC55" s="251">
        <f t="shared" si="5"/>
        <v>-13633324.075936846</v>
      </c>
      <c r="BD55" s="251">
        <f t="shared" si="5"/>
        <v>-13616745.747936852</v>
      </c>
      <c r="BE55" s="251">
        <f t="shared" si="5"/>
        <v>-13627287.848936848</v>
      </c>
      <c r="BF55" s="251">
        <f t="shared" si="5"/>
        <v>-13612574.075936846</v>
      </c>
      <c r="BG55" s="251">
        <f t="shared" si="5"/>
        <v>-13620545.747936852</v>
      </c>
      <c r="BH55" s="251">
        <f t="shared" si="5"/>
        <v>-13606858.149936849</v>
      </c>
      <c r="BI55" s="251">
        <f t="shared" si="5"/>
        <v>-13627463.149936849</v>
      </c>
      <c r="BJ55" s="251">
        <f t="shared" si="5"/>
        <v>-13606858.149936849</v>
      </c>
      <c r="BK55" s="251">
        <f t="shared" si="5"/>
        <v>-13589550.67993685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-37481645.366666667</v>
      </c>
      <c r="H56" s="251">
        <f t="shared" si="6"/>
        <v>-46851313.133333333</v>
      </c>
      <c r="I56" s="251">
        <f t="shared" si="6"/>
        <v>-56218327.299999997</v>
      </c>
      <c r="J56" s="251">
        <f t="shared" si="6"/>
        <v>-65625658.666666664</v>
      </c>
      <c r="K56" s="251">
        <f t="shared" si="6"/>
        <v>-74996886.433333337</v>
      </c>
      <c r="L56" s="251">
        <f t="shared" si="6"/>
        <v>-84372456.400000006</v>
      </c>
      <c r="M56" s="251">
        <f t="shared" si="6"/>
        <v>-93735891.366666675</v>
      </c>
      <c r="N56" s="251">
        <f t="shared" si="6"/>
        <v>-103085351.33333334</v>
      </c>
      <c r="O56" s="251">
        <f t="shared" si="6"/>
        <v>-112442200.60000001</v>
      </c>
      <c r="P56" s="251" t="e">
        <f t="shared" si="6"/>
        <v>#VALUE!</v>
      </c>
      <c r="Q56" s="251" t="e">
        <f t="shared" si="6"/>
        <v>#VALUE!</v>
      </c>
      <c r="R56" s="251" t="e">
        <f t="shared" si="6"/>
        <v>#VALUE!</v>
      </c>
      <c r="S56" s="251" t="e">
        <f t="shared" si="5"/>
        <v>#VALUE!</v>
      </c>
      <c r="T56" s="251" t="e">
        <f t="shared" si="5"/>
        <v>#VALUE!</v>
      </c>
      <c r="U56" s="251" t="e">
        <f t="shared" si="5"/>
        <v>#VALUE!</v>
      </c>
      <c r="V56" s="251" t="e">
        <f t="shared" si="5"/>
        <v>#VALUE!</v>
      </c>
      <c r="W56" s="251" t="e">
        <f t="shared" si="5"/>
        <v>#VALUE!</v>
      </c>
      <c r="X56" s="251" t="e">
        <f t="shared" si="5"/>
        <v>#VALUE!</v>
      </c>
      <c r="Y56" s="251" t="e">
        <f t="shared" si="5"/>
        <v>#VALUE!</v>
      </c>
      <c r="Z56" s="251" t="e">
        <f t="shared" si="5"/>
        <v>#VALUE!</v>
      </c>
      <c r="AA56" s="251" t="e">
        <f t="shared" si="5"/>
        <v>#VALUE!</v>
      </c>
      <c r="AB56" s="251" t="e">
        <f t="shared" si="5"/>
        <v>#VALUE!</v>
      </c>
      <c r="AC56" s="251" t="e">
        <f t="shared" si="5"/>
        <v>#VALUE!</v>
      </c>
      <c r="AD56" s="251" t="e">
        <f t="shared" si="5"/>
        <v>#VALUE!</v>
      </c>
      <c r="AE56" s="251" t="e">
        <f t="shared" si="5"/>
        <v>#VALUE!</v>
      </c>
      <c r="AF56" s="251" t="e">
        <f t="shared" si="5"/>
        <v>#VALUE!</v>
      </c>
      <c r="AG56" s="251" t="e">
        <f t="shared" si="5"/>
        <v>#VALUE!</v>
      </c>
      <c r="AH56" s="251" t="e">
        <f t="shared" si="5"/>
        <v>#VALUE!</v>
      </c>
      <c r="AI56" s="251" t="e">
        <f t="shared" si="5"/>
        <v>#VALUE!</v>
      </c>
      <c r="AJ56" s="251" t="e">
        <f t="shared" si="5"/>
        <v>#VALUE!</v>
      </c>
      <c r="AK56" s="251" t="e">
        <f t="shared" si="5"/>
        <v>#VALUE!</v>
      </c>
      <c r="AL56" s="251" t="e">
        <f t="shared" si="5"/>
        <v>#VALUE!</v>
      </c>
      <c r="AM56" s="251" t="e">
        <f t="shared" si="5"/>
        <v>#VALUE!</v>
      </c>
      <c r="AN56" s="251" t="e">
        <f t="shared" si="5"/>
        <v>#VALUE!</v>
      </c>
      <c r="AO56" s="251" t="e">
        <f t="shared" si="5"/>
        <v>#VALUE!</v>
      </c>
      <c r="AP56" s="251" t="e">
        <f t="shared" si="5"/>
        <v>#VALUE!</v>
      </c>
      <c r="AQ56" s="251" t="e">
        <f t="shared" si="5"/>
        <v>#VALUE!</v>
      </c>
      <c r="AR56" s="251" t="e">
        <f t="shared" si="5"/>
        <v>#VALUE!</v>
      </c>
      <c r="AS56" s="251" t="e">
        <f t="shared" si="5"/>
        <v>#VALUE!</v>
      </c>
      <c r="AT56" s="251" t="e">
        <f t="shared" si="5"/>
        <v>#VALUE!</v>
      </c>
      <c r="AU56" s="251" t="e">
        <f t="shared" si="5"/>
        <v>#VALUE!</v>
      </c>
      <c r="AV56" s="251" t="e">
        <f t="shared" si="5"/>
        <v>#VALUE!</v>
      </c>
      <c r="AW56" s="251" t="e">
        <f t="shared" si="5"/>
        <v>#VALUE!</v>
      </c>
      <c r="AX56" s="251" t="e">
        <f t="shared" si="5"/>
        <v>#VALUE!</v>
      </c>
      <c r="AY56" s="251" t="e">
        <f t="shared" si="5"/>
        <v>#VALUE!</v>
      </c>
      <c r="AZ56" s="251" t="e">
        <f t="shared" si="5"/>
        <v>#VALUE!</v>
      </c>
      <c r="BA56" s="251" t="e">
        <f t="shared" si="5"/>
        <v>#VALUE!</v>
      </c>
      <c r="BB56" s="251" t="e">
        <f t="shared" si="5"/>
        <v>#VALUE!</v>
      </c>
      <c r="BC56" s="251" t="e">
        <f t="shared" si="5"/>
        <v>#VALUE!</v>
      </c>
      <c r="BD56" s="251" t="e">
        <f t="shared" si="5"/>
        <v>#VALUE!</v>
      </c>
      <c r="BE56" s="251" t="e">
        <f t="shared" si="5"/>
        <v>#VALUE!</v>
      </c>
      <c r="BF56" s="251" t="e">
        <f t="shared" si="5"/>
        <v>#VALUE!</v>
      </c>
      <c r="BG56" s="251" t="e">
        <f t="shared" si="5"/>
        <v>#VALUE!</v>
      </c>
      <c r="BH56" s="251" t="e">
        <f t="shared" si="5"/>
        <v>#VALUE!</v>
      </c>
      <c r="BI56" s="251" t="e">
        <f t="shared" si="5"/>
        <v>#VALUE!</v>
      </c>
      <c r="BJ56" s="251" t="e">
        <f t="shared" si="5"/>
        <v>#VALUE!</v>
      </c>
      <c r="BK56" s="251" t="e">
        <f t="shared" si="5"/>
        <v>#VALUE!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-9433214</v>
      </c>
      <c r="G57" s="251">
        <f t="shared" si="5"/>
        <v>-9510339.6999999993</v>
      </c>
      <c r="H57" s="251">
        <f t="shared" si="5"/>
        <v>-9396406.0999999996</v>
      </c>
      <c r="I57" s="251">
        <f t="shared" si="5"/>
        <v>-9357752.5</v>
      </c>
      <c r="J57" s="251">
        <f t="shared" si="5"/>
        <v>-9384929.6999999993</v>
      </c>
      <c r="K57" s="251">
        <f t="shared" si="5"/>
        <v>-9361966.0999999996</v>
      </c>
      <c r="L57" s="251">
        <f t="shared" si="5"/>
        <v>-9338668.3000000007</v>
      </c>
      <c r="M57" s="251">
        <f t="shared" si="5"/>
        <v>-9361793.3000000007</v>
      </c>
      <c r="N57" s="251">
        <f t="shared" si="5"/>
        <v>-9323818.3000000007</v>
      </c>
      <c r="O57" s="251">
        <f t="shared" si="5"/>
        <v>-9469517.5999999996</v>
      </c>
      <c r="P57" s="251" t="e">
        <f t="shared" si="5"/>
        <v>#VALUE!</v>
      </c>
      <c r="Q57" s="251" t="e">
        <f t="shared" si="5"/>
        <v>#VALUE!</v>
      </c>
      <c r="R57" s="251" t="e">
        <f t="shared" si="5"/>
        <v>#VALUE!</v>
      </c>
      <c r="S57" s="251" t="e">
        <f t="shared" si="5"/>
        <v>#VALUE!</v>
      </c>
      <c r="T57" s="251" t="e">
        <f t="shared" si="5"/>
        <v>#VALUE!</v>
      </c>
      <c r="U57" s="251" t="e">
        <f t="shared" si="5"/>
        <v>#VALUE!</v>
      </c>
      <c r="V57" s="251" t="e">
        <f t="shared" si="5"/>
        <v>#VALUE!</v>
      </c>
      <c r="W57" s="251" t="e">
        <f t="shared" si="5"/>
        <v>#VALUE!</v>
      </c>
      <c r="X57" s="251" t="e">
        <f t="shared" si="5"/>
        <v>#VALUE!</v>
      </c>
      <c r="Y57" s="251" t="e">
        <f t="shared" si="5"/>
        <v>#VALUE!</v>
      </c>
      <c r="Z57" s="251" t="e">
        <f t="shared" si="5"/>
        <v>#VALUE!</v>
      </c>
      <c r="AA57" s="251" t="e">
        <f t="shared" si="5"/>
        <v>#VALUE!</v>
      </c>
      <c r="AB57" s="251" t="e">
        <f t="shared" si="5"/>
        <v>#VALUE!</v>
      </c>
      <c r="AC57" s="251" t="e">
        <f t="shared" si="5"/>
        <v>#VALUE!</v>
      </c>
      <c r="AD57" s="251" t="e">
        <f t="shared" si="5"/>
        <v>#VALUE!</v>
      </c>
      <c r="AE57" s="251" t="e">
        <f t="shared" si="5"/>
        <v>#VALUE!</v>
      </c>
      <c r="AF57" s="251" t="e">
        <f t="shared" si="5"/>
        <v>#VALUE!</v>
      </c>
      <c r="AG57" s="251" t="e">
        <f t="shared" si="5"/>
        <v>#VALUE!</v>
      </c>
      <c r="AH57" s="251" t="e">
        <f t="shared" si="5"/>
        <v>#VALUE!</v>
      </c>
      <c r="AI57" s="251" t="e">
        <f t="shared" si="5"/>
        <v>#VALUE!</v>
      </c>
      <c r="AJ57" s="251" t="e">
        <f t="shared" si="5"/>
        <v>#VALUE!</v>
      </c>
      <c r="AK57" s="251" t="e">
        <f t="shared" si="5"/>
        <v>#VALUE!</v>
      </c>
      <c r="AL57" s="251" t="e">
        <f t="shared" si="5"/>
        <v>#VALUE!</v>
      </c>
      <c r="AM57" s="251" t="e">
        <f t="shared" si="5"/>
        <v>#VALUE!</v>
      </c>
      <c r="AN57" s="251" t="e">
        <f t="shared" si="5"/>
        <v>#VALUE!</v>
      </c>
      <c r="AO57" s="251" t="e">
        <f t="shared" si="5"/>
        <v>#VALUE!</v>
      </c>
      <c r="AP57" s="251" t="e">
        <f t="shared" si="5"/>
        <v>#VALUE!</v>
      </c>
      <c r="AQ57" s="251" t="e">
        <f t="shared" si="5"/>
        <v>#VALUE!</v>
      </c>
      <c r="AR57" s="251" t="e">
        <f t="shared" si="5"/>
        <v>#VALUE!</v>
      </c>
      <c r="AS57" s="251" t="e">
        <f t="shared" si="5"/>
        <v>#VALUE!</v>
      </c>
      <c r="AT57" s="251" t="e">
        <f t="shared" si="5"/>
        <v>#VALUE!</v>
      </c>
      <c r="AU57" s="251" t="e">
        <f t="shared" si="5"/>
        <v>#VALUE!</v>
      </c>
      <c r="AV57" s="251" t="e">
        <f t="shared" si="5"/>
        <v>#VALUE!</v>
      </c>
      <c r="AW57" s="251" t="e">
        <f t="shared" si="5"/>
        <v>#VALUE!</v>
      </c>
      <c r="AX57" s="251" t="e">
        <f t="shared" si="5"/>
        <v>#VALUE!</v>
      </c>
      <c r="AY57" s="251">
        <f t="shared" si="5"/>
        <v>-9956773.5560156256</v>
      </c>
      <c r="AZ57" s="251">
        <f t="shared" si="5"/>
        <v>-13839623.621603517</v>
      </c>
      <c r="BA57" s="251">
        <f t="shared" si="5"/>
        <v>-13850015.491603516</v>
      </c>
      <c r="BB57" s="251">
        <f t="shared" si="5"/>
        <v>-13652535.902603514</v>
      </c>
      <c r="BC57" s="251">
        <f t="shared" si="5"/>
        <v>-13687156.142603513</v>
      </c>
      <c r="BD57" s="251">
        <f t="shared" si="5"/>
        <v>-13711649.114603519</v>
      </c>
      <c r="BE57" s="251">
        <f t="shared" si="5"/>
        <v>-13566050.415603515</v>
      </c>
      <c r="BF57" s="251">
        <f t="shared" si="5"/>
        <v>-13573633.142603513</v>
      </c>
      <c r="BG57" s="251">
        <f t="shared" si="5"/>
        <v>-13565858.314603519</v>
      </c>
      <c r="BH57" s="251">
        <f t="shared" si="5"/>
        <v>-13512927.316603515</v>
      </c>
      <c r="BI57" s="251">
        <f t="shared" si="5"/>
        <v>-13625704.816603515</v>
      </c>
      <c r="BJ57" s="251">
        <f t="shared" si="5"/>
        <v>-13447635.816603515</v>
      </c>
      <c r="BK57" s="251">
        <f t="shared" si="5"/>
        <v>-17122541.746603519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-28288854</v>
      </c>
      <c r="G58" s="251">
        <f t="shared" si="5"/>
        <v>-37799193.700000003</v>
      </c>
      <c r="H58" s="251">
        <f t="shared" si="5"/>
        <v>-47195599.800000004</v>
      </c>
      <c r="I58" s="251">
        <f t="shared" si="5"/>
        <v>-56553352.300000004</v>
      </c>
      <c r="J58" s="251">
        <f t="shared" si="5"/>
        <v>-65938282</v>
      </c>
      <c r="K58" s="251">
        <f t="shared" si="5"/>
        <v>-75300248.099999994</v>
      </c>
      <c r="L58" s="251">
        <f t="shared" si="5"/>
        <v>-84638916.399999991</v>
      </c>
      <c r="M58" s="251">
        <f t="shared" si="5"/>
        <v>-94000709.699999988</v>
      </c>
      <c r="N58" s="251">
        <f t="shared" si="5"/>
        <v>-103324527.99999999</v>
      </c>
      <c r="O58" s="251">
        <f t="shared" si="5"/>
        <v>-112794045.59999998</v>
      </c>
      <c r="P58" s="251" t="e">
        <f t="shared" si="5"/>
        <v>#VALUE!</v>
      </c>
      <c r="Q58" s="251" t="e">
        <f t="shared" si="5"/>
        <v>#VALUE!</v>
      </c>
      <c r="R58" s="251" t="e">
        <f t="shared" si="5"/>
        <v>#VALUE!</v>
      </c>
      <c r="S58" s="251" t="e">
        <f t="shared" si="5"/>
        <v>#VALUE!</v>
      </c>
      <c r="T58" s="251" t="e">
        <f t="shared" si="5"/>
        <v>#VALUE!</v>
      </c>
      <c r="U58" s="251" t="e">
        <f t="shared" si="5"/>
        <v>#VALUE!</v>
      </c>
      <c r="V58" s="251" t="e">
        <f t="shared" si="5"/>
        <v>#VALUE!</v>
      </c>
      <c r="W58" s="251" t="e">
        <f t="shared" si="5"/>
        <v>#VALUE!</v>
      </c>
      <c r="X58" s="251" t="e">
        <f t="shared" si="5"/>
        <v>#VALUE!</v>
      </c>
      <c r="Y58" s="251" t="e">
        <f t="shared" si="5"/>
        <v>#VALUE!</v>
      </c>
      <c r="Z58" s="251" t="e">
        <f t="shared" si="5"/>
        <v>#VALUE!</v>
      </c>
      <c r="AA58" s="251" t="e">
        <f t="shared" si="5"/>
        <v>#VALUE!</v>
      </c>
      <c r="AB58" s="251" t="e">
        <f t="shared" si="5"/>
        <v>#VALUE!</v>
      </c>
      <c r="AC58" s="251" t="e">
        <f t="shared" si="5"/>
        <v>#VALUE!</v>
      </c>
      <c r="AD58" s="251" t="e">
        <f t="shared" si="5"/>
        <v>#VALUE!</v>
      </c>
      <c r="AE58" s="251" t="e">
        <f t="shared" si="5"/>
        <v>#VALUE!</v>
      </c>
      <c r="AF58" s="251" t="e">
        <f t="shared" si="5"/>
        <v>#VALUE!</v>
      </c>
      <c r="AG58" s="251" t="e">
        <f t="shared" si="5"/>
        <v>#VALUE!</v>
      </c>
      <c r="AH58" s="251" t="e">
        <f t="shared" si="5"/>
        <v>#VALUE!</v>
      </c>
      <c r="AI58" s="251" t="e">
        <f t="shared" si="5"/>
        <v>#VALUE!</v>
      </c>
      <c r="AJ58" s="251" t="e">
        <f t="shared" si="5"/>
        <v>#VALUE!</v>
      </c>
      <c r="AK58" s="251" t="e">
        <f t="shared" si="5"/>
        <v>#VALUE!</v>
      </c>
      <c r="AL58" s="251" t="e">
        <f t="shared" si="5"/>
        <v>#VALUE!</v>
      </c>
      <c r="AM58" s="251" t="e">
        <f t="shared" si="5"/>
        <v>#VALUE!</v>
      </c>
      <c r="AN58" s="251" t="e">
        <f t="shared" si="5"/>
        <v>#VALUE!</v>
      </c>
      <c r="AO58" s="251" t="e">
        <f t="shared" si="5"/>
        <v>#VALUE!</v>
      </c>
      <c r="AP58" s="251" t="e">
        <f t="shared" si="5"/>
        <v>#VALUE!</v>
      </c>
      <c r="AQ58" s="251" t="e">
        <f t="shared" si="5"/>
        <v>#VALUE!</v>
      </c>
      <c r="AR58" s="251" t="e">
        <f t="shared" si="5"/>
        <v>#VALUE!</v>
      </c>
      <c r="AS58" s="251" t="e">
        <f t="shared" si="5"/>
        <v>#VALUE!</v>
      </c>
      <c r="AT58" s="251" t="e">
        <f t="shared" si="5"/>
        <v>#VALUE!</v>
      </c>
      <c r="AU58" s="251" t="e">
        <f t="shared" si="5"/>
        <v>#VALUE!</v>
      </c>
      <c r="AV58" s="251" t="e">
        <f t="shared" si="5"/>
        <v>#VALUE!</v>
      </c>
      <c r="AW58" s="251" t="e">
        <f t="shared" si="5"/>
        <v>#VALUE!</v>
      </c>
      <c r="AX58" s="251" t="e">
        <f t="shared" si="5"/>
        <v>#VALUE!</v>
      </c>
      <c r="AY58" s="251" t="e">
        <f t="shared" si="5"/>
        <v>#VALUE!</v>
      </c>
      <c r="AZ58" s="251" t="e">
        <f t="shared" si="5"/>
        <v>#VALUE!</v>
      </c>
      <c r="BA58" s="251" t="e">
        <f t="shared" si="5"/>
        <v>#VALUE!</v>
      </c>
      <c r="BB58" s="251" t="e">
        <f t="shared" si="5"/>
        <v>#VALUE!</v>
      </c>
      <c r="BC58" s="251" t="e">
        <f t="shared" si="5"/>
        <v>#VALUE!</v>
      </c>
      <c r="BD58" s="251" t="e">
        <f t="shared" si="5"/>
        <v>#VALUE!</v>
      </c>
      <c r="BE58" s="251" t="e">
        <f t="shared" si="5"/>
        <v>#VALUE!</v>
      </c>
      <c r="BF58" s="251" t="e">
        <f t="shared" si="5"/>
        <v>#VALUE!</v>
      </c>
      <c r="BG58" s="251" t="e">
        <f t="shared" si="5"/>
        <v>#VALUE!</v>
      </c>
      <c r="BH58" s="251" t="e">
        <f t="shared" si="5"/>
        <v>#VALUE!</v>
      </c>
      <c r="BI58" s="251" t="e">
        <f t="shared" si="5"/>
        <v>#VALUE!</v>
      </c>
      <c r="BJ58" s="251" t="e">
        <f t="shared" si="5"/>
        <v>#VALUE!</v>
      </c>
      <c r="BK58" s="251" t="e">
        <f t="shared" si="5"/>
        <v>#VALUE!</v>
      </c>
    </row>
    <row r="59" spans="1:64" x14ac:dyDescent="0.15">
      <c r="B59" s="33" t="s">
        <v>1125</v>
      </c>
      <c r="C59" s="260">
        <f>+'FIN-CASHFLOW_CWS'!C58</f>
        <v>47167007.800000004</v>
      </c>
      <c r="D59" s="260">
        <f>+'FIN-CASHFLOW_CWS'!D58</f>
        <v>37735783.800000004</v>
      </c>
      <c r="E59" s="260">
        <f>+'FIN-CASHFLOW_CWS'!E58</f>
        <v>28339959.800000004</v>
      </c>
      <c r="F59" s="260">
        <f>+'FIN-CASHFLOW_CWS'!F58</f>
        <v>18906745.800000004</v>
      </c>
      <c r="G59" s="260">
        <f>+'FIN-CASHFLOW_CWS'!G58</f>
        <v>9396406.1000000052</v>
      </c>
      <c r="H59" s="260">
        <f>+'FIN-CASHFLOW_CWS'!H58</f>
        <v>56128928.199999988</v>
      </c>
      <c r="I59" s="260">
        <f>+'FIN-CASHFLOW_CWS'!I58</f>
        <v>46771175.699999988</v>
      </c>
      <c r="J59" s="260">
        <f>+'FIN-CASHFLOW_CWS'!J58</f>
        <v>37386245.999999985</v>
      </c>
      <c r="K59" s="260">
        <f>+'FIN-CASHFLOW_CWS'!K58</f>
        <v>28024279.899999984</v>
      </c>
      <c r="L59" s="260">
        <f>+'FIN-CASHFLOW_CWS'!L58</f>
        <v>18685611.599999983</v>
      </c>
      <c r="M59" s="260">
        <f>+'FIN-CASHFLOW_CWS'!M58</f>
        <v>9323818.2999999821</v>
      </c>
      <c r="N59" s="260" t="e">
        <f>+'FIN-CASHFLOW_CWS'!N58</f>
        <v>#VALUE!</v>
      </c>
      <c r="O59" s="260" t="e">
        <f>+'FIN-CASHFLOW_CWS'!O58</f>
        <v>#VALUE!</v>
      </c>
      <c r="P59" s="260" t="e">
        <f>+'FIN-CASHFLOW_CWS'!P58</f>
        <v>#VALUE!</v>
      </c>
      <c r="Q59" s="260" t="e">
        <f>+'FIN-CASHFLOW_CWS'!Q58</f>
        <v>#VALUE!</v>
      </c>
      <c r="R59" s="260" t="e">
        <f>+'FIN-CASHFLOW_CWS'!R58</f>
        <v>#VALUE!</v>
      </c>
      <c r="S59" s="260" t="e">
        <f>+'FIN-CASHFLOW_CWS'!S58</f>
        <v>#VALUE!</v>
      </c>
      <c r="T59" s="260" t="e">
        <f>+'FIN-CASHFLOW_CWS'!T58</f>
        <v>#VALUE!</v>
      </c>
      <c r="U59" s="260" t="e">
        <f>+'FIN-CASHFLOW_CWS'!U58</f>
        <v>#VALUE!</v>
      </c>
      <c r="V59" s="260" t="e">
        <f>+'FIN-CASHFLOW_CWS'!V58</f>
        <v>#VALUE!</v>
      </c>
      <c r="W59" s="260" t="e">
        <f>+'FIN-CASHFLOW_CWS'!W58</f>
        <v>#VALUE!</v>
      </c>
      <c r="X59" s="260" t="e">
        <f>+'FIN-CASHFLOW_CWS'!X58</f>
        <v>#VALUE!</v>
      </c>
      <c r="Y59" s="260" t="e">
        <f>+'FIN-CASHFLOW_CWS'!Y58</f>
        <v>#VALUE!</v>
      </c>
      <c r="Z59" s="260" t="e">
        <f>+'FIN-CASHFLOW_CWS'!Z58</f>
        <v>#VALUE!</v>
      </c>
      <c r="AA59" s="260" t="e">
        <f>+'FIN-CASHFLOW_CWS'!AA58</f>
        <v>#VALUE!</v>
      </c>
      <c r="AB59" s="260" t="e">
        <f>+'FIN-CASHFLOW_CWS'!AB58</f>
        <v>#VALUE!</v>
      </c>
      <c r="AC59" s="260" t="e">
        <f>+'FIN-CASHFLOW_CWS'!AC58</f>
        <v>#VALUE!</v>
      </c>
      <c r="AD59" s="260" t="e">
        <f>+'FIN-CASHFLOW_CWS'!AD58</f>
        <v>#VALUE!</v>
      </c>
      <c r="AE59" s="260" t="e">
        <f>+'FIN-CASHFLOW_CWS'!AE58</f>
        <v>#VALUE!</v>
      </c>
      <c r="AF59" s="260" t="e">
        <f>+'FIN-CASHFLOW_CWS'!AF58</f>
        <v>#VALUE!</v>
      </c>
      <c r="AG59" s="260" t="e">
        <f>+'FIN-CASHFLOW_CWS'!AG58</f>
        <v>#VALUE!</v>
      </c>
      <c r="AH59" s="260" t="e">
        <f>+'FIN-CASHFLOW_CWS'!AH58</f>
        <v>#VALUE!</v>
      </c>
      <c r="AI59" s="260" t="e">
        <f>+'FIN-CASHFLOW_CWS'!AI58</f>
        <v>#VALUE!</v>
      </c>
      <c r="AJ59" s="260" t="e">
        <f>+'FIN-CASHFLOW_CWS'!AJ58</f>
        <v>#VALUE!</v>
      </c>
      <c r="AK59" s="260" t="e">
        <f>+'FIN-CASHFLOW_CWS'!AK58</f>
        <v>#VALUE!</v>
      </c>
      <c r="AL59" s="260" t="e">
        <f>+'FIN-CASHFLOW_CWS'!AL58</f>
        <v>#VALUE!</v>
      </c>
      <c r="AM59" s="260" t="e">
        <f>+'FIN-CASHFLOW_CWS'!AM58</f>
        <v>#VALUE!</v>
      </c>
      <c r="AN59" s="260" t="e">
        <f>+'FIN-CASHFLOW_CWS'!AN58</f>
        <v>#VALUE!</v>
      </c>
      <c r="AO59" s="260" t="e">
        <f>+'FIN-CASHFLOW_CWS'!AO58</f>
        <v>#VALUE!</v>
      </c>
      <c r="AP59" s="260" t="e">
        <f>+'FIN-CASHFLOW_CWS'!AP58</f>
        <v>#VALUE!</v>
      </c>
      <c r="AQ59" s="260" t="e">
        <f>+'FIN-CASHFLOW_CWS'!AQ58</f>
        <v>#VALUE!</v>
      </c>
      <c r="AR59" s="260" t="e">
        <f>+'FIN-CASHFLOW_CWS'!AR58</f>
        <v>#VALUE!</v>
      </c>
      <c r="AS59" s="260" t="e">
        <f>+'FIN-CASHFLOW_CWS'!AS58</f>
        <v>#VALUE!</v>
      </c>
      <c r="AT59" s="260" t="e">
        <f>+'FIN-CASHFLOW_CWS'!AT58</f>
        <v>#VALUE!</v>
      </c>
      <c r="AU59" s="260" t="e">
        <f>+'FIN-CASHFLOW_CWS'!AU58</f>
        <v>#VALUE!</v>
      </c>
      <c r="AV59" s="260" t="e">
        <f>+'FIN-CASHFLOW_CWS'!AV58</f>
        <v>#VALUE!</v>
      </c>
      <c r="AW59" s="260" t="e">
        <f>+'FIN-CASHFLOW_CWS'!AW58</f>
        <v>#VALUE!</v>
      </c>
      <c r="AX59" s="260" t="e">
        <f>+'FIN-CASHFLOW_CWS'!AX58</f>
        <v>#VALUE!</v>
      </c>
      <c r="AY59" s="260" t="e">
        <f>+'FIN-CASHFLOW_CWS'!AY58</f>
        <v>#VALUE!</v>
      </c>
      <c r="AZ59" s="260" t="e">
        <f>+'FIN-CASHFLOW_CWS'!AZ58</f>
        <v>#VALUE!</v>
      </c>
      <c r="BA59" s="260" t="e">
        <f>+'FIN-CASHFLOW_CWS'!BA58</f>
        <v>#VALUE!</v>
      </c>
      <c r="BB59" s="260" t="e">
        <f>+'FIN-CASHFLOW_CWS'!BB58</f>
        <v>#VALUE!</v>
      </c>
      <c r="BC59" s="260" t="e">
        <f>+'FIN-CASHFLOW_CWS'!BC58</f>
        <v>#VALUE!</v>
      </c>
      <c r="BD59" s="260" t="e">
        <f>+'FIN-CASHFLOW_CWS'!BD58</f>
        <v>#VALUE!</v>
      </c>
      <c r="BE59" s="260" t="e">
        <f>+'FIN-CASHFLOW_CWS'!BE58</f>
        <v>#VALUE!</v>
      </c>
      <c r="BF59" s="260" t="e">
        <f>+'FIN-CASHFLOW_CWS'!BF58</f>
        <v>#VALUE!</v>
      </c>
      <c r="BG59" s="260" t="e">
        <f>+'FIN-CASHFLOW_CWS'!BG58</f>
        <v>#VALUE!</v>
      </c>
      <c r="BH59" s="260" t="e">
        <f>+'FIN-CASHFLOW_CWS'!BH58</f>
        <v>#VALUE!</v>
      </c>
      <c r="BI59" s="260" t="e">
        <f>+'FIN-CASHFLOW_CWS'!BI58</f>
        <v>#VALUE!</v>
      </c>
      <c r="BJ59" s="260" t="e">
        <f>+'FIN-CASHFLOW_CWS'!BJ58</f>
        <v>#VALUE!</v>
      </c>
      <c r="BK59" s="260" t="e">
        <f>+'FIN-CASHFLOW_CWS'!BK58</f>
        <v>#VALUE!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16408215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1196000</v>
      </c>
      <c r="F5" s="63">
        <f>REV_DB!G17</f>
        <v>-2891543.75</v>
      </c>
      <c r="G5" s="63">
        <f>REV_DB!H17</f>
        <v>-1942209.5</v>
      </c>
      <c r="H5" s="63">
        <f>REV_DB!I17</f>
        <v>-508558.70000000112</v>
      </c>
      <c r="I5" s="181">
        <f>SUM(D5:H5)</f>
        <v>-3944471.9500000011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 t="e">
        <f>SUM(P353:AA353)</f>
        <v>#VALUE!</v>
      </c>
      <c r="F27" s="67" t="e">
        <f>SUM(AB353:AM353)</f>
        <v>#VALUE!</v>
      </c>
      <c r="G27" s="67">
        <f>SUM(AN353:AY353)</f>
        <v>0</v>
      </c>
      <c r="H27" s="67">
        <f>SUM(AZ353:BK353)</f>
        <v>0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 t="e">
        <f>SUM(P368:AA368)</f>
        <v>#VALUE!</v>
      </c>
      <c r="F28" s="67" t="e">
        <f>SUM(AB368:AM368)</f>
        <v>#VALUE!</v>
      </c>
      <c r="G28" s="67">
        <f>SUM(AN368:AY368)</f>
        <v>8160000</v>
      </c>
      <c r="H28" s="67">
        <f>SUM(AZ368:BK368)</f>
        <v>9600000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 t="e">
        <f>SUM(P372:AA372)</f>
        <v>#VALUE!</v>
      </c>
      <c r="F30" s="67" t="e">
        <f>SUM(AB372:AM372)</f>
        <v>#VALUE!</v>
      </c>
      <c r="G30" s="67" t="e">
        <f>SUM(AN372:AY372)</f>
        <v>#VALUE!</v>
      </c>
      <c r="H30" s="67">
        <f>SUM(AZ372:BK372)</f>
        <v>0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 t="e">
        <f>SUM(P376:AA376)</f>
        <v>#VALUE!</v>
      </c>
      <c r="F32" s="192" t="e">
        <f>SUM(AB376:AM376)</f>
        <v>#VALUE!</v>
      </c>
      <c r="G32" s="192" t="e">
        <f>SUM(AN376:AY376)</f>
        <v>#VALUE!</v>
      </c>
      <c r="H32" s="192">
        <f>SUM(AZ376:BK376)</f>
        <v>60974544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 t="e">
        <f t="shared" si="3"/>
        <v>#VALUE!</v>
      </c>
      <c r="F41" s="192" t="e">
        <f t="shared" si="3"/>
        <v>#VALUE!</v>
      </c>
      <c r="G41" s="192" t="e">
        <f t="shared" si="3"/>
        <v>#VALUE!</v>
      </c>
      <c r="H41" s="192">
        <f t="shared" si="3"/>
        <v>61106834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 t="e">
        <f>STAFF_CWS!T406</f>
        <v>#VALUE!</v>
      </c>
      <c r="Q229" s="26" t="e">
        <f>STAFF_CWS!U406</f>
        <v>#VALUE!</v>
      </c>
      <c r="R229" s="26" t="e">
        <f>STAFF_CWS!V406</f>
        <v>#VALUE!</v>
      </c>
      <c r="S229" s="26" t="e">
        <f>STAFF_CWS!W406</f>
        <v>#VALUE!</v>
      </c>
      <c r="T229" s="26" t="e">
        <f>STAFF_CWS!X406</f>
        <v>#VALUE!</v>
      </c>
      <c r="U229" s="26" t="e">
        <f>STAFF_CWS!Y406</f>
        <v>#VALUE!</v>
      </c>
      <c r="V229" s="26" t="e">
        <f>STAFF_CWS!Z406</f>
        <v>#VALUE!</v>
      </c>
      <c r="W229" s="26" t="e">
        <f>STAFF_CWS!AA406</f>
        <v>#VALUE!</v>
      </c>
      <c r="X229" s="26" t="e">
        <f>STAFF_CWS!AB406</f>
        <v>#VALUE!</v>
      </c>
      <c r="Y229" s="26" t="e">
        <f>STAFF_CWS!AC406</f>
        <v>#VALUE!</v>
      </c>
      <c r="Z229" s="26" t="e">
        <f>STAFF_CWS!AD406</f>
        <v>#VALUE!</v>
      </c>
      <c r="AA229" s="26" t="e">
        <f>STAFF_CWS!AE406</f>
        <v>#VALUE!</v>
      </c>
      <c r="AB229" s="26" t="e">
        <f>STAFF_CWS!AF406</f>
        <v>#VALUE!</v>
      </c>
      <c r="AC229" s="26" t="e">
        <f>STAFF_CWS!AG406</f>
        <v>#VALUE!</v>
      </c>
      <c r="AD229" s="26" t="e">
        <f>STAFF_CWS!AH406</f>
        <v>#VALUE!</v>
      </c>
      <c r="AE229" s="26" t="e">
        <f>STAFF_CWS!AI406</f>
        <v>#VALUE!</v>
      </c>
      <c r="AF229" s="26" t="e">
        <f>STAFF_CWS!AJ406</f>
        <v>#VALUE!</v>
      </c>
      <c r="AG229" s="26" t="e">
        <f>STAFF_CWS!AK406</f>
        <v>#VALUE!</v>
      </c>
      <c r="AH229" s="26" t="e">
        <f>STAFF_CWS!AL406</f>
        <v>#VALUE!</v>
      </c>
      <c r="AI229" s="26" t="e">
        <f>STAFF_CWS!AM406</f>
        <v>#VALUE!</v>
      </c>
      <c r="AJ229" s="26" t="e">
        <f>STAFF_CWS!AN406</f>
        <v>#VALUE!</v>
      </c>
      <c r="AK229" s="26" t="e">
        <f>STAFF_CWS!AO406</f>
        <v>#VALUE!</v>
      </c>
      <c r="AL229" s="26" t="e">
        <f>STAFF_CWS!AP406</f>
        <v>#VALUE!</v>
      </c>
      <c r="AM229" s="26" t="e">
        <f>STAFF_CWS!AQ406</f>
        <v>#VALUE!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 t="e">
        <f>STAFF_CWS!T407</f>
        <v>#VALUE!</v>
      </c>
      <c r="Q230" s="26" t="e">
        <f>STAFF_CWS!U407</f>
        <v>#VALUE!</v>
      </c>
      <c r="R230" s="26" t="e">
        <f>STAFF_CWS!V407</f>
        <v>#VALUE!</v>
      </c>
      <c r="S230" s="26" t="e">
        <f>STAFF_CWS!W407</f>
        <v>#VALUE!</v>
      </c>
      <c r="T230" s="26" t="e">
        <f>STAFF_CWS!X407</f>
        <v>#VALUE!</v>
      </c>
      <c r="U230" s="26" t="e">
        <f>STAFF_CWS!Y407</f>
        <v>#VALUE!</v>
      </c>
      <c r="V230" s="26" t="e">
        <f>STAFF_CWS!Z407</f>
        <v>#VALUE!</v>
      </c>
      <c r="W230" s="26" t="e">
        <f>STAFF_CWS!AA407</f>
        <v>#VALUE!</v>
      </c>
      <c r="X230" s="26" t="e">
        <f>STAFF_CWS!AB407</f>
        <v>#VALUE!</v>
      </c>
      <c r="Y230" s="26" t="e">
        <f>STAFF_CWS!AC407</f>
        <v>#VALUE!</v>
      </c>
      <c r="Z230" s="26" t="e">
        <f>STAFF_CWS!AD407</f>
        <v>#VALUE!</v>
      </c>
      <c r="AA230" s="26" t="e">
        <f>STAFF_CWS!AE407</f>
        <v>#VALUE!</v>
      </c>
      <c r="AB230" s="26" t="e">
        <f>STAFF_CWS!AF407</f>
        <v>#VALUE!</v>
      </c>
      <c r="AC230" s="26" t="e">
        <f>STAFF_CWS!AG407</f>
        <v>#VALUE!</v>
      </c>
      <c r="AD230" s="26" t="e">
        <f>STAFF_CWS!AH407</f>
        <v>#VALUE!</v>
      </c>
      <c r="AE230" s="26" t="e">
        <f>STAFF_CWS!AI407</f>
        <v>#VALUE!</v>
      </c>
      <c r="AF230" s="26" t="e">
        <f>STAFF_CWS!AJ407</f>
        <v>#VALUE!</v>
      </c>
      <c r="AG230" s="26" t="e">
        <f>STAFF_CWS!AK407</f>
        <v>#VALUE!</v>
      </c>
      <c r="AH230" s="26" t="e">
        <f>STAFF_CWS!AL407</f>
        <v>#VALUE!</v>
      </c>
      <c r="AI230" s="26" t="e">
        <f>STAFF_CWS!AM407</f>
        <v>#VALUE!</v>
      </c>
      <c r="AJ230" s="26" t="e">
        <f>STAFF_CWS!AN407</f>
        <v>#VALUE!</v>
      </c>
      <c r="AK230" s="26" t="e">
        <f>STAFF_CWS!AO407</f>
        <v>#VALUE!</v>
      </c>
      <c r="AL230" s="26" t="e">
        <f>STAFF_CWS!AP407</f>
        <v>#VALUE!</v>
      </c>
      <c r="AM230" s="26" t="e">
        <f>STAFF_CWS!AQ407</f>
        <v>#VALUE!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 t="e">
        <f>STAFF_CWS!T442</f>
        <v>#VALUE!</v>
      </c>
      <c r="Q265" s="26" t="e">
        <f>STAFF_CWS!U442</f>
        <v>#VALUE!</v>
      </c>
      <c r="R265" s="26" t="e">
        <f>STAFF_CWS!V442</f>
        <v>#VALUE!</v>
      </c>
      <c r="S265" s="26" t="e">
        <f>STAFF_CWS!W442</f>
        <v>#VALUE!</v>
      </c>
      <c r="T265" s="26" t="e">
        <f>STAFF_CWS!X442</f>
        <v>#VALUE!</v>
      </c>
      <c r="U265" s="26" t="e">
        <f>STAFF_CWS!Y442</f>
        <v>#VALUE!</v>
      </c>
      <c r="V265" s="26" t="e">
        <f>STAFF_CWS!Z442</f>
        <v>#VALUE!</v>
      </c>
      <c r="W265" s="26" t="e">
        <f>STAFF_CWS!AA442</f>
        <v>#VALUE!</v>
      </c>
      <c r="X265" s="26" t="e">
        <f>STAFF_CWS!AB442</f>
        <v>#VALUE!</v>
      </c>
      <c r="Y265" s="26" t="e">
        <f>STAFF_CWS!AC442</f>
        <v>#VALUE!</v>
      </c>
      <c r="Z265" s="26" t="e">
        <f>STAFF_CWS!AD442</f>
        <v>#VALUE!</v>
      </c>
      <c r="AA265" s="26" t="e">
        <f>STAFF_CWS!AE442</f>
        <v>#VALUE!</v>
      </c>
      <c r="AB265" s="26" t="e">
        <f>STAFF_CWS!AF442</f>
        <v>#VALUE!</v>
      </c>
      <c r="AC265" s="26" t="e">
        <f>STAFF_CWS!AG442</f>
        <v>#VALUE!</v>
      </c>
      <c r="AD265" s="26" t="e">
        <f>STAFF_CWS!AH442</f>
        <v>#VALUE!</v>
      </c>
      <c r="AE265" s="26" t="e">
        <f>STAFF_CWS!AI442</f>
        <v>#VALUE!</v>
      </c>
      <c r="AF265" s="26" t="e">
        <f>STAFF_CWS!AJ442</f>
        <v>#VALUE!</v>
      </c>
      <c r="AG265" s="26" t="e">
        <f>STAFF_CWS!AK442</f>
        <v>#VALUE!</v>
      </c>
      <c r="AH265" s="26" t="e">
        <f>STAFF_CWS!AL442</f>
        <v>#VALUE!</v>
      </c>
      <c r="AI265" s="26" t="e">
        <f>STAFF_CWS!AM442</f>
        <v>#VALUE!</v>
      </c>
      <c r="AJ265" s="26" t="e">
        <f>STAFF_CWS!AN442</f>
        <v>#VALUE!</v>
      </c>
      <c r="AK265" s="26" t="e">
        <f>STAFF_CWS!AO442</f>
        <v>#VALUE!</v>
      </c>
      <c r="AL265" s="26" t="e">
        <f>STAFF_CWS!AP442</f>
        <v>#VALUE!</v>
      </c>
      <c r="AM265" s="26" t="e">
        <f>STAFF_CWS!AQ442</f>
        <v>#VALUE!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 t="e">
        <f>STAFF_CWS!T443</f>
        <v>#VALUE!</v>
      </c>
      <c r="Q266" s="26" t="e">
        <f>STAFF_CWS!U443</f>
        <v>#VALUE!</v>
      </c>
      <c r="R266" s="26" t="e">
        <f>STAFF_CWS!V443</f>
        <v>#VALUE!</v>
      </c>
      <c r="S266" s="26" t="e">
        <f>STAFF_CWS!W443</f>
        <v>#VALUE!</v>
      </c>
      <c r="T266" s="26" t="e">
        <f>STAFF_CWS!X443</f>
        <v>#VALUE!</v>
      </c>
      <c r="U266" s="26" t="e">
        <f>STAFF_CWS!Y443</f>
        <v>#VALUE!</v>
      </c>
      <c r="V266" s="26" t="e">
        <f>STAFF_CWS!Z443</f>
        <v>#VALUE!</v>
      </c>
      <c r="W266" s="26" t="e">
        <f>STAFF_CWS!AA443</f>
        <v>#VALUE!</v>
      </c>
      <c r="X266" s="26" t="e">
        <f>STAFF_CWS!AB443</f>
        <v>#VALUE!</v>
      </c>
      <c r="Y266" s="26" t="e">
        <f>STAFF_CWS!AC443</f>
        <v>#VALUE!</v>
      </c>
      <c r="Z266" s="26" t="e">
        <f>STAFF_CWS!AD443</f>
        <v>#VALUE!</v>
      </c>
      <c r="AA266" s="26" t="e">
        <f>STAFF_CWS!AE443</f>
        <v>#VALUE!</v>
      </c>
      <c r="AB266" s="26" t="e">
        <f>STAFF_CWS!AF443</f>
        <v>#VALUE!</v>
      </c>
      <c r="AC266" s="26" t="e">
        <f>STAFF_CWS!AG443</f>
        <v>#VALUE!</v>
      </c>
      <c r="AD266" s="26" t="e">
        <f>STAFF_CWS!AH443</f>
        <v>#VALUE!</v>
      </c>
      <c r="AE266" s="26" t="e">
        <f>STAFF_CWS!AI443</f>
        <v>#VALUE!</v>
      </c>
      <c r="AF266" s="26" t="e">
        <f>STAFF_CWS!AJ443</f>
        <v>#VALUE!</v>
      </c>
      <c r="AG266" s="26" t="e">
        <f>STAFF_CWS!AK443</f>
        <v>#VALUE!</v>
      </c>
      <c r="AH266" s="26" t="e">
        <f>STAFF_CWS!AL443</f>
        <v>#VALUE!</v>
      </c>
      <c r="AI266" s="26" t="e">
        <f>STAFF_CWS!AM443</f>
        <v>#VALUE!</v>
      </c>
      <c r="AJ266" s="26" t="e">
        <f>STAFF_CWS!AN443</f>
        <v>#VALUE!</v>
      </c>
      <c r="AK266" s="26" t="e">
        <f>STAFF_CWS!AO443</f>
        <v>#VALUE!</v>
      </c>
      <c r="AL266" s="26" t="e">
        <f>STAFF_CWS!AP443</f>
        <v>#VALUE!</v>
      </c>
      <c r="AM266" s="26" t="e">
        <f>STAFF_CWS!AQ443</f>
        <v>#VALUE!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 t="e">
        <f>STAFF_CWS!T469</f>
        <v>#VALUE!</v>
      </c>
      <c r="Q292" s="26" t="e">
        <f>STAFF_CWS!U469</f>
        <v>#VALUE!</v>
      </c>
      <c r="R292" s="26" t="e">
        <f>STAFF_CWS!V469</f>
        <v>#VALUE!</v>
      </c>
      <c r="S292" s="26" t="e">
        <f>STAFF_CWS!W469</f>
        <v>#VALUE!</v>
      </c>
      <c r="T292" s="26" t="e">
        <f>STAFF_CWS!X469</f>
        <v>#VALUE!</v>
      </c>
      <c r="U292" s="26" t="e">
        <f>STAFF_CWS!Y469</f>
        <v>#VALUE!</v>
      </c>
      <c r="V292" s="26" t="e">
        <f>STAFF_CWS!Z469</f>
        <v>#VALUE!</v>
      </c>
      <c r="W292" s="26" t="e">
        <f>STAFF_CWS!AA469</f>
        <v>#VALUE!</v>
      </c>
      <c r="X292" s="26" t="e">
        <f>STAFF_CWS!AB469</f>
        <v>#VALUE!</v>
      </c>
      <c r="Y292" s="26" t="e">
        <f>STAFF_CWS!AC469</f>
        <v>#VALUE!</v>
      </c>
      <c r="Z292" s="26" t="e">
        <f>STAFF_CWS!AD469</f>
        <v>#VALUE!</v>
      </c>
      <c r="AA292" s="26" t="e">
        <f>STAFF_CWS!AE469</f>
        <v>#VALUE!</v>
      </c>
      <c r="AB292" s="26" t="e">
        <f>STAFF_CWS!AF469</f>
        <v>#VALUE!</v>
      </c>
      <c r="AC292" s="26" t="e">
        <f>STAFF_CWS!AG469</f>
        <v>#VALUE!</v>
      </c>
      <c r="AD292" s="26" t="e">
        <f>STAFF_CWS!AH469</f>
        <v>#VALUE!</v>
      </c>
      <c r="AE292" s="26" t="e">
        <f>STAFF_CWS!AI469</f>
        <v>#VALUE!</v>
      </c>
      <c r="AF292" s="26" t="e">
        <f>STAFF_CWS!AJ469</f>
        <v>#VALUE!</v>
      </c>
      <c r="AG292" s="26" t="e">
        <f>STAFF_CWS!AK469</f>
        <v>#VALUE!</v>
      </c>
      <c r="AH292" s="26" t="e">
        <f>STAFF_CWS!AL469</f>
        <v>#VALUE!</v>
      </c>
      <c r="AI292" s="26" t="e">
        <f>STAFF_CWS!AM469</f>
        <v>#VALUE!</v>
      </c>
      <c r="AJ292" s="26" t="e">
        <f>STAFF_CWS!AN469</f>
        <v>#VALUE!</v>
      </c>
      <c r="AK292" s="26" t="e">
        <f>STAFF_CWS!AO469</f>
        <v>#VALUE!</v>
      </c>
      <c r="AL292" s="26" t="e">
        <f>STAFF_CWS!AP469</f>
        <v>#VALUE!</v>
      </c>
      <c r="AM292" s="26" t="e">
        <f>STAFF_CWS!AQ469</f>
        <v>#VALUE!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 t="e">
        <f>STAFF_CWS!T470</f>
        <v>#VALUE!</v>
      </c>
      <c r="Q293" s="26" t="e">
        <f>STAFF_CWS!U470</f>
        <v>#VALUE!</v>
      </c>
      <c r="R293" s="26" t="e">
        <f>STAFF_CWS!V470</f>
        <v>#VALUE!</v>
      </c>
      <c r="S293" s="26" t="e">
        <f>STAFF_CWS!W470</f>
        <v>#VALUE!</v>
      </c>
      <c r="T293" s="26" t="e">
        <f>STAFF_CWS!X470</f>
        <v>#VALUE!</v>
      </c>
      <c r="U293" s="26" t="e">
        <f>STAFF_CWS!Y470</f>
        <v>#VALUE!</v>
      </c>
      <c r="V293" s="26" t="e">
        <f>STAFF_CWS!Z470</f>
        <v>#VALUE!</v>
      </c>
      <c r="W293" s="26" t="e">
        <f>STAFF_CWS!AA470</f>
        <v>#VALUE!</v>
      </c>
      <c r="X293" s="26" t="e">
        <f>STAFF_CWS!AB470</f>
        <v>#VALUE!</v>
      </c>
      <c r="Y293" s="26" t="e">
        <f>STAFF_CWS!AC470</f>
        <v>#VALUE!</v>
      </c>
      <c r="Z293" s="26" t="e">
        <f>STAFF_CWS!AD470</f>
        <v>#VALUE!</v>
      </c>
      <c r="AA293" s="26" t="e">
        <f>STAFF_CWS!AE470</f>
        <v>#VALUE!</v>
      </c>
      <c r="AB293" s="26" t="e">
        <f>STAFF_CWS!AF470</f>
        <v>#VALUE!</v>
      </c>
      <c r="AC293" s="26" t="e">
        <f>STAFF_CWS!AG470</f>
        <v>#VALUE!</v>
      </c>
      <c r="AD293" s="26" t="e">
        <f>STAFF_CWS!AH470</f>
        <v>#VALUE!</v>
      </c>
      <c r="AE293" s="26" t="e">
        <f>STAFF_CWS!AI470</f>
        <v>#VALUE!</v>
      </c>
      <c r="AF293" s="26" t="e">
        <f>STAFF_CWS!AJ470</f>
        <v>#VALUE!</v>
      </c>
      <c r="AG293" s="26" t="e">
        <f>STAFF_CWS!AK470</f>
        <v>#VALUE!</v>
      </c>
      <c r="AH293" s="26" t="e">
        <f>STAFF_CWS!AL470</f>
        <v>#VALUE!</v>
      </c>
      <c r="AI293" s="26" t="e">
        <f>STAFF_CWS!AM470</f>
        <v>#VALUE!</v>
      </c>
      <c r="AJ293" s="26" t="e">
        <f>STAFF_CWS!AN470</f>
        <v>#VALUE!</v>
      </c>
      <c r="AK293" s="26" t="e">
        <f>STAFF_CWS!AO470</f>
        <v>#VALUE!</v>
      </c>
      <c r="AL293" s="26" t="e">
        <f>STAFF_CWS!AP470</f>
        <v>#VALUE!</v>
      </c>
      <c r="AM293" s="26" t="e">
        <f>STAFF_CWS!AQ470</f>
        <v>#VALUE!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 t="e">
        <f>STAFF_CWS!T496</f>
        <v>#VALUE!</v>
      </c>
      <c r="Q319" s="26" t="e">
        <f>STAFF_CWS!U496</f>
        <v>#VALUE!</v>
      </c>
      <c r="R319" s="26" t="e">
        <f>STAFF_CWS!V496</f>
        <v>#VALUE!</v>
      </c>
      <c r="S319" s="26" t="e">
        <f>STAFF_CWS!W496</f>
        <v>#VALUE!</v>
      </c>
      <c r="T319" s="26" t="e">
        <f>STAFF_CWS!X496</f>
        <v>#VALUE!</v>
      </c>
      <c r="U319" s="26" t="e">
        <f>STAFF_CWS!Y496</f>
        <v>#VALUE!</v>
      </c>
      <c r="V319" s="26" t="e">
        <f>STAFF_CWS!Z496</f>
        <v>#VALUE!</v>
      </c>
      <c r="W319" s="26" t="e">
        <f>STAFF_CWS!AA496</f>
        <v>#VALUE!</v>
      </c>
      <c r="X319" s="26" t="e">
        <f>STAFF_CWS!AB496</f>
        <v>#VALUE!</v>
      </c>
      <c r="Y319" s="26" t="e">
        <f>STAFF_CWS!AC496</f>
        <v>#VALUE!</v>
      </c>
      <c r="Z319" s="26" t="e">
        <f>STAFF_CWS!AD496</f>
        <v>#VALUE!</v>
      </c>
      <c r="AA319" s="26" t="e">
        <f>STAFF_CWS!AE496</f>
        <v>#VALUE!</v>
      </c>
      <c r="AB319" s="26" t="e">
        <f>STAFF_CWS!AF496</f>
        <v>#VALUE!</v>
      </c>
      <c r="AC319" s="26" t="e">
        <f>STAFF_CWS!AG496</f>
        <v>#VALUE!</v>
      </c>
      <c r="AD319" s="26" t="e">
        <f>STAFF_CWS!AH496</f>
        <v>#VALUE!</v>
      </c>
      <c r="AE319" s="26" t="e">
        <f>STAFF_CWS!AI496</f>
        <v>#VALUE!</v>
      </c>
      <c r="AF319" s="26" t="e">
        <f>STAFF_CWS!AJ496</f>
        <v>#VALUE!</v>
      </c>
      <c r="AG319" s="26" t="e">
        <f>STAFF_CWS!AK496</f>
        <v>#VALUE!</v>
      </c>
      <c r="AH319" s="26" t="e">
        <f>STAFF_CWS!AL496</f>
        <v>#VALUE!</v>
      </c>
      <c r="AI319" s="26" t="e">
        <f>STAFF_CWS!AM496</f>
        <v>#VALUE!</v>
      </c>
      <c r="AJ319" s="26" t="e">
        <f>STAFF_CWS!AN496</f>
        <v>#VALUE!</v>
      </c>
      <c r="AK319" s="26" t="e">
        <f>STAFF_CWS!AO496</f>
        <v>#VALUE!</v>
      </c>
      <c r="AL319" s="26" t="e">
        <f>STAFF_CWS!AP496</f>
        <v>#VALUE!</v>
      </c>
      <c r="AM319" s="26" t="e">
        <f>STAFF_CWS!AQ496</f>
        <v>#VALUE!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 t="e">
        <f>STAFF_CWS!T530</f>
        <v>#VALUE!</v>
      </c>
      <c r="Q353" s="26" t="e">
        <f>STAFF_CWS!U530</f>
        <v>#VALUE!</v>
      </c>
      <c r="R353" s="26" t="e">
        <f>STAFF_CWS!V530</f>
        <v>#VALUE!</v>
      </c>
      <c r="S353" s="26" t="e">
        <f>STAFF_CWS!W530</f>
        <v>#VALUE!</v>
      </c>
      <c r="T353" s="26" t="e">
        <f>STAFF_CWS!X530</f>
        <v>#VALUE!</v>
      </c>
      <c r="U353" s="26" t="e">
        <f>STAFF_CWS!Y530</f>
        <v>#VALUE!</v>
      </c>
      <c r="V353" s="26" t="e">
        <f>STAFF_CWS!Z530</f>
        <v>#VALUE!</v>
      </c>
      <c r="W353" s="26" t="e">
        <f>STAFF_CWS!AA530</f>
        <v>#VALUE!</v>
      </c>
      <c r="X353" s="26" t="e">
        <f>STAFF_CWS!AB530</f>
        <v>#VALUE!</v>
      </c>
      <c r="Y353" s="26" t="e">
        <f>STAFF_CWS!AC530</f>
        <v>#VALUE!</v>
      </c>
      <c r="Z353" s="26" t="e">
        <f>STAFF_CWS!AD530</f>
        <v>#VALUE!</v>
      </c>
      <c r="AA353" s="26" t="e">
        <f>STAFF_CWS!AE530</f>
        <v>#VALUE!</v>
      </c>
      <c r="AB353" s="26" t="e">
        <f>STAFF_CWS!AF530</f>
        <v>#VALUE!</v>
      </c>
      <c r="AC353" s="26" t="e">
        <f>STAFF_CWS!AG530</f>
        <v>#VALUE!</v>
      </c>
      <c r="AD353" s="26" t="e">
        <f>STAFF_CWS!AH530</f>
        <v>#VALUE!</v>
      </c>
      <c r="AE353" s="26" t="e">
        <f>STAFF_CWS!AI530</f>
        <v>#VALUE!</v>
      </c>
      <c r="AF353" s="26" t="e">
        <f>STAFF_CWS!AJ530</f>
        <v>#VALUE!</v>
      </c>
      <c r="AG353" s="26" t="e">
        <f>STAFF_CWS!AK530</f>
        <v>#VALUE!</v>
      </c>
      <c r="AH353" s="26" t="e">
        <f>STAFF_CWS!AL530</f>
        <v>#VALUE!</v>
      </c>
      <c r="AI353" s="26" t="e">
        <f>STAFF_CWS!AM530</f>
        <v>#VALUE!</v>
      </c>
      <c r="AJ353" s="26" t="e">
        <f>STAFF_CWS!AN530</f>
        <v>#VALUE!</v>
      </c>
      <c r="AK353" s="26" t="e">
        <f>STAFF_CWS!AO530</f>
        <v>#VALUE!</v>
      </c>
      <c r="AL353" s="26" t="e">
        <f>STAFF_CWS!AP530</f>
        <v>#VALUE!</v>
      </c>
      <c r="AM353" s="26" t="e">
        <f>STAFF_CWS!AQ530</f>
        <v>#VALUE!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 t="e">
        <f>STAFF_CWS!T531</f>
        <v>#VALUE!</v>
      </c>
      <c r="Q354" s="26" t="e">
        <f>STAFF_CWS!U531</f>
        <v>#VALUE!</v>
      </c>
      <c r="R354" s="26" t="e">
        <f>STAFF_CWS!V531</f>
        <v>#VALUE!</v>
      </c>
      <c r="S354" s="26" t="e">
        <f>STAFF_CWS!W531</f>
        <v>#VALUE!</v>
      </c>
      <c r="T354" s="26" t="e">
        <f>STAFF_CWS!X531</f>
        <v>#VALUE!</v>
      </c>
      <c r="U354" s="26" t="e">
        <f>STAFF_CWS!Y531</f>
        <v>#VALUE!</v>
      </c>
      <c r="V354" s="26" t="e">
        <f>STAFF_CWS!Z531</f>
        <v>#VALUE!</v>
      </c>
      <c r="W354" s="26" t="e">
        <f>STAFF_CWS!AA531</f>
        <v>#VALUE!</v>
      </c>
      <c r="X354" s="26" t="e">
        <f>STAFF_CWS!AB531</f>
        <v>#VALUE!</v>
      </c>
      <c r="Y354" s="26" t="e">
        <f>STAFF_CWS!AC531</f>
        <v>#VALUE!</v>
      </c>
      <c r="Z354" s="26" t="e">
        <f>STAFF_CWS!AD531</f>
        <v>#VALUE!</v>
      </c>
      <c r="AA354" s="26" t="e">
        <f>STAFF_CWS!AE531</f>
        <v>#VALUE!</v>
      </c>
      <c r="AB354" s="26" t="e">
        <f>STAFF_CWS!AF531</f>
        <v>#VALUE!</v>
      </c>
      <c r="AC354" s="26" t="e">
        <f>STAFF_CWS!AG531</f>
        <v>#VALUE!</v>
      </c>
      <c r="AD354" s="26" t="e">
        <f>STAFF_CWS!AH531</f>
        <v>#VALUE!</v>
      </c>
      <c r="AE354" s="26" t="e">
        <f>STAFF_CWS!AI531</f>
        <v>#VALUE!</v>
      </c>
      <c r="AF354" s="26" t="e">
        <f>STAFF_CWS!AJ531</f>
        <v>#VALUE!</v>
      </c>
      <c r="AG354" s="26" t="e">
        <f>STAFF_CWS!AK531</f>
        <v>#VALUE!</v>
      </c>
      <c r="AH354" s="26" t="e">
        <f>STAFF_CWS!AL531</f>
        <v>#VALUE!</v>
      </c>
      <c r="AI354" s="26" t="e">
        <f>STAFF_CWS!AM531</f>
        <v>#VALUE!</v>
      </c>
      <c r="AJ354" s="26" t="e">
        <f>STAFF_CWS!AN531</f>
        <v>#VALUE!</v>
      </c>
      <c r="AK354" s="26" t="e">
        <f>STAFF_CWS!AO531</f>
        <v>#VALUE!</v>
      </c>
      <c r="AL354" s="26" t="e">
        <f>STAFF_CWS!AP531</f>
        <v>#VALUE!</v>
      </c>
      <c r="AM354" s="26" t="e">
        <f>STAFF_CWS!AQ531</f>
        <v>#VALUE!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 t="e">
        <f>STAFF_CWS!T535</f>
        <v>#VALUE!</v>
      </c>
      <c r="Q358" s="26" t="e">
        <f>STAFF_CWS!U535</f>
        <v>#VALUE!</v>
      </c>
      <c r="R358" s="26" t="e">
        <f>STAFF_CWS!V535</f>
        <v>#VALUE!</v>
      </c>
      <c r="S358" s="26" t="e">
        <f>STAFF_CWS!W535</f>
        <v>#VALUE!</v>
      </c>
      <c r="T358" s="26" t="e">
        <f>STAFF_CWS!X535</f>
        <v>#VALUE!</v>
      </c>
      <c r="U358" s="26" t="e">
        <f>STAFF_CWS!Y535</f>
        <v>#VALUE!</v>
      </c>
      <c r="V358" s="26" t="e">
        <f>STAFF_CWS!Z535</f>
        <v>#VALUE!</v>
      </c>
      <c r="W358" s="26" t="e">
        <f>STAFF_CWS!AA535</f>
        <v>#VALUE!</v>
      </c>
      <c r="X358" s="26" t="e">
        <f>STAFF_CWS!AB535</f>
        <v>#VALUE!</v>
      </c>
      <c r="Y358" s="26" t="e">
        <f>STAFF_CWS!AC535</f>
        <v>#VALUE!</v>
      </c>
      <c r="Z358" s="26" t="e">
        <f>STAFF_CWS!AD535</f>
        <v>#VALUE!</v>
      </c>
      <c r="AA358" s="26" t="e">
        <f>STAFF_CWS!AE535</f>
        <v>#VALUE!</v>
      </c>
      <c r="AB358" s="26" t="e">
        <f>STAFF_CWS!AF535</f>
        <v>#VALUE!</v>
      </c>
      <c r="AC358" s="26" t="e">
        <f>STAFF_CWS!AG535</f>
        <v>#VALUE!</v>
      </c>
      <c r="AD358" s="26" t="e">
        <f>STAFF_CWS!AH535</f>
        <v>#VALUE!</v>
      </c>
      <c r="AE358" s="26" t="e">
        <f>STAFF_CWS!AI535</f>
        <v>#VALUE!</v>
      </c>
      <c r="AF358" s="26" t="e">
        <f>STAFF_CWS!AJ535</f>
        <v>#VALUE!</v>
      </c>
      <c r="AG358" s="26" t="e">
        <f>STAFF_CWS!AK535</f>
        <v>#VALUE!</v>
      </c>
      <c r="AH358" s="26" t="e">
        <f>STAFF_CWS!AL535</f>
        <v>#VALUE!</v>
      </c>
      <c r="AI358" s="26" t="e">
        <f>STAFF_CWS!AM535</f>
        <v>#VALUE!</v>
      </c>
      <c r="AJ358" s="26" t="e">
        <f>STAFF_CWS!AN535</f>
        <v>#VALUE!</v>
      </c>
      <c r="AK358" s="26" t="e">
        <f>STAFF_CWS!AO535</f>
        <v>#VALUE!</v>
      </c>
      <c r="AL358" s="26" t="e">
        <f>STAFF_CWS!AP535</f>
        <v>#VALUE!</v>
      </c>
      <c r="AM358" s="26" t="e">
        <f>STAFF_CWS!AQ535</f>
        <v>#VALUE!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 t="e">
        <f>STAFF_CWS!T540</f>
        <v>#VALUE!</v>
      </c>
      <c r="Q363" s="26" t="e">
        <f>STAFF_CWS!U540</f>
        <v>#VALUE!</v>
      </c>
      <c r="R363" s="26" t="e">
        <f>STAFF_CWS!V540</f>
        <v>#VALUE!</v>
      </c>
      <c r="S363" s="26" t="e">
        <f>STAFF_CWS!W540</f>
        <v>#VALUE!</v>
      </c>
      <c r="T363" s="26" t="e">
        <f>STAFF_CWS!X540</f>
        <v>#VALUE!</v>
      </c>
      <c r="U363" s="26" t="e">
        <f>STAFF_CWS!Y540</f>
        <v>#VALUE!</v>
      </c>
      <c r="V363" s="26" t="e">
        <f>STAFF_CWS!Z540</f>
        <v>#VALUE!</v>
      </c>
      <c r="W363" s="26" t="e">
        <f>STAFF_CWS!AA540</f>
        <v>#VALUE!</v>
      </c>
      <c r="X363" s="26" t="e">
        <f>STAFF_CWS!AB540</f>
        <v>#VALUE!</v>
      </c>
      <c r="Y363" s="26" t="e">
        <f>STAFF_CWS!AC540</f>
        <v>#VALUE!</v>
      </c>
      <c r="Z363" s="26" t="e">
        <f>STAFF_CWS!AD540</f>
        <v>#VALUE!</v>
      </c>
      <c r="AA363" s="26" t="e">
        <f>STAFF_CWS!AE540</f>
        <v>#VALUE!</v>
      </c>
      <c r="AB363" s="26" t="e">
        <f>STAFF_CWS!AF540</f>
        <v>#VALUE!</v>
      </c>
      <c r="AC363" s="26" t="e">
        <f>STAFF_CWS!AG540</f>
        <v>#VALUE!</v>
      </c>
      <c r="AD363" s="26" t="e">
        <f>STAFF_CWS!AH540</f>
        <v>#VALUE!</v>
      </c>
      <c r="AE363" s="26" t="e">
        <f>STAFF_CWS!AI540</f>
        <v>#VALUE!</v>
      </c>
      <c r="AF363" s="26" t="e">
        <f>STAFF_CWS!AJ540</f>
        <v>#VALUE!</v>
      </c>
      <c r="AG363" s="26" t="e">
        <f>STAFF_CWS!AK540</f>
        <v>#VALUE!</v>
      </c>
      <c r="AH363" s="26" t="e">
        <f>STAFF_CWS!AL540</f>
        <v>#VALUE!</v>
      </c>
      <c r="AI363" s="26" t="e">
        <f>STAFF_CWS!AM540</f>
        <v>#VALUE!</v>
      </c>
      <c r="AJ363" s="26" t="e">
        <f>STAFF_CWS!AN540</f>
        <v>#VALUE!</v>
      </c>
      <c r="AK363" s="26" t="e">
        <f>STAFF_CWS!AO540</f>
        <v>#VALUE!</v>
      </c>
      <c r="AL363" s="26" t="e">
        <f>STAFF_CWS!AP540</f>
        <v>#VALUE!</v>
      </c>
      <c r="AM363" s="26" t="e">
        <f>STAFF_CWS!AQ540</f>
        <v>#VALUE!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 t="e">
        <f>STAFF_CWS!T541</f>
        <v>#VALUE!</v>
      </c>
      <c r="Q364" s="26" t="e">
        <f>STAFF_CWS!U541</f>
        <v>#VALUE!</v>
      </c>
      <c r="R364" s="26" t="e">
        <f>STAFF_CWS!V541</f>
        <v>#VALUE!</v>
      </c>
      <c r="S364" s="26" t="e">
        <f>STAFF_CWS!W541</f>
        <v>#VALUE!</v>
      </c>
      <c r="T364" s="26" t="e">
        <f>STAFF_CWS!X541</f>
        <v>#VALUE!</v>
      </c>
      <c r="U364" s="26" t="e">
        <f>STAFF_CWS!Y541</f>
        <v>#VALUE!</v>
      </c>
      <c r="V364" s="26" t="e">
        <f>STAFF_CWS!Z541</f>
        <v>#VALUE!</v>
      </c>
      <c r="W364" s="26" t="e">
        <f>STAFF_CWS!AA541</f>
        <v>#VALUE!</v>
      </c>
      <c r="X364" s="26" t="e">
        <f>STAFF_CWS!AB541</f>
        <v>#VALUE!</v>
      </c>
      <c r="Y364" s="26" t="e">
        <f>STAFF_CWS!AC541</f>
        <v>#VALUE!</v>
      </c>
      <c r="Z364" s="26" t="e">
        <f>STAFF_CWS!AD541</f>
        <v>#VALUE!</v>
      </c>
      <c r="AA364" s="26" t="e">
        <f>STAFF_CWS!AE541</f>
        <v>#VALUE!</v>
      </c>
      <c r="AB364" s="26" t="e">
        <f>STAFF_CWS!AF541</f>
        <v>#VALUE!</v>
      </c>
      <c r="AC364" s="26" t="e">
        <f>STAFF_CWS!AG541</f>
        <v>#VALUE!</v>
      </c>
      <c r="AD364" s="26" t="e">
        <f>STAFF_CWS!AH541</f>
        <v>#VALUE!</v>
      </c>
      <c r="AE364" s="26" t="e">
        <f>STAFF_CWS!AI541</f>
        <v>#VALUE!</v>
      </c>
      <c r="AF364" s="26" t="e">
        <f>STAFF_CWS!AJ541</f>
        <v>#VALUE!</v>
      </c>
      <c r="AG364" s="26" t="e">
        <f>STAFF_CWS!AK541</f>
        <v>#VALUE!</v>
      </c>
      <c r="AH364" s="26" t="e">
        <f>STAFF_CWS!AL541</f>
        <v>#VALUE!</v>
      </c>
      <c r="AI364" s="26" t="e">
        <f>STAFF_CWS!AM541</f>
        <v>#VALUE!</v>
      </c>
      <c r="AJ364" s="26" t="e">
        <f>STAFF_CWS!AN541</f>
        <v>#VALUE!</v>
      </c>
      <c r="AK364" s="26" t="e">
        <f>STAFF_CWS!AO541</f>
        <v>#VALUE!</v>
      </c>
      <c r="AL364" s="26" t="e">
        <f>STAFF_CWS!AP541</f>
        <v>#VALUE!</v>
      </c>
      <c r="AM364" s="26" t="e">
        <f>STAFF_CWS!AQ541</f>
        <v>#VALUE!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 t="e">
        <f>STAFF_CWS!T542</f>
        <v>#VALUE!</v>
      </c>
      <c r="Q365" s="26" t="e">
        <f>STAFF_CWS!U542</f>
        <v>#VALUE!</v>
      </c>
      <c r="R365" s="26" t="e">
        <f>STAFF_CWS!V542</f>
        <v>#VALUE!</v>
      </c>
      <c r="S365" s="26" t="e">
        <f>STAFF_CWS!W542</f>
        <v>#VALUE!</v>
      </c>
      <c r="T365" s="26" t="e">
        <f>STAFF_CWS!X542</f>
        <v>#VALUE!</v>
      </c>
      <c r="U365" s="26" t="e">
        <f>STAFF_CWS!Y542</f>
        <v>#VALUE!</v>
      </c>
      <c r="V365" s="26" t="e">
        <f>STAFF_CWS!Z542</f>
        <v>#VALUE!</v>
      </c>
      <c r="W365" s="26" t="e">
        <f>STAFF_CWS!AA542</f>
        <v>#VALUE!</v>
      </c>
      <c r="X365" s="26" t="e">
        <f>STAFF_CWS!AB542</f>
        <v>#VALUE!</v>
      </c>
      <c r="Y365" s="26" t="e">
        <f>STAFF_CWS!AC542</f>
        <v>#VALUE!</v>
      </c>
      <c r="Z365" s="26" t="e">
        <f>STAFF_CWS!AD542</f>
        <v>#VALUE!</v>
      </c>
      <c r="AA365" s="26" t="e">
        <f>STAFF_CWS!AE542</f>
        <v>#VALUE!</v>
      </c>
      <c r="AB365" s="26" t="e">
        <f>STAFF_CWS!AF542</f>
        <v>#VALUE!</v>
      </c>
      <c r="AC365" s="26" t="e">
        <f>STAFF_CWS!AG542</f>
        <v>#VALUE!</v>
      </c>
      <c r="AD365" s="26" t="e">
        <f>STAFF_CWS!AH542</f>
        <v>#VALUE!</v>
      </c>
      <c r="AE365" s="26" t="e">
        <f>STAFF_CWS!AI542</f>
        <v>#VALUE!</v>
      </c>
      <c r="AF365" s="26" t="e">
        <f>STAFF_CWS!AJ542</f>
        <v>#VALUE!</v>
      </c>
      <c r="AG365" s="26" t="e">
        <f>STAFF_CWS!AK542</f>
        <v>#VALUE!</v>
      </c>
      <c r="AH365" s="26" t="e">
        <f>STAFF_CWS!AL542</f>
        <v>#VALUE!</v>
      </c>
      <c r="AI365" s="26" t="e">
        <f>STAFF_CWS!AM542</f>
        <v>#VALUE!</v>
      </c>
      <c r="AJ365" s="26" t="e">
        <f>STAFF_CWS!AN542</f>
        <v>#VALUE!</v>
      </c>
      <c r="AK365" s="26" t="e">
        <f>STAFF_CWS!AO542</f>
        <v>#VALUE!</v>
      </c>
      <c r="AL365" s="26" t="e">
        <f>STAFF_CWS!AP542</f>
        <v>#VALUE!</v>
      </c>
      <c r="AM365" s="26" t="e">
        <f>STAFF_CWS!AQ542</f>
        <v>#VALUE!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 t="e">
        <f>STAFF_CWS!T544</f>
        <v>#VALUE!</v>
      </c>
      <c r="Q367" s="26" t="e">
        <f>STAFF_CWS!U544</f>
        <v>#VALUE!</v>
      </c>
      <c r="R367" s="26" t="e">
        <f>STAFF_CWS!V544</f>
        <v>#VALUE!</v>
      </c>
      <c r="S367" s="26" t="e">
        <f>STAFF_CWS!W544</f>
        <v>#VALUE!</v>
      </c>
      <c r="T367" s="26" t="e">
        <f>STAFF_CWS!X544</f>
        <v>#VALUE!</v>
      </c>
      <c r="U367" s="26" t="e">
        <f>STAFF_CWS!Y544</f>
        <v>#VALUE!</v>
      </c>
      <c r="V367" s="26" t="e">
        <f>STAFF_CWS!Z544</f>
        <v>#VALUE!</v>
      </c>
      <c r="W367" s="26" t="e">
        <f>STAFF_CWS!AA544</f>
        <v>#VALUE!</v>
      </c>
      <c r="X367" s="26" t="e">
        <f>STAFF_CWS!AB544</f>
        <v>#VALUE!</v>
      </c>
      <c r="Y367" s="26" t="e">
        <f>STAFF_CWS!AC544</f>
        <v>#VALUE!</v>
      </c>
      <c r="Z367" s="26" t="e">
        <f>STAFF_CWS!AD544</f>
        <v>#VALUE!</v>
      </c>
      <c r="AA367" s="26" t="e">
        <f>STAFF_CWS!AE544</f>
        <v>#VALUE!</v>
      </c>
      <c r="AB367" s="26" t="e">
        <f>STAFF_CWS!AF544</f>
        <v>#VALUE!</v>
      </c>
      <c r="AC367" s="26" t="e">
        <f>STAFF_CWS!AG544</f>
        <v>#VALUE!</v>
      </c>
      <c r="AD367" s="26" t="e">
        <f>STAFF_CWS!AH544</f>
        <v>#VALUE!</v>
      </c>
      <c r="AE367" s="26" t="e">
        <f>STAFF_CWS!AI544</f>
        <v>#VALUE!</v>
      </c>
      <c r="AF367" s="26" t="e">
        <f>STAFF_CWS!AJ544</f>
        <v>#VALUE!</v>
      </c>
      <c r="AG367" s="26" t="e">
        <f>STAFF_CWS!AK544</f>
        <v>#VALUE!</v>
      </c>
      <c r="AH367" s="26" t="e">
        <f>STAFF_CWS!AL544</f>
        <v>#VALUE!</v>
      </c>
      <c r="AI367" s="26" t="e">
        <f>STAFF_CWS!AM544</f>
        <v>#VALUE!</v>
      </c>
      <c r="AJ367" s="26" t="e">
        <f>STAFF_CWS!AN544</f>
        <v>#VALUE!</v>
      </c>
      <c r="AK367" s="26" t="e">
        <f>STAFF_CWS!AO544</f>
        <v>#VALUE!</v>
      </c>
      <c r="AL367" s="26" t="e">
        <f>STAFF_CWS!AP544</f>
        <v>#VALUE!</v>
      </c>
      <c r="AM367" s="26" t="e">
        <f>STAFF_CWS!AQ544</f>
        <v>#VALUE!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 t="e">
        <f>STAFF_CWS!T545</f>
        <v>#VALUE!</v>
      </c>
      <c r="Q368" s="26" t="e">
        <f>STAFF_CWS!U545</f>
        <v>#VALUE!</v>
      </c>
      <c r="R368" s="26" t="e">
        <f>STAFF_CWS!V545</f>
        <v>#VALUE!</v>
      </c>
      <c r="S368" s="26" t="e">
        <f>STAFF_CWS!W545</f>
        <v>#VALUE!</v>
      </c>
      <c r="T368" s="26" t="e">
        <f>STAFF_CWS!X545</f>
        <v>#VALUE!</v>
      </c>
      <c r="U368" s="26" t="e">
        <f>STAFF_CWS!Y545</f>
        <v>#VALUE!</v>
      </c>
      <c r="V368" s="26" t="e">
        <f>STAFF_CWS!Z545</f>
        <v>#VALUE!</v>
      </c>
      <c r="W368" s="26" t="e">
        <f>STAFF_CWS!AA545</f>
        <v>#VALUE!</v>
      </c>
      <c r="X368" s="26" t="e">
        <f>STAFF_CWS!AB545</f>
        <v>#VALUE!</v>
      </c>
      <c r="Y368" s="26" t="e">
        <f>STAFF_CWS!AC545</f>
        <v>#VALUE!</v>
      </c>
      <c r="Z368" s="26" t="e">
        <f>STAFF_CWS!AD545</f>
        <v>#VALUE!</v>
      </c>
      <c r="AA368" s="26" t="e">
        <f>STAFF_CWS!AE545</f>
        <v>#VALUE!</v>
      </c>
      <c r="AB368" s="26" t="e">
        <f>STAFF_CWS!AF545</f>
        <v>#VALUE!</v>
      </c>
      <c r="AC368" s="26" t="e">
        <f>STAFF_CWS!AG545</f>
        <v>#VALUE!</v>
      </c>
      <c r="AD368" s="26" t="e">
        <f>STAFF_CWS!AH545</f>
        <v>#VALUE!</v>
      </c>
      <c r="AE368" s="26" t="e">
        <f>STAFF_CWS!AI545</f>
        <v>#VALUE!</v>
      </c>
      <c r="AF368" s="26" t="e">
        <f>STAFF_CWS!AJ545</f>
        <v>#VALUE!</v>
      </c>
      <c r="AG368" s="26" t="e">
        <f>STAFF_CWS!AK545</f>
        <v>#VALUE!</v>
      </c>
      <c r="AH368" s="26" t="e">
        <f>STAFF_CWS!AL545</f>
        <v>#VALUE!</v>
      </c>
      <c r="AI368" s="26" t="e">
        <f>STAFF_CWS!AM545</f>
        <v>#VALUE!</v>
      </c>
      <c r="AJ368" s="26" t="e">
        <f>STAFF_CWS!AN545</f>
        <v>#VALUE!</v>
      </c>
      <c r="AK368" s="26" t="e">
        <f>STAFF_CWS!AO545</f>
        <v>#VALUE!</v>
      </c>
      <c r="AL368" s="26" t="e">
        <f>STAFF_CWS!AP545</f>
        <v>#VALUE!</v>
      </c>
      <c r="AM368" s="26" t="e">
        <f>STAFF_CWS!AQ545</f>
        <v>#VALUE!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 t="e">
        <f>STAFF_CWS!AE549</f>
        <v>#VALUE!</v>
      </c>
      <c r="AB372" s="26" t="e">
        <f>STAFF_CWS!AF549</f>
        <v>#VALUE!</v>
      </c>
      <c r="AC372" s="26" t="e">
        <f>STAFF_CWS!AG549</f>
        <v>#VALUE!</v>
      </c>
      <c r="AD372" s="26" t="e">
        <f>STAFF_CWS!AH549</f>
        <v>#VALUE!</v>
      </c>
      <c r="AE372" s="26" t="e">
        <f>STAFF_CWS!AI549</f>
        <v>#VALUE!</v>
      </c>
      <c r="AF372" s="26" t="e">
        <f>STAFF_CWS!AJ549</f>
        <v>#VALUE!</v>
      </c>
      <c r="AG372" s="26" t="e">
        <f>STAFF_CWS!AK549</f>
        <v>#VALUE!</v>
      </c>
      <c r="AH372" s="26" t="e">
        <f>STAFF_CWS!AL549</f>
        <v>#VALUE!</v>
      </c>
      <c r="AI372" s="26" t="e">
        <f>STAFF_CWS!AM549</f>
        <v>#VALUE!</v>
      </c>
      <c r="AJ372" s="26" t="e">
        <f>STAFF_CWS!AN549</f>
        <v>#VALUE!</v>
      </c>
      <c r="AK372" s="26" t="e">
        <f>STAFF_CWS!AO549</f>
        <v>#VALUE!</v>
      </c>
      <c r="AL372" s="26" t="e">
        <f>STAFF_CWS!AP549</f>
        <v>#VALUE!</v>
      </c>
      <c r="AM372" s="26" t="e">
        <f>STAFF_CWS!AQ549</f>
        <v>#VALUE!</v>
      </c>
      <c r="AN372" s="26" t="e">
        <f>STAFF_CWS!AR549</f>
        <v>#VALUE!</v>
      </c>
      <c r="AO372" s="26" t="e">
        <f>STAFF_CWS!AS549</f>
        <v>#VALUE!</v>
      </c>
      <c r="AP372" s="26" t="e">
        <f>STAFF_CWS!AT549</f>
        <v>#VALUE!</v>
      </c>
      <c r="AQ372" s="26" t="e">
        <f>STAFF_CWS!AU549</f>
        <v>#VALUE!</v>
      </c>
      <c r="AR372" s="26" t="e">
        <f>STAFF_CWS!AV549</f>
        <v>#VALUE!</v>
      </c>
      <c r="AS372" s="26" t="e">
        <f>STAFF_CWS!AW549</f>
        <v>#VALUE!</v>
      </c>
      <c r="AT372" s="26" t="e">
        <f>STAFF_CWS!AX549</f>
        <v>#VALUE!</v>
      </c>
      <c r="AU372" s="26" t="e">
        <f>STAFF_CWS!AY549</f>
        <v>#VALUE!</v>
      </c>
      <c r="AV372" s="26" t="e">
        <f>STAFF_CWS!AZ549</f>
        <v>#VALUE!</v>
      </c>
      <c r="AW372" s="26" t="e">
        <f>STAFF_CWS!BA549</f>
        <v>#VALUE!</v>
      </c>
      <c r="AX372" s="26" t="e">
        <f>STAFF_CWS!BB549</f>
        <v>#VALUE!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 t="e">
        <f>STAFF_CWS!AE551</f>
        <v>#VALUE!</v>
      </c>
      <c r="AB374" s="26" t="e">
        <f>STAFF_CWS!AF551</f>
        <v>#VALUE!</v>
      </c>
      <c r="AC374" s="26" t="e">
        <f>STAFF_CWS!AG551</f>
        <v>#VALUE!</v>
      </c>
      <c r="AD374" s="26" t="e">
        <f>STAFF_CWS!AH551</f>
        <v>#VALUE!</v>
      </c>
      <c r="AE374" s="26" t="e">
        <f>STAFF_CWS!AI551</f>
        <v>#VALUE!</v>
      </c>
      <c r="AF374" s="26" t="e">
        <f>STAFF_CWS!AJ551</f>
        <v>#VALUE!</v>
      </c>
      <c r="AG374" s="26" t="e">
        <f>STAFF_CWS!AK551</f>
        <v>#VALUE!</v>
      </c>
      <c r="AH374" s="26" t="e">
        <f>STAFF_CWS!AL551</f>
        <v>#VALUE!</v>
      </c>
      <c r="AI374" s="26" t="e">
        <f>STAFF_CWS!AM551</f>
        <v>#VALUE!</v>
      </c>
      <c r="AJ374" s="26" t="e">
        <f>STAFF_CWS!AN551</f>
        <v>#VALUE!</v>
      </c>
      <c r="AK374" s="26" t="e">
        <f>STAFF_CWS!AO551</f>
        <v>#VALUE!</v>
      </c>
      <c r="AL374" s="26" t="e">
        <f>STAFF_CWS!AP551</f>
        <v>#VALUE!</v>
      </c>
      <c r="AM374" s="26" t="e">
        <f>STAFF_CWS!AQ551</f>
        <v>#VALUE!</v>
      </c>
      <c r="AN374" s="26" t="e">
        <f>STAFF_CWS!AR551</f>
        <v>#VALUE!</v>
      </c>
      <c r="AO374" s="26" t="e">
        <f>STAFF_CWS!AS551</f>
        <v>#VALUE!</v>
      </c>
      <c r="AP374" s="26" t="e">
        <f>STAFF_CWS!AT551</f>
        <v>#VALUE!</v>
      </c>
      <c r="AQ374" s="26" t="e">
        <f>STAFF_CWS!AU551</f>
        <v>#VALUE!</v>
      </c>
      <c r="AR374" s="26" t="e">
        <f>STAFF_CWS!AV551</f>
        <v>#VALUE!</v>
      </c>
      <c r="AS374" s="26" t="e">
        <f>STAFF_CWS!AW551</f>
        <v>#VALUE!</v>
      </c>
      <c r="AT374" s="26" t="e">
        <f>STAFF_CWS!AX551</f>
        <v>#VALUE!</v>
      </c>
      <c r="AU374" s="26" t="e">
        <f>STAFF_CWS!AY551</f>
        <v>#VALUE!</v>
      </c>
      <c r="AV374" s="26" t="e">
        <f>STAFF_CWS!AZ551</f>
        <v>#VALUE!</v>
      </c>
      <c r="AW374" s="26" t="e">
        <f>STAFF_CWS!BA551</f>
        <v>#VALUE!</v>
      </c>
      <c r="AX374" s="26" t="e">
        <f>STAFF_CWS!BB551</f>
        <v>#VALUE!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 t="e">
        <f>STAFF_CWS!T553</f>
        <v>#VALUE!</v>
      </c>
      <c r="Q376" s="26" t="e">
        <f>STAFF_CWS!U553</f>
        <v>#VALUE!</v>
      </c>
      <c r="R376" s="26" t="e">
        <f>STAFF_CWS!V553</f>
        <v>#VALUE!</v>
      </c>
      <c r="S376" s="26" t="e">
        <f>STAFF_CWS!W553</f>
        <v>#VALUE!</v>
      </c>
      <c r="T376" s="26" t="e">
        <f>STAFF_CWS!X553</f>
        <v>#VALUE!</v>
      </c>
      <c r="U376" s="26" t="e">
        <f>STAFF_CWS!Y553</f>
        <v>#VALUE!</v>
      </c>
      <c r="V376" s="26" t="e">
        <f>STAFF_CWS!Z553</f>
        <v>#VALUE!</v>
      </c>
      <c r="W376" s="26" t="e">
        <f>STAFF_CWS!AA553</f>
        <v>#VALUE!</v>
      </c>
      <c r="X376" s="26" t="e">
        <f>STAFF_CWS!AB553</f>
        <v>#VALUE!</v>
      </c>
      <c r="Y376" s="26" t="e">
        <f>STAFF_CWS!AC553</f>
        <v>#VALUE!</v>
      </c>
      <c r="Z376" s="26" t="e">
        <f>STAFF_CWS!AD553</f>
        <v>#VALUE!</v>
      </c>
      <c r="AA376" s="26" t="e">
        <f>STAFF_CWS!AE553</f>
        <v>#VALUE!</v>
      </c>
      <c r="AB376" s="26" t="e">
        <f>STAFF_CWS!AF553</f>
        <v>#VALUE!</v>
      </c>
      <c r="AC376" s="26" t="e">
        <f>STAFF_CWS!AG553</f>
        <v>#VALUE!</v>
      </c>
      <c r="AD376" s="26" t="e">
        <f>STAFF_CWS!AH553</f>
        <v>#VALUE!</v>
      </c>
      <c r="AE376" s="26" t="e">
        <f>STAFF_CWS!AI553</f>
        <v>#VALUE!</v>
      </c>
      <c r="AF376" s="26" t="e">
        <f>STAFF_CWS!AJ553</f>
        <v>#VALUE!</v>
      </c>
      <c r="AG376" s="26" t="e">
        <f>STAFF_CWS!AK553</f>
        <v>#VALUE!</v>
      </c>
      <c r="AH376" s="26" t="e">
        <f>STAFF_CWS!AL553</f>
        <v>#VALUE!</v>
      </c>
      <c r="AI376" s="26" t="e">
        <f>STAFF_CWS!AM553</f>
        <v>#VALUE!</v>
      </c>
      <c r="AJ376" s="26" t="e">
        <f>STAFF_CWS!AN553</f>
        <v>#VALUE!</v>
      </c>
      <c r="AK376" s="26" t="e">
        <f>STAFF_CWS!AO553</f>
        <v>#VALUE!</v>
      </c>
      <c r="AL376" s="26" t="e">
        <f>STAFF_CWS!AP553</f>
        <v>#VALUE!</v>
      </c>
      <c r="AM376" s="26" t="e">
        <f>STAFF_CWS!AQ553</f>
        <v>#VALUE!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107850</v>
      </c>
      <c r="T7" s="9">
        <f>'FIN-P&amp;L_CWS'!U129</f>
        <v>118993.75</v>
      </c>
      <c r="U7" s="9">
        <f>'FIN-P&amp;L_CWS'!V129</f>
        <v>130137.5</v>
      </c>
      <c r="V7" s="9">
        <f>'FIN-P&amp;L_CWS'!W129</f>
        <v>107850</v>
      </c>
      <c r="W7" s="9">
        <f>'FIN-P&amp;L_CWS'!X129</f>
        <v>118993.75</v>
      </c>
      <c r="X7" s="9">
        <f>'FIN-P&amp;L_CWS'!Y129</f>
        <v>96562.5</v>
      </c>
      <c r="Y7" s="9">
        <f>'FIN-P&amp;L_CWS'!Z129</f>
        <v>96562.5</v>
      </c>
      <c r="Z7" s="9">
        <f>'FIN-P&amp;L_CWS'!AA129</f>
        <v>96562.5</v>
      </c>
      <c r="AA7" s="9">
        <f>'FIN-P&amp;L_CWS'!AB129</f>
        <v>59462.5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-261840</v>
      </c>
      <c r="AF7" s="9">
        <f>'FIN-P&amp;L_CWS'!AG129</f>
        <v>-286575</v>
      </c>
      <c r="AG7" s="9">
        <f>'FIN-P&amp;L_CWS'!AH129</f>
        <v>-316318.75</v>
      </c>
      <c r="AH7" s="9">
        <f>'FIN-P&amp;L_CWS'!AI129</f>
        <v>-261840</v>
      </c>
      <c r="AI7" s="9">
        <f>'FIN-P&amp;L_CWS'!AJ129</f>
        <v>-286575</v>
      </c>
      <c r="AJ7" s="9">
        <f>'FIN-P&amp;L_CWS'!AK129</f>
        <v>-232283.75</v>
      </c>
      <c r="AK7" s="9">
        <f>'FIN-P&amp;L_CWS'!AL129</f>
        <v>-232283.75</v>
      </c>
      <c r="AL7" s="9">
        <f>'FIN-P&amp;L_CWS'!AM129</f>
        <v>-232283.75</v>
      </c>
      <c r="AM7" s="9">
        <f>'FIN-P&amp;L_CWS'!AN129</f>
        <v>-143240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-174718.5</v>
      </c>
      <c r="AR7" s="9">
        <f>'FIN-P&amp;L_CWS'!AS129</f>
        <v>-193627</v>
      </c>
      <c r="AS7" s="9">
        <f>'FIN-P&amp;L_CWS'!AT129</f>
        <v>-212333</v>
      </c>
      <c r="AT7" s="9">
        <f>'FIN-P&amp;L_CWS'!AU129</f>
        <v>-174718.5</v>
      </c>
      <c r="AU7" s="9">
        <f>'FIN-P&amp;L_CWS'!AV129</f>
        <v>-193627</v>
      </c>
      <c r="AV7" s="9">
        <f>'FIN-P&amp;L_CWS'!AW129</f>
        <v>-156012.5</v>
      </c>
      <c r="AW7" s="9">
        <f>'FIN-P&amp;L_CWS'!AX129</f>
        <v>-156012.5</v>
      </c>
      <c r="AX7" s="9">
        <f>'FIN-P&amp;L_CWS'!AY129</f>
        <v>-156012.5</v>
      </c>
      <c r="AY7" s="9">
        <f>'FIN-P&amp;L_CWS'!AZ129</f>
        <v>-96681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-45326.200000000012</v>
      </c>
      <c r="BD7" s="9">
        <f>'FIN-P&amp;L_CWS'!BE129</f>
        <v>-51023.799999999988</v>
      </c>
      <c r="BE7" s="9">
        <f>'FIN-P&amp;L_CWS'!BF129</f>
        <v>-55397.099999999977</v>
      </c>
      <c r="BF7" s="9">
        <f>'FIN-P&amp;L_CWS'!BG129</f>
        <v>-45326.200000000012</v>
      </c>
      <c r="BG7" s="9">
        <f>'FIN-P&amp;L_CWS'!BH129</f>
        <v>-51023.799999999988</v>
      </c>
      <c r="BH7" s="9">
        <f>'FIN-P&amp;L_CWS'!BI129</f>
        <v>-40830.399999999965</v>
      </c>
      <c r="BI7" s="9">
        <f>'FIN-P&amp;L_CWS'!BJ129</f>
        <v>-40830.399999999965</v>
      </c>
      <c r="BJ7" s="9">
        <f>'FIN-P&amp;L_CWS'!BK129</f>
        <v>-40830.399999999965</v>
      </c>
      <c r="BK7" s="9">
        <f>'FIN-P&amp;L_CWS'!BL129</f>
        <v>-25379.399999999994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 t="e">
        <f>'FIN-P&amp;L_CWS'!Q205</f>
        <v>#VALUE!</v>
      </c>
      <c r="Q8" s="9" t="e">
        <f>'FIN-P&amp;L_CWS'!R205</f>
        <v>#VALUE!</v>
      </c>
      <c r="R8" s="9" t="e">
        <f>'FIN-P&amp;L_CWS'!S205</f>
        <v>#VALUE!</v>
      </c>
      <c r="S8" s="9" t="e">
        <f>'FIN-P&amp;L_CWS'!T205</f>
        <v>#VALUE!</v>
      </c>
      <c r="T8" s="9" t="e">
        <f>'FIN-P&amp;L_CWS'!U205</f>
        <v>#VALUE!</v>
      </c>
      <c r="U8" s="9" t="e">
        <f>'FIN-P&amp;L_CWS'!V205</f>
        <v>#VALUE!</v>
      </c>
      <c r="V8" s="9" t="e">
        <f>'FIN-P&amp;L_CWS'!W205</f>
        <v>#VALUE!</v>
      </c>
      <c r="W8" s="9" t="e">
        <f>'FIN-P&amp;L_CWS'!X205</f>
        <v>#VALUE!</v>
      </c>
      <c r="X8" s="9" t="e">
        <f>'FIN-P&amp;L_CWS'!Y205</f>
        <v>#VALUE!</v>
      </c>
      <c r="Y8" s="9" t="e">
        <f>'FIN-P&amp;L_CWS'!Z205</f>
        <v>#VALUE!</v>
      </c>
      <c r="Z8" s="9" t="e">
        <f>'FIN-P&amp;L_CWS'!AA205</f>
        <v>#VALUE!</v>
      </c>
      <c r="AA8" s="9" t="e">
        <f>'FIN-P&amp;L_CWS'!AB205</f>
        <v>#VALUE!</v>
      </c>
      <c r="AB8" s="9" t="e">
        <f>'FIN-P&amp;L_CWS'!AC205</f>
        <v>#VALUE!</v>
      </c>
      <c r="AC8" s="9" t="e">
        <f>'FIN-P&amp;L_CWS'!AD205</f>
        <v>#VALUE!</v>
      </c>
      <c r="AD8" s="9" t="e">
        <f>'FIN-P&amp;L_CWS'!AE205</f>
        <v>#VALUE!</v>
      </c>
      <c r="AE8" s="9" t="e">
        <f>'FIN-P&amp;L_CWS'!AF205</f>
        <v>#VALUE!</v>
      </c>
      <c r="AF8" s="9" t="e">
        <f>'FIN-P&amp;L_CWS'!AG205</f>
        <v>#VALUE!</v>
      </c>
      <c r="AG8" s="9" t="e">
        <f>'FIN-P&amp;L_CWS'!AH205</f>
        <v>#VALUE!</v>
      </c>
      <c r="AH8" s="9" t="e">
        <f>'FIN-P&amp;L_CWS'!AI205</f>
        <v>#VALUE!</v>
      </c>
      <c r="AI8" s="9" t="e">
        <f>'FIN-P&amp;L_CWS'!AJ205</f>
        <v>#VALUE!</v>
      </c>
      <c r="AJ8" s="9" t="e">
        <f>'FIN-P&amp;L_CWS'!AK205</f>
        <v>#VALUE!</v>
      </c>
      <c r="AK8" s="9" t="e">
        <f>'FIN-P&amp;L_CWS'!AL205</f>
        <v>#VALUE!</v>
      </c>
      <c r="AL8" s="9" t="e">
        <f>'FIN-P&amp;L_CWS'!AM205</f>
        <v>#VALUE!</v>
      </c>
      <c r="AM8" s="9" t="e">
        <f>'FIN-P&amp;L_CWS'!AN205</f>
        <v>#VALUE!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>
        <f>'FIN-P&amp;L_CWS'!AZ205</f>
        <v>9963879.8893489596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13565878.535936849</v>
      </c>
      <c r="BC8" s="9">
        <f>'FIN-P&amp;L_CWS'!BD205</f>
        <v>13587997.875936847</v>
      </c>
      <c r="BD8" s="9">
        <f>'FIN-P&amp;L_CWS'!BE205</f>
        <v>13565721.947936852</v>
      </c>
      <c r="BE8" s="9">
        <f>'FIN-P&amp;L_CWS'!BF205</f>
        <v>13571890.748936849</v>
      </c>
      <c r="BF8" s="9">
        <f>'FIN-P&amp;L_CWS'!BG205</f>
        <v>13567247.875936847</v>
      </c>
      <c r="BG8" s="9">
        <f>'FIN-P&amp;L_CWS'!BH205</f>
        <v>13569521.947936852</v>
      </c>
      <c r="BH8" s="9">
        <f>'FIN-P&amp;L_CWS'!BI205</f>
        <v>13566027.749936849</v>
      </c>
      <c r="BI8" s="9">
        <f>'FIN-P&amp;L_CWS'!BJ205</f>
        <v>13586632.749936849</v>
      </c>
      <c r="BJ8" s="9">
        <f>'FIN-P&amp;L_CWS'!BK205</f>
        <v>13566027.749936849</v>
      </c>
      <c r="BK8" s="9">
        <f>'FIN-P&amp;L_CWS'!BL205</f>
        <v>13564171.27993685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 t="e">
        <f>'FIN-P&amp;L_CWS'!Q207</f>
        <v>#VALUE!</v>
      </c>
      <c r="Q9" s="9" t="e">
        <f>'FIN-P&amp;L_CWS'!R207</f>
        <v>#VALUE!</v>
      </c>
      <c r="R9" s="9" t="e">
        <f>'FIN-P&amp;L_CWS'!S207</f>
        <v>#VALUE!</v>
      </c>
      <c r="S9" s="9" t="e">
        <f>'FIN-P&amp;L_CWS'!T207</f>
        <v>#VALUE!</v>
      </c>
      <c r="T9" s="9" t="e">
        <f>'FIN-P&amp;L_CWS'!U207</f>
        <v>#VALUE!</v>
      </c>
      <c r="U9" s="9" t="e">
        <f>'FIN-P&amp;L_CWS'!V207</f>
        <v>#VALUE!</v>
      </c>
      <c r="V9" s="9" t="e">
        <f>'FIN-P&amp;L_CWS'!W207</f>
        <v>#VALUE!</v>
      </c>
      <c r="W9" s="9" t="e">
        <f>'FIN-P&amp;L_CWS'!X207</f>
        <v>#VALUE!</v>
      </c>
      <c r="X9" s="9" t="e">
        <f>'FIN-P&amp;L_CWS'!Y207</f>
        <v>#VALUE!</v>
      </c>
      <c r="Y9" s="9" t="e">
        <f>'FIN-P&amp;L_CWS'!Z207</f>
        <v>#VALUE!</v>
      </c>
      <c r="Z9" s="9" t="e">
        <f>'FIN-P&amp;L_CWS'!AA207</f>
        <v>#VALUE!</v>
      </c>
      <c r="AA9" s="9" t="e">
        <f>'FIN-P&amp;L_CWS'!AB207</f>
        <v>#VALUE!</v>
      </c>
      <c r="AB9" s="9" t="e">
        <f>'FIN-P&amp;L_CWS'!AC207</f>
        <v>#VALUE!</v>
      </c>
      <c r="AC9" s="9" t="e">
        <f>'FIN-P&amp;L_CWS'!AD207</f>
        <v>#VALUE!</v>
      </c>
      <c r="AD9" s="9" t="e">
        <f>'FIN-P&amp;L_CWS'!AE207</f>
        <v>#VALUE!</v>
      </c>
      <c r="AE9" s="9" t="e">
        <f>'FIN-P&amp;L_CWS'!AF207</f>
        <v>#VALUE!</v>
      </c>
      <c r="AF9" s="9" t="e">
        <f>'FIN-P&amp;L_CWS'!AG207</f>
        <v>#VALUE!</v>
      </c>
      <c r="AG9" s="9" t="e">
        <f>'FIN-P&amp;L_CWS'!AH207</f>
        <v>#VALUE!</v>
      </c>
      <c r="AH9" s="9" t="e">
        <f>'FIN-P&amp;L_CWS'!AI207</f>
        <v>#VALUE!</v>
      </c>
      <c r="AI9" s="9" t="e">
        <f>'FIN-P&amp;L_CWS'!AJ207</f>
        <v>#VALUE!</v>
      </c>
      <c r="AJ9" s="9" t="e">
        <f>'FIN-P&amp;L_CWS'!AK207</f>
        <v>#VALUE!</v>
      </c>
      <c r="AK9" s="9" t="e">
        <f>'FIN-P&amp;L_CWS'!AL207</f>
        <v>#VALUE!</v>
      </c>
      <c r="AL9" s="9" t="e">
        <f>'FIN-P&amp;L_CWS'!AM207</f>
        <v>#VALUE!</v>
      </c>
      <c r="AM9" s="9" t="e">
        <f>'FIN-P&amp;L_CWS'!AN207</f>
        <v>#VALUE!</v>
      </c>
      <c r="AN9" s="9" t="e">
        <f>'FIN-P&amp;L_CWS'!AO207</f>
        <v>#VALUE!</v>
      </c>
      <c r="AO9" s="9" t="e">
        <f>'FIN-P&amp;L_CWS'!AP207</f>
        <v>#VALUE!</v>
      </c>
      <c r="AP9" s="9" t="e">
        <f>'FIN-P&amp;L_CWS'!AQ207</f>
        <v>#VALUE!</v>
      </c>
      <c r="AQ9" s="9" t="e">
        <f>'FIN-P&amp;L_CWS'!AR207</f>
        <v>#VALUE!</v>
      </c>
      <c r="AR9" s="9" t="e">
        <f>'FIN-P&amp;L_CWS'!AS207</f>
        <v>#VALUE!</v>
      </c>
      <c r="AS9" s="9" t="e">
        <f>'FIN-P&amp;L_CWS'!AT207</f>
        <v>#VALUE!</v>
      </c>
      <c r="AT9" s="9" t="e">
        <f>'FIN-P&amp;L_CWS'!AU207</f>
        <v>#VALUE!</v>
      </c>
      <c r="AU9" s="9" t="e">
        <f>'FIN-P&amp;L_CWS'!AV207</f>
        <v>#VALUE!</v>
      </c>
      <c r="AV9" s="9" t="e">
        <f>'FIN-P&amp;L_CWS'!AW207</f>
        <v>#VALUE!</v>
      </c>
      <c r="AW9" s="9" t="e">
        <f>'FIN-P&amp;L_CWS'!AX207</f>
        <v>#VALUE!</v>
      </c>
      <c r="AX9" s="9" t="e">
        <f>'FIN-P&amp;L_CWS'!AY207</f>
        <v>#VALUE!</v>
      </c>
      <c r="AY9" s="9">
        <f>'FIN-P&amp;L_CWS'!AZ207</f>
        <v>-10060560.88934896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-13611714.735936848</v>
      </c>
      <c r="BC9" s="9">
        <f>'FIN-P&amp;L_CWS'!BD207</f>
        <v>-13633324.075936846</v>
      </c>
      <c r="BD9" s="9">
        <f>'FIN-P&amp;L_CWS'!BE207</f>
        <v>-13616745.747936852</v>
      </c>
      <c r="BE9" s="9">
        <f>'FIN-P&amp;L_CWS'!BF207</f>
        <v>-13627287.848936848</v>
      </c>
      <c r="BF9" s="9">
        <f>'FIN-P&amp;L_CWS'!BG207</f>
        <v>-13612574.075936846</v>
      </c>
      <c r="BG9" s="9">
        <f>'FIN-P&amp;L_CWS'!BH207</f>
        <v>-13620545.747936852</v>
      </c>
      <c r="BH9" s="9">
        <f>'FIN-P&amp;L_CWS'!BI207</f>
        <v>-13606858.149936849</v>
      </c>
      <c r="BI9" s="9">
        <f>'FIN-P&amp;L_CWS'!BJ207</f>
        <v>-13627463.149936849</v>
      </c>
      <c r="BJ9" s="9">
        <f>'FIN-P&amp;L_CWS'!BK207</f>
        <v>-13606858.149936849</v>
      </c>
      <c r="BK9" s="9">
        <f>'FIN-P&amp;L_CWS'!BL207</f>
        <v>-13589550.67993685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 t="e">
        <f>'FIN-P&amp;L_CWS'!Q208</f>
        <v>#VALUE!</v>
      </c>
      <c r="Q10" s="9" t="e">
        <f>'FIN-P&amp;L_CWS'!R208</f>
        <v>#VALUE!</v>
      </c>
      <c r="R10" s="9" t="e">
        <f>'FIN-P&amp;L_CWS'!S208</f>
        <v>#VALUE!</v>
      </c>
      <c r="S10" s="9" t="e">
        <f>'FIN-P&amp;L_CWS'!T208</f>
        <v>#VALUE!</v>
      </c>
      <c r="T10" s="9" t="e">
        <f>'FIN-P&amp;L_CWS'!U208</f>
        <v>#VALUE!</v>
      </c>
      <c r="U10" s="9" t="e">
        <f>'FIN-P&amp;L_CWS'!V208</f>
        <v>#VALUE!</v>
      </c>
      <c r="V10" s="9" t="e">
        <f>'FIN-P&amp;L_CWS'!W208</f>
        <v>#VALUE!</v>
      </c>
      <c r="W10" s="9" t="e">
        <f>'FIN-P&amp;L_CWS'!X208</f>
        <v>#VALUE!</v>
      </c>
      <c r="X10" s="9" t="e">
        <f>'FIN-P&amp;L_CWS'!Y208</f>
        <v>#VALUE!</v>
      </c>
      <c r="Y10" s="9" t="e">
        <f>'FIN-P&amp;L_CWS'!Z208</f>
        <v>#VALUE!</v>
      </c>
      <c r="Z10" s="9" t="e">
        <f>'FIN-P&amp;L_CWS'!AA208</f>
        <v>#VALUE!</v>
      </c>
      <c r="AA10" s="9" t="e">
        <f>'FIN-P&amp;L_CWS'!AB208</f>
        <v>#VALUE!</v>
      </c>
      <c r="AB10" s="9" t="e">
        <f>'FIN-P&amp;L_CWS'!AC208</f>
        <v>#VALUE!</v>
      </c>
      <c r="AC10" s="9" t="e">
        <f>'FIN-P&amp;L_CWS'!AD208</f>
        <v>#VALUE!</v>
      </c>
      <c r="AD10" s="9" t="e">
        <f>'FIN-P&amp;L_CWS'!AE208</f>
        <v>#VALUE!</v>
      </c>
      <c r="AE10" s="9" t="e">
        <f>'FIN-P&amp;L_CWS'!AF208</f>
        <v>#VALUE!</v>
      </c>
      <c r="AF10" s="9" t="e">
        <f>'FIN-P&amp;L_CWS'!AG208</f>
        <v>#VALUE!</v>
      </c>
      <c r="AG10" s="9" t="e">
        <f>'FIN-P&amp;L_CWS'!AH208</f>
        <v>#VALUE!</v>
      </c>
      <c r="AH10" s="9" t="e">
        <f>'FIN-P&amp;L_CWS'!AI208</f>
        <v>#VALUE!</v>
      </c>
      <c r="AI10" s="9" t="e">
        <f>'FIN-P&amp;L_CWS'!AJ208</f>
        <v>#VALUE!</v>
      </c>
      <c r="AJ10" s="9" t="e">
        <f>'FIN-P&amp;L_CWS'!AK208</f>
        <v>#VALUE!</v>
      </c>
      <c r="AK10" s="9" t="e">
        <f>'FIN-P&amp;L_CWS'!AL208</f>
        <v>#VALUE!</v>
      </c>
      <c r="AL10" s="9" t="e">
        <f>'FIN-P&amp;L_CWS'!AM208</f>
        <v>#VALUE!</v>
      </c>
      <c r="AM10" s="9" t="e">
        <f>'FIN-P&amp;L_CWS'!AN208</f>
        <v>#VALUE!</v>
      </c>
      <c r="AN10" s="9" t="e">
        <f>'FIN-P&amp;L_CWS'!AO208</f>
        <v>#VALUE!</v>
      </c>
      <c r="AO10" s="9" t="e">
        <f>'FIN-P&amp;L_CWS'!AP208</f>
        <v>#VALUE!</v>
      </c>
      <c r="AP10" s="9" t="e">
        <f>'FIN-P&amp;L_CWS'!AQ208</f>
        <v>#VALUE!</v>
      </c>
      <c r="AQ10" s="9" t="e">
        <f>'FIN-P&amp;L_CWS'!AR208</f>
        <v>#VALUE!</v>
      </c>
      <c r="AR10" s="9" t="e">
        <f>'FIN-P&amp;L_CWS'!AS208</f>
        <v>#VALUE!</v>
      </c>
      <c r="AS10" s="9" t="e">
        <f>'FIN-P&amp;L_CWS'!AT208</f>
        <v>#VALUE!</v>
      </c>
      <c r="AT10" s="9" t="e">
        <f>'FIN-P&amp;L_CWS'!AU208</f>
        <v>#VALUE!</v>
      </c>
      <c r="AU10" s="9" t="e">
        <f>'FIN-P&amp;L_CWS'!AV208</f>
        <v>#VALUE!</v>
      </c>
      <c r="AV10" s="9" t="e">
        <f>'FIN-P&amp;L_CWS'!AW208</f>
        <v>#VALUE!</v>
      </c>
      <c r="AW10" s="9" t="e">
        <f>'FIN-P&amp;L_CWS'!AX208</f>
        <v>#VALUE!</v>
      </c>
      <c r="AX10" s="9" t="e">
        <f>'FIN-P&amp;L_CWS'!AY208</f>
        <v>#VALUE!</v>
      </c>
      <c r="AY10" s="9" t="e">
        <f>'FIN-P&amp;L_CWS'!AZ208</f>
        <v>#VALUE!</v>
      </c>
      <c r="AZ10" s="9" t="e">
        <f>'FIN-P&amp;L_CWS'!BA208</f>
        <v>#VALUE!</v>
      </c>
      <c r="BA10" s="9" t="e">
        <f>'FIN-P&amp;L_CWS'!BB208</f>
        <v>#VALUE!</v>
      </c>
      <c r="BB10" s="9" t="e">
        <f>'FIN-P&amp;L_CWS'!BC208</f>
        <v>#VALUE!</v>
      </c>
      <c r="BC10" s="9" t="e">
        <f>'FIN-P&amp;L_CWS'!BD208</f>
        <v>#VALUE!</v>
      </c>
      <c r="BD10" s="9" t="e">
        <f>'FIN-P&amp;L_CWS'!BE208</f>
        <v>#VALUE!</v>
      </c>
      <c r="BE10" s="9" t="e">
        <f>'FIN-P&amp;L_CWS'!BF208</f>
        <v>#VALUE!</v>
      </c>
      <c r="BF10" s="9" t="e">
        <f>'FIN-P&amp;L_CWS'!BG208</f>
        <v>#VALUE!</v>
      </c>
      <c r="BG10" s="9" t="e">
        <f>'FIN-P&amp;L_CWS'!BH208</f>
        <v>#VALUE!</v>
      </c>
      <c r="BH10" s="9" t="e">
        <f>'FIN-P&amp;L_CWS'!BI208</f>
        <v>#VALUE!</v>
      </c>
      <c r="BI10" s="9" t="e">
        <f>'FIN-P&amp;L_CWS'!BJ208</f>
        <v>#VALUE!</v>
      </c>
      <c r="BJ10" s="9" t="e">
        <f>'FIN-P&amp;L_CWS'!BK208</f>
        <v>#VALUE!</v>
      </c>
      <c r="BK10" s="9" t="e">
        <f>'FIN-P&amp;L_CWS'!BL208</f>
        <v>#VALUE!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'REV-REVCALC_CWS'!D12</f>
        <v>0</v>
      </c>
      <c r="E15" s="206">
        <f>'REV-REVCALC_CWS'!E12</f>
        <v>0</v>
      </c>
      <c r="F15" s="206">
        <f>'REV-REVCALC_CWS'!F12</f>
        <v>0</v>
      </c>
      <c r="G15" s="206">
        <f>'REV-REVCALC_CWS'!G12</f>
        <v>5</v>
      </c>
      <c r="H15" s="206">
        <f>'REV-REVCALC_CWS'!H12</f>
        <v>6</v>
      </c>
      <c r="I15" s="206">
        <f>'REV-REVCALC_CWS'!I12</f>
        <v>7</v>
      </c>
      <c r="J15" s="206">
        <f>'REV-REVCALC_CWS'!J12</f>
        <v>5</v>
      </c>
      <c r="K15" s="206">
        <f>'REV-REVCALC_CWS'!K12</f>
        <v>6</v>
      </c>
      <c r="L15" s="206">
        <f>'REV-REVCALC_CWS'!L12</f>
        <v>4</v>
      </c>
      <c r="M15" s="206">
        <f>'REV-REVCALC_CWS'!M12</f>
        <v>4</v>
      </c>
      <c r="N15" s="206">
        <f>'REV-REVCALC_CWS'!N12</f>
        <v>4</v>
      </c>
      <c r="O15" s="206">
        <f>'REV-REVCALC_CWS'!O12</f>
        <v>2</v>
      </c>
      <c r="P15" s="206">
        <f>'REV-REVCALC_CWS'!P12</f>
        <v>16</v>
      </c>
      <c r="Q15" s="206">
        <f>'REV-REVCALC_CWS'!Q12</f>
        <v>26</v>
      </c>
      <c r="R15" s="206">
        <f>'REV-REVCALC_CWS'!R12</f>
        <v>29</v>
      </c>
      <c r="S15" s="206">
        <f>'REV-REVCALC_CWS'!S12</f>
        <v>29</v>
      </c>
      <c r="T15" s="206">
        <f>'REV-REVCALC_CWS'!T12</f>
        <v>32</v>
      </c>
      <c r="U15" s="206">
        <f>'REV-REVCALC_CWS'!U12</f>
        <v>35</v>
      </c>
      <c r="V15" s="206">
        <f>'REV-REVCALC_CWS'!V12</f>
        <v>29</v>
      </c>
      <c r="W15" s="206">
        <f>'REV-REVCALC_CWS'!W12</f>
        <v>32</v>
      </c>
      <c r="X15" s="206">
        <f>'REV-REVCALC_CWS'!X12</f>
        <v>26</v>
      </c>
      <c r="Y15" s="206">
        <f>'REV-REVCALC_CWS'!Y12</f>
        <v>26</v>
      </c>
      <c r="Z15" s="206">
        <f>'REV-REVCALC_CWS'!Z12</f>
        <v>26</v>
      </c>
      <c r="AA15" s="206">
        <f>'REV-REVCALC_CWS'!AA12</f>
        <v>16</v>
      </c>
      <c r="AB15" s="206">
        <f>'REV-REVCALC_CWS'!AB12</f>
        <v>29</v>
      </c>
      <c r="AC15" s="206">
        <f>'REV-REVCALC_CWS'!AC12</f>
        <v>47</v>
      </c>
      <c r="AD15" s="206">
        <f>'REV-REVCALC_CWS'!AD12</f>
        <v>53</v>
      </c>
      <c r="AE15" s="206">
        <f>'REV-REVCALC_CWS'!AE12</f>
        <v>53</v>
      </c>
      <c r="AF15" s="206">
        <f>'REV-REVCALC_CWS'!AF12</f>
        <v>58</v>
      </c>
      <c r="AG15" s="206">
        <f>'REV-REVCALC_CWS'!AG12</f>
        <v>64</v>
      </c>
      <c r="AH15" s="206">
        <f>'REV-REVCALC_CWS'!AH12</f>
        <v>53</v>
      </c>
      <c r="AI15" s="206">
        <f>'REV-REVCALC_CWS'!AI12</f>
        <v>58</v>
      </c>
      <c r="AJ15" s="206">
        <f>'REV-REVCALC_CWS'!AJ12</f>
        <v>47</v>
      </c>
      <c r="AK15" s="206">
        <f>'REV-REVCALC_CWS'!AK12</f>
        <v>47</v>
      </c>
      <c r="AL15" s="206">
        <f>'REV-REVCALC_CWS'!AL12</f>
        <v>47</v>
      </c>
      <c r="AM15" s="206">
        <f>'REV-REVCALC_CWS'!AM12</f>
        <v>29</v>
      </c>
      <c r="AN15" s="206">
        <f>'REV-REVCALC_CWS'!AN12</f>
        <v>31</v>
      </c>
      <c r="AO15" s="206">
        <f>'REV-REVCALC_CWS'!AO12</f>
        <v>50</v>
      </c>
      <c r="AP15" s="206">
        <f>'REV-REVCALC_CWS'!AP12</f>
        <v>56</v>
      </c>
      <c r="AQ15" s="206">
        <f>'REV-REVCALC_CWS'!AQ12</f>
        <v>56</v>
      </c>
      <c r="AR15" s="206">
        <f>'REV-REVCALC_CWS'!AR12</f>
        <v>62</v>
      </c>
      <c r="AS15" s="206">
        <f>'REV-REVCALC_CWS'!AS12</f>
        <v>68</v>
      </c>
      <c r="AT15" s="206">
        <f>'REV-REVCALC_CWS'!AT12</f>
        <v>56</v>
      </c>
      <c r="AU15" s="206">
        <f>'REV-REVCALC_CWS'!AU12</f>
        <v>62</v>
      </c>
      <c r="AV15" s="206">
        <f>'REV-REVCALC_CWS'!AV12</f>
        <v>50</v>
      </c>
      <c r="AW15" s="206">
        <f>'REV-REVCALC_CWS'!AW12</f>
        <v>50</v>
      </c>
      <c r="AX15" s="206">
        <f>'REV-REVCALC_CWS'!AX12</f>
        <v>50</v>
      </c>
      <c r="AY15" s="206">
        <f>'REV-REVCALC_CWS'!AY12</f>
        <v>31</v>
      </c>
      <c r="AZ15" s="206">
        <f>'REV-REVCALC_CWS'!AZ12</f>
        <v>33</v>
      </c>
      <c r="BA15" s="206">
        <f>'REV-REVCALC_CWS'!BA12</f>
        <v>53</v>
      </c>
      <c r="BB15" s="206">
        <f>'REV-REVCALC_CWS'!BB12</f>
        <v>59</v>
      </c>
      <c r="BC15" s="206">
        <f>'REV-REVCALC_CWS'!BC12</f>
        <v>59</v>
      </c>
      <c r="BD15" s="206">
        <f>'REV-REVCALC_CWS'!BD12</f>
        <v>66</v>
      </c>
      <c r="BE15" s="206">
        <f>'REV-REVCALC_CWS'!BE12</f>
        <v>72</v>
      </c>
      <c r="BF15" s="206">
        <f>'REV-REVCALC_CWS'!BF12</f>
        <v>59</v>
      </c>
      <c r="BG15" s="206">
        <f>'REV-REVCALC_CWS'!BG12</f>
        <v>66</v>
      </c>
      <c r="BH15" s="206">
        <f>'REV-REVCALC_CWS'!BH12</f>
        <v>53</v>
      </c>
      <c r="BI15" s="206">
        <f>'REV-REVCALC_CWS'!BI12</f>
        <v>53</v>
      </c>
      <c r="BJ15" s="206">
        <f>'REV-REVCALC_CWS'!BJ12</f>
        <v>53</v>
      </c>
      <c r="BK15" s="206">
        <f>'REV-REVCALC_CWS'!BK12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'REV-REVCALC_CWS'!D88</f>
        <v>0</v>
      </c>
      <c r="E19" s="9">
        <f>'REV-REVCALC_CWS'!E88</f>
        <v>0</v>
      </c>
      <c r="F19" s="9">
        <f>'REV-REVCALC_CWS'!F88</f>
        <v>0</v>
      </c>
      <c r="G19" s="9">
        <f>'REV-REVCALC_CWS'!G88</f>
        <v>152190</v>
      </c>
      <c r="H19" s="9">
        <f>'REV-REVCALC_CWS'!H88</f>
        <v>168570</v>
      </c>
      <c r="I19" s="9">
        <f>'REV-REVCALC_CWS'!I88</f>
        <v>184950</v>
      </c>
      <c r="J19" s="9">
        <f>'REV-REVCALC_CWS'!J88</f>
        <v>152190</v>
      </c>
      <c r="K19" s="9">
        <f>'REV-REVCALC_CWS'!K88</f>
        <v>168570</v>
      </c>
      <c r="L19" s="9">
        <f>'REV-REVCALC_CWS'!L88</f>
        <v>133310</v>
      </c>
      <c r="M19" s="9">
        <f>'REV-REVCALC_CWS'!M88</f>
        <v>133310</v>
      </c>
      <c r="N19" s="9">
        <f>'REV-REVCALC_CWS'!N88</f>
        <v>133310</v>
      </c>
      <c r="O19" s="9">
        <f>'REV-REVCALC_CWS'!O88</f>
        <v>79620</v>
      </c>
      <c r="P19" s="9" t="e">
        <f>'REV-REVCALC_CWS'!P88</f>
        <v>#VALUE!</v>
      </c>
      <c r="Q19" s="9" t="e">
        <f>'REV-REVCALC_CWS'!Q88</f>
        <v>#VALUE!</v>
      </c>
      <c r="R19" s="9" t="e">
        <f>'REV-REVCALC_CWS'!R88</f>
        <v>#VALUE!</v>
      </c>
      <c r="S19" s="9" t="e">
        <f>'REV-REVCALC_CWS'!S88</f>
        <v>#VALUE!</v>
      </c>
      <c r="T19" s="9" t="e">
        <f>'REV-REVCALC_CWS'!T88</f>
        <v>#VALUE!</v>
      </c>
      <c r="U19" s="9" t="e">
        <f>'REV-REVCALC_CWS'!U88</f>
        <v>#VALUE!</v>
      </c>
      <c r="V19" s="9" t="e">
        <f>'REV-REVCALC_CWS'!V88</f>
        <v>#VALUE!</v>
      </c>
      <c r="W19" s="9" t="e">
        <f>'REV-REVCALC_CWS'!W88</f>
        <v>#VALUE!</v>
      </c>
      <c r="X19" s="9" t="e">
        <f>'REV-REVCALC_CWS'!X88</f>
        <v>#VALUE!</v>
      </c>
      <c r="Y19" s="9" t="e">
        <f>'REV-REVCALC_CWS'!Y88</f>
        <v>#VALUE!</v>
      </c>
      <c r="Z19" s="9" t="e">
        <f>'REV-REVCALC_CWS'!Z88</f>
        <v>#VALUE!</v>
      </c>
      <c r="AA19" s="9" t="e">
        <f>'REV-REVCALC_CWS'!AA88</f>
        <v>#VALUE!</v>
      </c>
      <c r="AB19" s="9" t="e">
        <f>'REV-REVCALC_CWS'!AB88</f>
        <v>#VALUE!</v>
      </c>
      <c r="AC19" s="9" t="e">
        <f>'REV-REVCALC_CWS'!AC88</f>
        <v>#VALUE!</v>
      </c>
      <c r="AD19" s="9" t="e">
        <f>'REV-REVCALC_CWS'!AD88</f>
        <v>#VALUE!</v>
      </c>
      <c r="AE19" s="9" t="e">
        <f>'REV-REVCALC_CWS'!AE88</f>
        <v>#VALUE!</v>
      </c>
      <c r="AF19" s="9" t="e">
        <f>'REV-REVCALC_CWS'!AF88</f>
        <v>#VALUE!</v>
      </c>
      <c r="AG19" s="9" t="e">
        <f>'REV-REVCALC_CWS'!AG88</f>
        <v>#VALUE!</v>
      </c>
      <c r="AH19" s="9" t="e">
        <f>'REV-REVCALC_CWS'!AH88</f>
        <v>#VALUE!</v>
      </c>
      <c r="AI19" s="9" t="e">
        <f>'REV-REVCALC_CWS'!AI88</f>
        <v>#VALUE!</v>
      </c>
      <c r="AJ19" s="9" t="e">
        <f>'REV-REVCALC_CWS'!AJ88</f>
        <v>#VALUE!</v>
      </c>
      <c r="AK19" s="9" t="e">
        <f>'REV-REVCALC_CWS'!AK88</f>
        <v>#VALUE!</v>
      </c>
      <c r="AL19" s="9" t="e">
        <f>'REV-REVCALC_CWS'!AL88</f>
        <v>#VALUE!</v>
      </c>
      <c r="AM19" s="9" t="e">
        <f>'REV-REVCALC_CWS'!AM88</f>
        <v>#VALUE!</v>
      </c>
      <c r="AN19" s="9">
        <f>'REV-REVCALC_CWS'!AN88</f>
        <v>194900</v>
      </c>
      <c r="AO19" s="9">
        <f>'REV-REVCALC_CWS'!AO88</f>
        <v>314355</v>
      </c>
      <c r="AP19" s="9">
        <f>'REV-REVCALC_CWS'!AP88</f>
        <v>351959.5</v>
      </c>
      <c r="AQ19" s="9">
        <f>'REV-REVCALC_CWS'!AQ88</f>
        <v>352437.5</v>
      </c>
      <c r="AR19" s="9">
        <f>'REV-REVCALC_CWS'!AR88</f>
        <v>390010</v>
      </c>
      <c r="AS19" s="9">
        <f>'REV-REVCALC_CWS'!AS88</f>
        <v>427785</v>
      </c>
      <c r="AT19" s="9">
        <f>'REV-REVCALC_CWS'!AT88</f>
        <v>352437.5</v>
      </c>
      <c r="AU19" s="9">
        <f>'REV-REVCALC_CWS'!AU88</f>
        <v>390010</v>
      </c>
      <c r="AV19" s="9">
        <f>'REV-REVCALC_CWS'!AV88</f>
        <v>314662.5</v>
      </c>
      <c r="AW19" s="9">
        <f>'REV-REVCALC_CWS'!AW88</f>
        <v>314662.5</v>
      </c>
      <c r="AX19" s="9">
        <f>'REV-REVCALC_CWS'!AX88</f>
        <v>314662.5</v>
      </c>
      <c r="AY19" s="9">
        <f>'REV-REVCALC_CWS'!AY88</f>
        <v>195137.5</v>
      </c>
      <c r="AZ19" s="9">
        <f>'REV-REVCALC_CWS'!AZ88</f>
        <v>234235</v>
      </c>
      <c r="BA19" s="9">
        <f>'REV-REVCALC_CWS'!BA88</f>
        <v>376200</v>
      </c>
      <c r="BB19" s="9">
        <f>'REV-REVCALC_CWS'!BB88</f>
        <v>418779.5</v>
      </c>
      <c r="BC19" s="9">
        <f>'REV-REVCALC_CWS'!BC88</f>
        <v>419257.5</v>
      </c>
      <c r="BD19" s="9">
        <f>'REV-REVCALC_CWS'!BD88</f>
        <v>468680</v>
      </c>
      <c r="BE19" s="9">
        <f>'REV-REVCALC_CWS'!BE88</f>
        <v>511552.5</v>
      </c>
      <c r="BF19" s="9">
        <f>'REV-REVCALC_CWS'!BF88</f>
        <v>419257.5</v>
      </c>
      <c r="BG19" s="9">
        <f>'REV-REVCALC_CWS'!BG88</f>
        <v>468680</v>
      </c>
      <c r="BH19" s="9">
        <f>'REV-REVCALC_CWS'!BH88</f>
        <v>376507.5</v>
      </c>
      <c r="BI19" s="9">
        <f>'REV-REVCALC_CWS'!BI88</f>
        <v>376507.5</v>
      </c>
      <c r="BJ19" s="9">
        <f>'REV-REVCALC_CWS'!BJ88</f>
        <v>376507.5</v>
      </c>
      <c r="BK19" s="9">
        <f>'REV-REVCALC_CWS'!BK88</f>
        <v>234472.5</v>
      </c>
    </row>
    <row r="20" spans="2:63" x14ac:dyDescent="0.15">
      <c r="B20" s="33" t="s">
        <v>376</v>
      </c>
      <c r="C20" s="197"/>
      <c r="D20" s="9">
        <f>'REV-REVCALC_CWS'!D89</f>
        <v>0</v>
      </c>
      <c r="E20" s="9">
        <f>'REV-REVCALC_CWS'!E89</f>
        <v>0</v>
      </c>
      <c r="F20" s="9">
        <f>'REV-REVCALC_CWS'!F89</f>
        <v>0</v>
      </c>
      <c r="G20" s="9">
        <f>'REV-REVCALC_CWS'!G89</f>
        <v>49190</v>
      </c>
      <c r="H20" s="9">
        <f>'REV-REVCALC_CWS'!H89</f>
        <v>53070</v>
      </c>
      <c r="I20" s="9">
        <f>'REV-REVCALC_CWS'!I89</f>
        <v>56950</v>
      </c>
      <c r="J20" s="9">
        <f>'REV-REVCALC_CWS'!J89</f>
        <v>49190</v>
      </c>
      <c r="K20" s="9">
        <f>'REV-REVCALC_CWS'!K89</f>
        <v>53070</v>
      </c>
      <c r="L20" s="9">
        <f>'REV-REVCALC_CWS'!L89</f>
        <v>42810</v>
      </c>
      <c r="M20" s="9">
        <f>'REV-REVCALC_CWS'!M89</f>
        <v>42810</v>
      </c>
      <c r="N20" s="9">
        <f>'REV-REVCALC_CWS'!N89</f>
        <v>42810</v>
      </c>
      <c r="O20" s="9">
        <f>'REV-REVCALC_CWS'!O89</f>
        <v>27620</v>
      </c>
      <c r="P20" s="9" t="e">
        <f>'REV-REVCALC_CWS'!P89</f>
        <v>#VALUE!</v>
      </c>
      <c r="Q20" s="9" t="e">
        <f>'REV-REVCALC_CWS'!Q89</f>
        <v>#VALUE!</v>
      </c>
      <c r="R20" s="9" t="e">
        <f>'REV-REVCALC_CWS'!R89</f>
        <v>#VALUE!</v>
      </c>
      <c r="S20" s="9" t="e">
        <f>'REV-REVCALC_CWS'!S89</f>
        <v>#VALUE!</v>
      </c>
      <c r="T20" s="9" t="e">
        <f>'REV-REVCALC_CWS'!T89</f>
        <v>#VALUE!</v>
      </c>
      <c r="U20" s="9" t="e">
        <f>'REV-REVCALC_CWS'!U89</f>
        <v>#VALUE!</v>
      </c>
      <c r="V20" s="9" t="e">
        <f>'REV-REVCALC_CWS'!V89</f>
        <v>#VALUE!</v>
      </c>
      <c r="W20" s="9" t="e">
        <f>'REV-REVCALC_CWS'!W89</f>
        <v>#VALUE!</v>
      </c>
      <c r="X20" s="9" t="e">
        <f>'REV-REVCALC_CWS'!X89</f>
        <v>#VALUE!</v>
      </c>
      <c r="Y20" s="9" t="e">
        <f>'REV-REVCALC_CWS'!Y89</f>
        <v>#VALUE!</v>
      </c>
      <c r="Z20" s="9" t="e">
        <f>'REV-REVCALC_CWS'!Z89</f>
        <v>#VALUE!</v>
      </c>
      <c r="AA20" s="9" t="e">
        <f>'REV-REVCALC_CWS'!AA89</f>
        <v>#VALUE!</v>
      </c>
      <c r="AB20" s="9" t="e">
        <f>'REV-REVCALC_CWS'!AB89</f>
        <v>#VALUE!</v>
      </c>
      <c r="AC20" s="9" t="e">
        <f>'REV-REVCALC_CWS'!AC89</f>
        <v>#VALUE!</v>
      </c>
      <c r="AD20" s="9" t="e">
        <f>'REV-REVCALC_CWS'!AD89</f>
        <v>#VALUE!</v>
      </c>
      <c r="AE20" s="9" t="e">
        <f>'REV-REVCALC_CWS'!AE89</f>
        <v>#VALUE!</v>
      </c>
      <c r="AF20" s="9" t="e">
        <f>'REV-REVCALC_CWS'!AF89</f>
        <v>#VALUE!</v>
      </c>
      <c r="AG20" s="9" t="e">
        <f>'REV-REVCALC_CWS'!AG89</f>
        <v>#VALUE!</v>
      </c>
      <c r="AH20" s="9" t="e">
        <f>'REV-REVCALC_CWS'!AH89</f>
        <v>#VALUE!</v>
      </c>
      <c r="AI20" s="9" t="e">
        <f>'REV-REVCALC_CWS'!AI89</f>
        <v>#VALUE!</v>
      </c>
      <c r="AJ20" s="9" t="e">
        <f>'REV-REVCALC_CWS'!AJ89</f>
        <v>#VALUE!</v>
      </c>
      <c r="AK20" s="9" t="e">
        <f>'REV-REVCALC_CWS'!AK89</f>
        <v>#VALUE!</v>
      </c>
      <c r="AL20" s="9" t="e">
        <f>'REV-REVCALC_CWS'!AL89</f>
        <v>#VALUE!</v>
      </c>
      <c r="AM20" s="9" t="e">
        <f>'REV-REVCALC_CWS'!AM89</f>
        <v>#VALUE!</v>
      </c>
      <c r="AN20" s="9">
        <f>'REV-REVCALC_CWS'!AN89</f>
        <v>-96918.5</v>
      </c>
      <c r="AO20" s="9">
        <f>'REV-REVCALC_CWS'!AO89</f>
        <v>-156320</v>
      </c>
      <c r="AP20" s="9">
        <f>'REV-REVCALC_CWS'!AP89</f>
        <v>-175196.5</v>
      </c>
      <c r="AQ20" s="9">
        <f>'REV-REVCALC_CWS'!AQ89</f>
        <v>-174718.5</v>
      </c>
      <c r="AR20" s="9">
        <f>'REV-REVCALC_CWS'!AR89</f>
        <v>-193627</v>
      </c>
      <c r="AS20" s="9">
        <f>'REV-REVCALC_CWS'!AS89</f>
        <v>-212333</v>
      </c>
      <c r="AT20" s="9">
        <f>'REV-REVCALC_CWS'!AT89</f>
        <v>-174718.5</v>
      </c>
      <c r="AU20" s="9">
        <f>'REV-REVCALC_CWS'!AU89</f>
        <v>-193627</v>
      </c>
      <c r="AV20" s="9">
        <f>'REV-REVCALC_CWS'!AV89</f>
        <v>-156012.5</v>
      </c>
      <c r="AW20" s="9">
        <f>'REV-REVCALC_CWS'!AW89</f>
        <v>-156012.5</v>
      </c>
      <c r="AX20" s="9">
        <f>'REV-REVCALC_CWS'!AX89</f>
        <v>-156012.5</v>
      </c>
      <c r="AY20" s="9">
        <f>'REV-REVCALC_CWS'!AY89</f>
        <v>-96681</v>
      </c>
      <c r="AZ20" s="9">
        <f>'REV-REVCALC_CWS'!AZ89</f>
        <v>-25616.899999999994</v>
      </c>
      <c r="BA20" s="9">
        <f>'REV-REVCALC_CWS'!BA89</f>
        <v>-41137.899999999965</v>
      </c>
      <c r="BB20" s="9">
        <f>'REV-REVCALC_CWS'!BB89</f>
        <v>-45804.200000000012</v>
      </c>
      <c r="BC20" s="9">
        <f>'REV-REVCALC_CWS'!BC89</f>
        <v>-45326.200000000012</v>
      </c>
      <c r="BD20" s="9">
        <f>'REV-REVCALC_CWS'!BD89</f>
        <v>-51023.799999999988</v>
      </c>
      <c r="BE20" s="9">
        <f>'REV-REVCALC_CWS'!BE89</f>
        <v>-55397.099999999977</v>
      </c>
      <c r="BF20" s="9">
        <f>'REV-REVCALC_CWS'!BF89</f>
        <v>-45326.200000000012</v>
      </c>
      <c r="BG20" s="9">
        <f>'REV-REVCALC_CWS'!BG89</f>
        <v>-51023.799999999988</v>
      </c>
      <c r="BH20" s="9">
        <f>'REV-REVCALC_CWS'!BH89</f>
        <v>-40830.399999999965</v>
      </c>
      <c r="BI20" s="9">
        <f>'REV-REVCALC_CWS'!BI89</f>
        <v>-40830.399999999965</v>
      </c>
      <c r="BJ20" s="9">
        <f>'REV-REVCALC_CWS'!BJ89</f>
        <v>-40830.399999999965</v>
      </c>
      <c r="BK20" s="9">
        <f>'REV-REVCALC_CWS'!BK89</f>
        <v>-25379.399999999994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'REV-REVCALC_CWS'!D89</f>
        <v>0</v>
      </c>
      <c r="E26" s="9">
        <f>'REV-REVCALC_CWS'!E89</f>
        <v>0</v>
      </c>
      <c r="F26" s="9">
        <f>'REV-REVCALC_CWS'!F89</f>
        <v>0</v>
      </c>
      <c r="G26" s="9">
        <f>'REV-REVCALC_CWS'!G89</f>
        <v>49190</v>
      </c>
      <c r="H26" s="9">
        <f>'REV-REVCALC_CWS'!H89</f>
        <v>53070</v>
      </c>
      <c r="I26" s="9">
        <f>'REV-REVCALC_CWS'!I89</f>
        <v>56950</v>
      </c>
      <c r="J26" s="9">
        <f>'REV-REVCALC_CWS'!J89</f>
        <v>49190</v>
      </c>
      <c r="K26" s="9">
        <f>'REV-REVCALC_CWS'!K89</f>
        <v>53070</v>
      </c>
      <c r="L26" s="9">
        <f>'REV-REVCALC_CWS'!L89</f>
        <v>42810</v>
      </c>
      <c r="M26" s="9">
        <f>'REV-REVCALC_CWS'!M89</f>
        <v>42810</v>
      </c>
      <c r="N26" s="9">
        <f>'REV-REVCALC_CWS'!N89</f>
        <v>42810</v>
      </c>
      <c r="O26" s="9">
        <f>'REV-REVCALC_CWS'!O89</f>
        <v>27620</v>
      </c>
      <c r="P26" s="9" t="e">
        <f>'REV-REVCALC_CWS'!P89</f>
        <v>#VALUE!</v>
      </c>
      <c r="Q26" s="9" t="e">
        <f>'REV-REVCALC_CWS'!Q89</f>
        <v>#VALUE!</v>
      </c>
      <c r="R26" s="9" t="e">
        <f>'REV-REVCALC_CWS'!R89</f>
        <v>#VALUE!</v>
      </c>
      <c r="S26" s="9" t="e">
        <f>'REV-REVCALC_CWS'!S89</f>
        <v>#VALUE!</v>
      </c>
      <c r="T26" s="9" t="e">
        <f>'REV-REVCALC_CWS'!T89</f>
        <v>#VALUE!</v>
      </c>
      <c r="U26" s="9" t="e">
        <f>'REV-REVCALC_CWS'!U89</f>
        <v>#VALUE!</v>
      </c>
      <c r="V26" s="9" t="e">
        <f>'REV-REVCALC_CWS'!V89</f>
        <v>#VALUE!</v>
      </c>
      <c r="W26" s="9" t="e">
        <f>'REV-REVCALC_CWS'!W89</f>
        <v>#VALUE!</v>
      </c>
      <c r="X26" s="9" t="e">
        <f>'REV-REVCALC_CWS'!X89</f>
        <v>#VALUE!</v>
      </c>
      <c r="Y26" s="9" t="e">
        <f>'REV-REVCALC_CWS'!Y89</f>
        <v>#VALUE!</v>
      </c>
      <c r="Z26" s="9" t="e">
        <f>'REV-REVCALC_CWS'!Z89</f>
        <v>#VALUE!</v>
      </c>
      <c r="AA26" s="9" t="e">
        <f>'REV-REVCALC_CWS'!AA89</f>
        <v>#VALUE!</v>
      </c>
      <c r="AB26" s="9" t="e">
        <f>'REV-REVCALC_CWS'!AB89</f>
        <v>#VALUE!</v>
      </c>
      <c r="AC26" s="9" t="e">
        <f>'REV-REVCALC_CWS'!AC89</f>
        <v>#VALUE!</v>
      </c>
      <c r="AD26" s="9" t="e">
        <f>'REV-REVCALC_CWS'!AD89</f>
        <v>#VALUE!</v>
      </c>
      <c r="AE26" s="9" t="e">
        <f>'REV-REVCALC_CWS'!AE89</f>
        <v>#VALUE!</v>
      </c>
      <c r="AF26" s="9" t="e">
        <f>'REV-REVCALC_CWS'!AF89</f>
        <v>#VALUE!</v>
      </c>
      <c r="AG26" s="9" t="e">
        <f>'REV-REVCALC_CWS'!AG89</f>
        <v>#VALUE!</v>
      </c>
      <c r="AH26" s="9" t="e">
        <f>'REV-REVCALC_CWS'!AH89</f>
        <v>#VALUE!</v>
      </c>
      <c r="AI26" s="9" t="e">
        <f>'REV-REVCALC_CWS'!AI89</f>
        <v>#VALUE!</v>
      </c>
      <c r="AJ26" s="9" t="e">
        <f>'REV-REVCALC_CWS'!AJ89</f>
        <v>#VALUE!</v>
      </c>
      <c r="AK26" s="9" t="e">
        <f>'REV-REVCALC_CWS'!AK89</f>
        <v>#VALUE!</v>
      </c>
      <c r="AL26" s="9" t="e">
        <f>'REV-REVCALC_CWS'!AL89</f>
        <v>#VALUE!</v>
      </c>
      <c r="AM26" s="9" t="e">
        <f>'REV-REVCALC_CWS'!AM89</f>
        <v>#VALUE!</v>
      </c>
      <c r="AN26" s="9">
        <f>'REV-REVCALC_CWS'!AN89</f>
        <v>-96918.5</v>
      </c>
      <c r="AO26" s="9">
        <f>'REV-REVCALC_CWS'!AO89</f>
        <v>-156320</v>
      </c>
      <c r="AP26" s="9">
        <f>'REV-REVCALC_CWS'!AP89</f>
        <v>-175196.5</v>
      </c>
      <c r="AQ26" s="9">
        <f>'REV-REVCALC_CWS'!AQ89</f>
        <v>-174718.5</v>
      </c>
      <c r="AR26" s="9">
        <f>'REV-REVCALC_CWS'!AR89</f>
        <v>-193627</v>
      </c>
      <c r="AS26" s="9">
        <f>'REV-REVCALC_CWS'!AS89</f>
        <v>-212333</v>
      </c>
      <c r="AT26" s="9">
        <f>'REV-REVCALC_CWS'!AT89</f>
        <v>-174718.5</v>
      </c>
      <c r="AU26" s="9">
        <f>'REV-REVCALC_CWS'!AU89</f>
        <v>-193627</v>
      </c>
      <c r="AV26" s="9">
        <f>'REV-REVCALC_CWS'!AV89</f>
        <v>-156012.5</v>
      </c>
      <c r="AW26" s="9">
        <f>'REV-REVCALC_CWS'!AW89</f>
        <v>-156012.5</v>
      </c>
      <c r="AX26" s="9">
        <f>'REV-REVCALC_CWS'!AX89</f>
        <v>-156012.5</v>
      </c>
      <c r="AY26" s="9">
        <f>'REV-REVCALC_CWS'!AY89</f>
        <v>-96681</v>
      </c>
      <c r="AZ26" s="9">
        <f>'REV-REVCALC_CWS'!AZ89</f>
        <v>-25616.899999999994</v>
      </c>
      <c r="BA26" s="9">
        <f>'REV-REVCALC_CWS'!BA89</f>
        <v>-41137.899999999965</v>
      </c>
      <c r="BB26" s="9">
        <f>'REV-REVCALC_CWS'!BB89</f>
        <v>-45804.200000000012</v>
      </c>
      <c r="BC26" s="9">
        <f>'REV-REVCALC_CWS'!BC89</f>
        <v>-45326.200000000012</v>
      </c>
      <c r="BD26" s="9">
        <f>'REV-REVCALC_CWS'!BD89</f>
        <v>-51023.799999999988</v>
      </c>
      <c r="BE26" s="9">
        <f>'REV-REVCALC_CWS'!BE89</f>
        <v>-55397.099999999977</v>
      </c>
      <c r="BF26" s="9">
        <f>'REV-REVCALC_CWS'!BF89</f>
        <v>-45326.200000000012</v>
      </c>
      <c r="BG26" s="9">
        <f>'REV-REVCALC_CWS'!BG89</f>
        <v>-51023.799999999988</v>
      </c>
      <c r="BH26" s="9">
        <f>'REV-REVCALC_CWS'!BH89</f>
        <v>-40830.399999999965</v>
      </c>
      <c r="BI26" s="9">
        <f>'REV-REVCALC_CWS'!BI89</f>
        <v>-40830.399999999965</v>
      </c>
      <c r="BJ26" s="9">
        <f>'REV-REVCALC_CWS'!BJ89</f>
        <v>-40830.399999999965</v>
      </c>
      <c r="BK26" s="9">
        <f>'REV-REVCALC_CWS'!BK89</f>
        <v>-25379.399999999994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 t="e">
        <f t="shared" si="3"/>
        <v>#VALUE!</v>
      </c>
      <c r="Q28" s="202" t="e">
        <f t="shared" si="3"/>
        <v>#VALUE!</v>
      </c>
      <c r="R28" s="202" t="e">
        <f t="shared" si="3"/>
        <v>#VALUE!</v>
      </c>
      <c r="S28" s="202" t="e">
        <f t="shared" si="3"/>
        <v>#VALUE!</v>
      </c>
      <c r="T28" s="202" t="e">
        <f t="shared" si="3"/>
        <v>#VALUE!</v>
      </c>
      <c r="U28" s="202" t="e">
        <f t="shared" si="3"/>
        <v>#VALUE!</v>
      </c>
      <c r="V28" s="202" t="e">
        <f t="shared" si="3"/>
        <v>#VALUE!</v>
      </c>
      <c r="W28" s="202" t="e">
        <f t="shared" si="3"/>
        <v>#VALUE!</v>
      </c>
      <c r="X28" s="202" t="e">
        <f t="shared" si="3"/>
        <v>#VALUE!</v>
      </c>
      <c r="Y28" s="202" t="e">
        <f t="shared" si="3"/>
        <v>#VALUE!</v>
      </c>
      <c r="Z28" s="202" t="e">
        <f t="shared" si="3"/>
        <v>#VALUE!</v>
      </c>
      <c r="AA28" s="202" t="e">
        <f t="shared" si="3"/>
        <v>#VALUE!</v>
      </c>
      <c r="AB28" s="202" t="e">
        <f t="shared" si="3"/>
        <v>#VALUE!</v>
      </c>
      <c r="AC28" s="202" t="e">
        <f t="shared" si="3"/>
        <v>#VALUE!</v>
      </c>
      <c r="AD28" s="202" t="e">
        <f t="shared" si="3"/>
        <v>#VALUE!</v>
      </c>
      <c r="AE28" s="202" t="e">
        <f t="shared" si="3"/>
        <v>#VALUE!</v>
      </c>
      <c r="AF28" s="202" t="e">
        <f t="shared" si="3"/>
        <v>#VALUE!</v>
      </c>
      <c r="AG28" s="202" t="e">
        <f t="shared" si="3"/>
        <v>#VALUE!</v>
      </c>
      <c r="AH28" s="202" t="e">
        <f t="shared" si="3"/>
        <v>#VALUE!</v>
      </c>
      <c r="AI28" s="202" t="e">
        <f t="shared" si="3"/>
        <v>#VALUE!</v>
      </c>
      <c r="AJ28" s="202" t="e">
        <f t="shared" ref="AJ28:BK28" si="4">AJ26/AJ27</f>
        <v>#VALUE!</v>
      </c>
      <c r="AK28" s="202" t="e">
        <f t="shared" si="4"/>
        <v>#VALUE!</v>
      </c>
      <c r="AL28" s="202" t="e">
        <f t="shared" si="4"/>
        <v>#VALUE!</v>
      </c>
      <c r="AM28" s="202" t="e">
        <f t="shared" si="4"/>
        <v>#VALUE!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 t="e">
        <f>COSM_DB!P159</f>
        <v>#VALUE!</v>
      </c>
      <c r="Q34" s="203" t="e">
        <f>COSM_DB!Q159</f>
        <v>#VALUE!</v>
      </c>
      <c r="R34" s="203" t="e">
        <f>COSM_DB!R159</f>
        <v>#VALUE!</v>
      </c>
      <c r="S34" s="203" t="e">
        <f>COSM_DB!S159</f>
        <v>#VALUE!</v>
      </c>
      <c r="T34" s="203" t="e">
        <f>COSM_DB!T159</f>
        <v>#VALUE!</v>
      </c>
      <c r="U34" s="203" t="e">
        <f>COSM_DB!U159</f>
        <v>#VALUE!</v>
      </c>
      <c r="V34" s="203" t="e">
        <f>COSM_DB!V159</f>
        <v>#VALUE!</v>
      </c>
      <c r="W34" s="203" t="e">
        <f>COSM_DB!W159</f>
        <v>#VALUE!</v>
      </c>
      <c r="X34" s="203" t="e">
        <f>COSM_DB!X159</f>
        <v>#VALUE!</v>
      </c>
      <c r="Y34" s="203" t="e">
        <f>COSM_DB!Y159</f>
        <v>#VALUE!</v>
      </c>
      <c r="Z34" s="203" t="e">
        <f>COSM_DB!Z159</f>
        <v>#VALUE!</v>
      </c>
      <c r="AA34" s="203" t="e">
        <f>COSM_DB!AA159</f>
        <v>#VALUE!</v>
      </c>
      <c r="AB34" s="203" t="e">
        <f>COSM_DB!AB159</f>
        <v>#VALUE!</v>
      </c>
      <c r="AC34" s="203" t="e">
        <f>COSM_DB!AC159</f>
        <v>#VALUE!</v>
      </c>
      <c r="AD34" s="203" t="e">
        <f>COSM_DB!AD159</f>
        <v>#VALUE!</v>
      </c>
      <c r="AE34" s="203" t="e">
        <f>COSM_DB!AE159</f>
        <v>#VALUE!</v>
      </c>
      <c r="AF34" s="203" t="e">
        <f>COSM_DB!AF159</f>
        <v>#VALUE!</v>
      </c>
      <c r="AG34" s="203" t="e">
        <f>COSM_DB!AG159</f>
        <v>#VALUE!</v>
      </c>
      <c r="AH34" s="203" t="e">
        <f>COSM_DB!AH159</f>
        <v>#VALUE!</v>
      </c>
      <c r="AI34" s="203" t="e">
        <f>COSM_DB!AI159</f>
        <v>#VALUE!</v>
      </c>
      <c r="AJ34" s="203" t="e">
        <f>COSM_DB!AJ159</f>
        <v>#VALUE!</v>
      </c>
      <c r="AK34" s="203" t="e">
        <f>COSM_DB!AK159</f>
        <v>#VALUE!</v>
      </c>
      <c r="AL34" s="203" t="e">
        <f>COSM_DB!AL159</f>
        <v>#VALUE!</v>
      </c>
      <c r="AM34" s="203" t="e">
        <f>COSM_DB!AM159</f>
        <v>#VALUE!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 t="e">
        <f>COSM_DB!P160</f>
        <v>#VALUE!</v>
      </c>
      <c r="Q35" s="203" t="e">
        <f>COSM_DB!Q160</f>
        <v>#VALUE!</v>
      </c>
      <c r="R35" s="203" t="e">
        <f>COSM_DB!R160</f>
        <v>#VALUE!</v>
      </c>
      <c r="S35" s="203" t="e">
        <f>COSM_DB!S160</f>
        <v>#VALUE!</v>
      </c>
      <c r="T35" s="203" t="e">
        <f>COSM_DB!T160</f>
        <v>#VALUE!</v>
      </c>
      <c r="U35" s="203" t="e">
        <f>COSM_DB!U160</f>
        <v>#VALUE!</v>
      </c>
      <c r="V35" s="203" t="e">
        <f>COSM_DB!V160</f>
        <v>#VALUE!</v>
      </c>
      <c r="W35" s="203" t="e">
        <f>COSM_DB!W160</f>
        <v>#VALUE!</v>
      </c>
      <c r="X35" s="203" t="e">
        <f>COSM_DB!X160</f>
        <v>#VALUE!</v>
      </c>
      <c r="Y35" s="203" t="e">
        <f>COSM_DB!Y160</f>
        <v>#VALUE!</v>
      </c>
      <c r="Z35" s="203" t="e">
        <f>COSM_DB!Z160</f>
        <v>#VALUE!</v>
      </c>
      <c r="AA35" s="203" t="e">
        <f>COSM_DB!AA160</f>
        <v>#VALUE!</v>
      </c>
      <c r="AB35" s="203" t="e">
        <f>COSM_DB!AB160</f>
        <v>#VALUE!</v>
      </c>
      <c r="AC35" s="203" t="e">
        <f>COSM_DB!AC160</f>
        <v>#VALUE!</v>
      </c>
      <c r="AD35" s="203" t="e">
        <f>COSM_DB!AD160</f>
        <v>#VALUE!</v>
      </c>
      <c r="AE35" s="203" t="e">
        <f>COSM_DB!AE160</f>
        <v>#VALUE!</v>
      </c>
      <c r="AF35" s="203" t="e">
        <f>COSM_DB!AF160</f>
        <v>#VALUE!</v>
      </c>
      <c r="AG35" s="203" t="e">
        <f>COSM_DB!AG160</f>
        <v>#VALUE!</v>
      </c>
      <c r="AH35" s="203" t="e">
        <f>COSM_DB!AH160</f>
        <v>#VALUE!</v>
      </c>
      <c r="AI35" s="203" t="e">
        <f>COSM_DB!AI160</f>
        <v>#VALUE!</v>
      </c>
      <c r="AJ35" s="203" t="e">
        <f>COSM_DB!AJ160</f>
        <v>#VALUE!</v>
      </c>
      <c r="AK35" s="203" t="e">
        <f>COSM_DB!AK160</f>
        <v>#VALUE!</v>
      </c>
      <c r="AL35" s="203" t="e">
        <f>COSM_DB!AL160</f>
        <v>#VALUE!</v>
      </c>
      <c r="AM35" s="203" t="e">
        <f>COSM_DB!AM160</f>
        <v>#VALUE!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 t="e">
        <f>COSM_DB!P164+COSM_DB!P165+COSM_DB!P166</f>
        <v>#VALUE!</v>
      </c>
      <c r="Q37" s="203" t="e">
        <f>COSM_DB!Q164+COSM_DB!Q165+COSM_DB!Q166</f>
        <v>#VALUE!</v>
      </c>
      <c r="R37" s="203" t="e">
        <f>COSM_DB!R164+COSM_DB!R165+COSM_DB!R166</f>
        <v>#VALUE!</v>
      </c>
      <c r="S37" s="203" t="e">
        <f>COSM_DB!S164+COSM_DB!S165+COSM_DB!S166</f>
        <v>#VALUE!</v>
      </c>
      <c r="T37" s="203" t="e">
        <f>COSM_DB!T164+COSM_DB!T165+COSM_DB!T166</f>
        <v>#VALUE!</v>
      </c>
      <c r="U37" s="203" t="e">
        <f>COSM_DB!U164+COSM_DB!U165+COSM_DB!U166</f>
        <v>#VALUE!</v>
      </c>
      <c r="V37" s="203" t="e">
        <f>COSM_DB!V164+COSM_DB!V165+COSM_DB!V166</f>
        <v>#VALUE!</v>
      </c>
      <c r="W37" s="203" t="e">
        <f>COSM_DB!W164+COSM_DB!W165+COSM_DB!W166</f>
        <v>#VALUE!</v>
      </c>
      <c r="X37" s="203" t="e">
        <f>COSM_DB!X164+COSM_DB!X165+COSM_DB!X166</f>
        <v>#VALUE!</v>
      </c>
      <c r="Y37" s="203" t="e">
        <f>COSM_DB!Y164+COSM_DB!Y165+COSM_DB!Y166</f>
        <v>#VALUE!</v>
      </c>
      <c r="Z37" s="203" t="e">
        <f>COSM_DB!Z164+COSM_DB!Z165+COSM_DB!Z166</f>
        <v>#VALUE!</v>
      </c>
      <c r="AA37" s="203" t="e">
        <f>COSM_DB!AA164+COSM_DB!AA165+COSM_DB!AA166</f>
        <v>#VALUE!</v>
      </c>
      <c r="AB37" s="203" t="e">
        <f>COSM_DB!AB164+COSM_DB!AB165+COSM_DB!AB166</f>
        <v>#VALUE!</v>
      </c>
      <c r="AC37" s="203" t="e">
        <f>COSM_DB!AC164+COSM_DB!AC165+COSM_DB!AC166</f>
        <v>#VALUE!</v>
      </c>
      <c r="AD37" s="203" t="e">
        <f>COSM_DB!AD164+COSM_DB!AD165+COSM_DB!AD166</f>
        <v>#VALUE!</v>
      </c>
      <c r="AE37" s="203" t="e">
        <f>COSM_DB!AE164+COSM_DB!AE165+COSM_DB!AE166</f>
        <v>#VALUE!</v>
      </c>
      <c r="AF37" s="203" t="e">
        <f>COSM_DB!AF164+COSM_DB!AF165+COSM_DB!AF166</f>
        <v>#VALUE!</v>
      </c>
      <c r="AG37" s="203" t="e">
        <f>COSM_DB!AG164+COSM_DB!AG165+COSM_DB!AG166</f>
        <v>#VALUE!</v>
      </c>
      <c r="AH37" s="203" t="e">
        <f>COSM_DB!AH164+COSM_DB!AH165+COSM_DB!AH166</f>
        <v>#VALUE!</v>
      </c>
      <c r="AI37" s="203" t="e">
        <f>COSM_DB!AI164+COSM_DB!AI165+COSM_DB!AI166</f>
        <v>#VALUE!</v>
      </c>
      <c r="AJ37" s="203" t="e">
        <f>COSM_DB!AJ164+COSM_DB!AJ165+COSM_DB!AJ166</f>
        <v>#VALUE!</v>
      </c>
      <c r="AK37" s="203" t="e">
        <f>COSM_DB!AK164+COSM_DB!AK165+COSM_DB!AK166</f>
        <v>#VALUE!</v>
      </c>
      <c r="AL37" s="203" t="e">
        <f>COSM_DB!AL164+COSM_DB!AL165+COSM_DB!AL166</f>
        <v>#VALUE!</v>
      </c>
      <c r="AM37" s="203" t="e">
        <f>COSM_DB!AM164+COSM_DB!AM165+COSM_DB!AM166</f>
        <v>#VALUE!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 t="e">
        <f>COSM_DB!P168</f>
        <v>#VALUE!</v>
      </c>
      <c r="Q38" s="203" t="e">
        <f>COSM_DB!Q168</f>
        <v>#VALUE!</v>
      </c>
      <c r="R38" s="203" t="e">
        <f>COSM_DB!R168</f>
        <v>#VALUE!</v>
      </c>
      <c r="S38" s="203" t="e">
        <f>COSM_DB!S168</f>
        <v>#VALUE!</v>
      </c>
      <c r="T38" s="203" t="e">
        <f>COSM_DB!T168</f>
        <v>#VALUE!</v>
      </c>
      <c r="U38" s="203" t="e">
        <f>COSM_DB!U168</f>
        <v>#VALUE!</v>
      </c>
      <c r="V38" s="203" t="e">
        <f>COSM_DB!V168</f>
        <v>#VALUE!</v>
      </c>
      <c r="W38" s="203" t="e">
        <f>COSM_DB!W168</f>
        <v>#VALUE!</v>
      </c>
      <c r="X38" s="203" t="e">
        <f>COSM_DB!X168</f>
        <v>#VALUE!</v>
      </c>
      <c r="Y38" s="203" t="e">
        <f>COSM_DB!Y168</f>
        <v>#VALUE!</v>
      </c>
      <c r="Z38" s="203" t="e">
        <f>COSM_DB!Z168</f>
        <v>#VALUE!</v>
      </c>
      <c r="AA38" s="203" t="e">
        <f>COSM_DB!AA168</f>
        <v>#VALUE!</v>
      </c>
      <c r="AB38" s="203" t="e">
        <f>COSM_DB!AB168</f>
        <v>#VALUE!</v>
      </c>
      <c r="AC38" s="203" t="e">
        <f>COSM_DB!AC168</f>
        <v>#VALUE!</v>
      </c>
      <c r="AD38" s="203" t="e">
        <f>COSM_DB!AD168</f>
        <v>#VALUE!</v>
      </c>
      <c r="AE38" s="203" t="e">
        <f>COSM_DB!AE168</f>
        <v>#VALUE!</v>
      </c>
      <c r="AF38" s="203" t="e">
        <f>COSM_DB!AF168</f>
        <v>#VALUE!</v>
      </c>
      <c r="AG38" s="203" t="e">
        <f>COSM_DB!AG168</f>
        <v>#VALUE!</v>
      </c>
      <c r="AH38" s="203" t="e">
        <f>COSM_DB!AH168</f>
        <v>#VALUE!</v>
      </c>
      <c r="AI38" s="203" t="e">
        <f>COSM_DB!AI168</f>
        <v>#VALUE!</v>
      </c>
      <c r="AJ38" s="203" t="e">
        <f>COSM_DB!AJ168</f>
        <v>#VALUE!</v>
      </c>
      <c r="AK38" s="203" t="e">
        <f>COSM_DB!AK168</f>
        <v>#VALUE!</v>
      </c>
      <c r="AL38" s="203" t="e">
        <f>COSM_DB!AL168</f>
        <v>#VALUE!</v>
      </c>
      <c r="AM38" s="203" t="e">
        <f>COSM_DB!AM168</f>
        <v>#VALUE!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 t="e">
        <f t="shared" si="5"/>
        <v>#VALUE!</v>
      </c>
      <c r="Q47" s="205" t="e">
        <f t="shared" si="5"/>
        <v>#VALUE!</v>
      </c>
      <c r="R47" s="205" t="e">
        <f t="shared" si="5"/>
        <v>#VALUE!</v>
      </c>
      <c r="S47" s="205" t="e">
        <f t="shared" si="5"/>
        <v>#VALUE!</v>
      </c>
      <c r="T47" s="205" t="e">
        <f t="shared" si="5"/>
        <v>#VALUE!</v>
      </c>
      <c r="U47" s="205" t="e">
        <f t="shared" si="5"/>
        <v>#VALUE!</v>
      </c>
      <c r="V47" s="205" t="e">
        <f t="shared" si="5"/>
        <v>#VALUE!</v>
      </c>
      <c r="W47" s="205" t="e">
        <f t="shared" si="5"/>
        <v>#VALUE!</v>
      </c>
      <c r="X47" s="205" t="e">
        <f t="shared" si="5"/>
        <v>#VALUE!</v>
      </c>
      <c r="Y47" s="205" t="e">
        <f t="shared" si="5"/>
        <v>#VALUE!</v>
      </c>
      <c r="Z47" s="205" t="e">
        <f t="shared" si="5"/>
        <v>#VALUE!</v>
      </c>
      <c r="AA47" s="205" t="e">
        <f t="shared" si="5"/>
        <v>#VALUE!</v>
      </c>
      <c r="AB47" s="205" t="e">
        <f t="shared" si="5"/>
        <v>#VALUE!</v>
      </c>
      <c r="AC47" s="205" t="e">
        <f t="shared" si="5"/>
        <v>#VALUE!</v>
      </c>
      <c r="AD47" s="205" t="e">
        <f t="shared" si="5"/>
        <v>#VALUE!</v>
      </c>
      <c r="AE47" s="205" t="e">
        <f t="shared" si="5"/>
        <v>#VALUE!</v>
      </c>
      <c r="AF47" s="205" t="e">
        <f t="shared" si="5"/>
        <v>#VALUE!</v>
      </c>
      <c r="AG47" s="205" t="e">
        <f t="shared" si="5"/>
        <v>#VALUE!</v>
      </c>
      <c r="AH47" s="205" t="e">
        <f t="shared" si="5"/>
        <v>#VALUE!</v>
      </c>
      <c r="AI47" s="205" t="e">
        <f t="shared" ref="AI47:BK47" si="6">AI46+AI38</f>
        <v>#VALUE!</v>
      </c>
      <c r="AJ47" s="205" t="e">
        <f t="shared" si="6"/>
        <v>#VALUE!</v>
      </c>
      <c r="AK47" s="205" t="e">
        <f t="shared" si="6"/>
        <v>#VALUE!</v>
      </c>
      <c r="AL47" s="205" t="e">
        <f t="shared" si="6"/>
        <v>#VALUE!</v>
      </c>
      <c r="AM47" s="205" t="e">
        <f t="shared" si="6"/>
        <v>#VALUE!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417520</v>
      </c>
      <c r="G5" s="9" t="e">
        <f>SUM(R49:AC49)</f>
        <v>#VALUE!</v>
      </c>
      <c r="H5" s="9" t="e">
        <f>SUM(AD49:AO49)</f>
        <v>#VALUE!</v>
      </c>
      <c r="I5" s="9">
        <f>SUM(AP49:BA49)</f>
        <v>-1942177.5</v>
      </c>
      <c r="J5" s="9">
        <f>SUM(BB49:BM49)</f>
        <v>-508526.69999999984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 t="e">
        <f>SUM(R50:AC50)</f>
        <v>#VALUE!</v>
      </c>
      <c r="H6" s="9" t="e">
        <f>SUM(AD50:AO50)</f>
        <v>#VALUE!</v>
      </c>
      <c r="I6" s="9">
        <f>SUM(AP50:BA50)</f>
        <v>-48554.437500000007</v>
      </c>
      <c r="J6" s="9">
        <f>SUM(BB50:BM50)</f>
        <v>-12713.167499999996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20876</v>
      </c>
      <c r="G7" s="9" t="e">
        <f>SUM(F51:AC51)</f>
        <v>#VALUE!</v>
      </c>
      <c r="H7" s="9" t="e">
        <f>SUM(AD51:AO51)</f>
        <v>#VALUE!</v>
      </c>
      <c r="I7" s="9">
        <f>SUM(AP51:BA51)</f>
        <v>-97108.875000000015</v>
      </c>
      <c r="J7" s="9">
        <f>SUM(BB51:BM51)</f>
        <v>-25426.334999999992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 t="e">
        <f t="shared" ref="G23:G28" si="8">SUM(F71:AC71)</f>
        <v>#VALUE!</v>
      </c>
      <c r="H23" s="9" t="e">
        <f t="shared" ref="H23:H28" si="9">SUM(AD71:AO71)</f>
        <v>#VALUE!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 t="e">
        <f t="shared" si="8"/>
        <v>#VALUE!</v>
      </c>
      <c r="H24" s="9" t="e">
        <f t="shared" si="9"/>
        <v>#VALUE!</v>
      </c>
      <c r="I24" s="9">
        <f t="shared" si="10"/>
        <v>-48554.437500000007</v>
      </c>
      <c r="J24" s="9">
        <f t="shared" si="11"/>
        <v>-12713.167499999996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 t="e">
        <f t="shared" si="8"/>
        <v>#VALUE!</v>
      </c>
      <c r="H25" s="9" t="e">
        <f t="shared" si="9"/>
        <v>#VALUE!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 t="e">
        <f t="shared" si="8"/>
        <v>#VALUE!</v>
      </c>
      <c r="H26" s="9" t="e">
        <f t="shared" si="9"/>
        <v>#VALUE!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 t="e">
        <f t="shared" si="8"/>
        <v>#VALUE!</v>
      </c>
      <c r="H27" s="9" t="e">
        <f t="shared" si="9"/>
        <v>#VALUE!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 t="e">
        <f t="shared" si="8"/>
        <v>#VALUE!</v>
      </c>
      <c r="H28" s="9" t="e">
        <f t="shared" si="9"/>
        <v>#VALUE!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10438</v>
      </c>
      <c r="G29" s="9" t="e">
        <f t="shared" si="12"/>
        <v>#VALUE!</v>
      </c>
      <c r="H29" s="9" t="e">
        <f t="shared" si="12"/>
        <v>#VALUE!</v>
      </c>
      <c r="I29" s="9">
        <f t="shared" si="12"/>
        <v>-48554.437500000007</v>
      </c>
      <c r="J29" s="9">
        <f t="shared" si="12"/>
        <v>-12713.167499999996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10438</v>
      </c>
      <c r="G30" s="9" t="e">
        <f>G29/G20</f>
        <v>#VALUE!</v>
      </c>
      <c r="H30" s="9" t="e">
        <f>H29/H20</f>
        <v>#VALUE!</v>
      </c>
      <c r="I30" s="9">
        <f>I29/I20</f>
        <v>-48554.437500000007</v>
      </c>
      <c r="J30" s="9">
        <f>J29/J20</f>
        <v>-12713.167499999996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'REV-REVCALC_CWS'!C89</f>
        <v>0</v>
      </c>
      <c r="F49" s="9">
        <f>'REV-REVCALC_CWS'!D89</f>
        <v>0</v>
      </c>
      <c r="G49" s="9">
        <f>'REV-REVCALC_CWS'!E89</f>
        <v>0</v>
      </c>
      <c r="H49" s="9">
        <f>'REV-REVCALC_CWS'!F89</f>
        <v>0</v>
      </c>
      <c r="I49" s="9">
        <f>'REV-REVCALC_CWS'!G89</f>
        <v>49190</v>
      </c>
      <c r="J49" s="9">
        <f>'REV-REVCALC_CWS'!H89</f>
        <v>53070</v>
      </c>
      <c r="K49" s="9">
        <f>'REV-REVCALC_CWS'!I89</f>
        <v>56950</v>
      </c>
      <c r="L49" s="9">
        <f>'REV-REVCALC_CWS'!J89</f>
        <v>49190</v>
      </c>
      <c r="M49" s="9">
        <f>'REV-REVCALC_CWS'!K89</f>
        <v>53070</v>
      </c>
      <c r="N49" s="9">
        <f>'REV-REVCALC_CWS'!L89</f>
        <v>42810</v>
      </c>
      <c r="O49" s="9">
        <f>'REV-REVCALC_CWS'!M89</f>
        <v>42810</v>
      </c>
      <c r="P49" s="9">
        <f>'REV-REVCALC_CWS'!N89</f>
        <v>42810</v>
      </c>
      <c r="Q49" s="9">
        <f>'REV-REVCALC_CWS'!O89</f>
        <v>27620</v>
      </c>
      <c r="R49" s="9" t="e">
        <f>'REV-REVCALC_CWS'!P89</f>
        <v>#VALUE!</v>
      </c>
      <c r="S49" s="9" t="e">
        <f>'REV-REVCALC_CWS'!Q89</f>
        <v>#VALUE!</v>
      </c>
      <c r="T49" s="9" t="e">
        <f>'REV-REVCALC_CWS'!R89</f>
        <v>#VALUE!</v>
      </c>
      <c r="U49" s="9" t="e">
        <f>'REV-REVCALC_CWS'!S89</f>
        <v>#VALUE!</v>
      </c>
      <c r="V49" s="9" t="e">
        <f>'REV-REVCALC_CWS'!T89</f>
        <v>#VALUE!</v>
      </c>
      <c r="W49" s="9" t="e">
        <f>'REV-REVCALC_CWS'!U89</f>
        <v>#VALUE!</v>
      </c>
      <c r="X49" s="9" t="e">
        <f>'REV-REVCALC_CWS'!V89</f>
        <v>#VALUE!</v>
      </c>
      <c r="Y49" s="9" t="e">
        <f>'REV-REVCALC_CWS'!W89</f>
        <v>#VALUE!</v>
      </c>
      <c r="Z49" s="9" t="e">
        <f>'REV-REVCALC_CWS'!X89</f>
        <v>#VALUE!</v>
      </c>
      <c r="AA49" s="9" t="e">
        <f>'REV-REVCALC_CWS'!Y89</f>
        <v>#VALUE!</v>
      </c>
      <c r="AB49" s="9" t="e">
        <f>'REV-REVCALC_CWS'!Z89</f>
        <v>#VALUE!</v>
      </c>
      <c r="AC49" s="9" t="e">
        <f>'REV-REVCALC_CWS'!AA89</f>
        <v>#VALUE!</v>
      </c>
      <c r="AD49" s="9" t="e">
        <f>'REV-REVCALC_CWS'!AB89</f>
        <v>#VALUE!</v>
      </c>
      <c r="AE49" s="9" t="e">
        <f>'REV-REVCALC_CWS'!AC89</f>
        <v>#VALUE!</v>
      </c>
      <c r="AF49" s="9" t="e">
        <f>'REV-REVCALC_CWS'!AD89</f>
        <v>#VALUE!</v>
      </c>
      <c r="AG49" s="9" t="e">
        <f>'REV-REVCALC_CWS'!AE89</f>
        <v>#VALUE!</v>
      </c>
      <c r="AH49" s="9" t="e">
        <f>'REV-REVCALC_CWS'!AF89</f>
        <v>#VALUE!</v>
      </c>
      <c r="AI49" s="9" t="e">
        <f>'REV-REVCALC_CWS'!AG89</f>
        <v>#VALUE!</v>
      </c>
      <c r="AJ49" s="9" t="e">
        <f>'REV-REVCALC_CWS'!AH89</f>
        <v>#VALUE!</v>
      </c>
      <c r="AK49" s="9" t="e">
        <f>'REV-REVCALC_CWS'!AI89</f>
        <v>#VALUE!</v>
      </c>
      <c r="AL49" s="9" t="e">
        <f>'REV-REVCALC_CWS'!AJ89</f>
        <v>#VALUE!</v>
      </c>
      <c r="AM49" s="9" t="e">
        <f>'REV-REVCALC_CWS'!AK89</f>
        <v>#VALUE!</v>
      </c>
      <c r="AN49" s="9" t="e">
        <f>'REV-REVCALC_CWS'!AL89</f>
        <v>#VALUE!</v>
      </c>
      <c r="AO49" s="9" t="e">
        <f>'REV-REVCALC_CWS'!AM89</f>
        <v>#VALUE!</v>
      </c>
      <c r="AP49" s="9">
        <f>'REV-REVCALC_CWS'!AN89</f>
        <v>-96918.5</v>
      </c>
      <c r="AQ49" s="9">
        <f>'REV-REVCALC_CWS'!AO89</f>
        <v>-156320</v>
      </c>
      <c r="AR49" s="9">
        <f>'REV-REVCALC_CWS'!AP89</f>
        <v>-175196.5</v>
      </c>
      <c r="AS49" s="9">
        <f>'REV-REVCALC_CWS'!AQ89</f>
        <v>-174718.5</v>
      </c>
      <c r="AT49" s="9">
        <f>'REV-REVCALC_CWS'!AR89</f>
        <v>-193627</v>
      </c>
      <c r="AU49" s="9">
        <f>'REV-REVCALC_CWS'!AS89</f>
        <v>-212333</v>
      </c>
      <c r="AV49" s="9">
        <f>'REV-REVCALC_CWS'!AT89</f>
        <v>-174718.5</v>
      </c>
      <c r="AW49" s="9">
        <f>'REV-REVCALC_CWS'!AU89</f>
        <v>-193627</v>
      </c>
      <c r="AX49" s="9">
        <f>'REV-REVCALC_CWS'!AV89</f>
        <v>-156012.5</v>
      </c>
      <c r="AY49" s="9">
        <f>'REV-REVCALC_CWS'!AW89</f>
        <v>-156012.5</v>
      </c>
      <c r="AZ49" s="9">
        <f>'REV-REVCALC_CWS'!AX89</f>
        <v>-156012.5</v>
      </c>
      <c r="BA49" s="9">
        <f>'REV-REVCALC_CWS'!AY89</f>
        <v>-96681</v>
      </c>
      <c r="BB49" s="9">
        <f>'REV-REVCALC_CWS'!AZ89</f>
        <v>-25616.899999999994</v>
      </c>
      <c r="BC49" s="9">
        <f>'REV-REVCALC_CWS'!BA89</f>
        <v>-41137.899999999965</v>
      </c>
      <c r="BD49" s="9">
        <f>'REV-REVCALC_CWS'!BB89</f>
        <v>-45804.200000000012</v>
      </c>
      <c r="BE49" s="9">
        <f>'REV-REVCALC_CWS'!BC89</f>
        <v>-45326.200000000012</v>
      </c>
      <c r="BF49" s="9">
        <f>'REV-REVCALC_CWS'!BD89</f>
        <v>-51023.799999999988</v>
      </c>
      <c r="BG49" s="9">
        <f>'REV-REVCALC_CWS'!BE89</f>
        <v>-55397.099999999977</v>
      </c>
      <c r="BH49" s="9">
        <f>'REV-REVCALC_CWS'!BF89</f>
        <v>-45326.200000000012</v>
      </c>
      <c r="BI49" s="9">
        <f>'REV-REVCALC_CWS'!BG89</f>
        <v>-51023.799999999988</v>
      </c>
      <c r="BJ49" s="9">
        <f>'REV-REVCALC_CWS'!BH89</f>
        <v>-40830.399999999965</v>
      </c>
      <c r="BK49" s="9">
        <f>'REV-REVCALC_CWS'!BI89</f>
        <v>-40830.399999999965</v>
      </c>
      <c r="BL49" s="9">
        <f>'REV-REVCALC_CWS'!BJ89</f>
        <v>-40830.399999999965</v>
      </c>
      <c r="BM49" s="9">
        <f>'REV-REVCALC_CWS'!BK89</f>
        <v>-25379.399999999994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 t="e">
        <f t="shared" si="14"/>
        <v>#VALUE!</v>
      </c>
      <c r="S50" s="9" t="e">
        <f t="shared" si="14"/>
        <v>#VALUE!</v>
      </c>
      <c r="T50" s="9" t="e">
        <f t="shared" si="14"/>
        <v>#VALUE!</v>
      </c>
      <c r="U50" s="9" t="e">
        <f t="shared" si="14"/>
        <v>#VALUE!</v>
      </c>
      <c r="V50" s="9" t="e">
        <f t="shared" si="14"/>
        <v>#VALUE!</v>
      </c>
      <c r="W50" s="9" t="e">
        <f t="shared" si="14"/>
        <v>#VALUE!</v>
      </c>
      <c r="X50" s="9" t="e">
        <f t="shared" si="14"/>
        <v>#VALUE!</v>
      </c>
      <c r="Y50" s="9" t="e">
        <f t="shared" si="14"/>
        <v>#VALUE!</v>
      </c>
      <c r="Z50" s="9" t="e">
        <f t="shared" si="14"/>
        <v>#VALUE!</v>
      </c>
      <c r="AA50" s="9" t="e">
        <f t="shared" si="14"/>
        <v>#VALUE!</v>
      </c>
      <c r="AB50" s="9" t="e">
        <f t="shared" si="14"/>
        <v>#VALUE!</v>
      </c>
      <c r="AC50" s="9" t="e">
        <f t="shared" si="14"/>
        <v>#VALUE!</v>
      </c>
      <c r="AD50" s="9" t="e">
        <f t="shared" si="14"/>
        <v>#VALUE!</v>
      </c>
      <c r="AE50" s="9" t="e">
        <f t="shared" si="14"/>
        <v>#VALUE!</v>
      </c>
      <c r="AF50" s="9" t="e">
        <f t="shared" si="14"/>
        <v>#VALUE!</v>
      </c>
      <c r="AG50" s="9" t="e">
        <f t="shared" si="14"/>
        <v>#VALUE!</v>
      </c>
      <c r="AH50" s="9" t="e">
        <f t="shared" si="14"/>
        <v>#VALUE!</v>
      </c>
      <c r="AI50" s="9" t="e">
        <f t="shared" si="14"/>
        <v>#VALUE!</v>
      </c>
      <c r="AJ50" s="9" t="e">
        <f t="shared" si="14"/>
        <v>#VALUE!</v>
      </c>
      <c r="AK50" s="9" t="e">
        <f t="shared" ref="AK50:BM50" si="15">AK49*$D50</f>
        <v>#VALUE!</v>
      </c>
      <c r="AL50" s="9" t="e">
        <f t="shared" si="15"/>
        <v>#VALUE!</v>
      </c>
      <c r="AM50" s="9" t="e">
        <f t="shared" si="15"/>
        <v>#VALUE!</v>
      </c>
      <c r="AN50" s="9" t="e">
        <f t="shared" si="15"/>
        <v>#VALUE!</v>
      </c>
      <c r="AO50" s="9" t="e">
        <f t="shared" si="15"/>
        <v>#VALUE!</v>
      </c>
      <c r="AP50" s="9">
        <f t="shared" si="15"/>
        <v>-2422.9625000000001</v>
      </c>
      <c r="AQ50" s="9">
        <f t="shared" si="15"/>
        <v>-3908</v>
      </c>
      <c r="AR50" s="9">
        <f t="shared" si="15"/>
        <v>-4379.9125000000004</v>
      </c>
      <c r="AS50" s="9">
        <f t="shared" si="15"/>
        <v>-4367.9625000000005</v>
      </c>
      <c r="AT50" s="9">
        <f t="shared" si="15"/>
        <v>-4840.6750000000002</v>
      </c>
      <c r="AU50" s="9">
        <f t="shared" si="15"/>
        <v>-5308.3250000000007</v>
      </c>
      <c r="AV50" s="9">
        <f t="shared" si="15"/>
        <v>-4367.9625000000005</v>
      </c>
      <c r="AW50" s="9">
        <f t="shared" si="15"/>
        <v>-4840.6750000000002</v>
      </c>
      <c r="AX50" s="9">
        <f t="shared" si="15"/>
        <v>-3900.3125</v>
      </c>
      <c r="AY50" s="9">
        <f t="shared" si="15"/>
        <v>-3900.3125</v>
      </c>
      <c r="AZ50" s="9">
        <f t="shared" si="15"/>
        <v>-3900.3125</v>
      </c>
      <c r="BA50" s="9">
        <f t="shared" si="15"/>
        <v>-2417.0250000000001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-1145.1050000000002</v>
      </c>
      <c r="BE50" s="9">
        <f t="shared" si="15"/>
        <v>-1133.1550000000004</v>
      </c>
      <c r="BF50" s="9">
        <f t="shared" si="15"/>
        <v>-1275.5949999999998</v>
      </c>
      <c r="BG50" s="9">
        <f t="shared" si="15"/>
        <v>-1384.9274999999996</v>
      </c>
      <c r="BH50" s="9">
        <f t="shared" si="15"/>
        <v>-1133.1550000000004</v>
      </c>
      <c r="BI50" s="9">
        <f t="shared" si="15"/>
        <v>-1275.5949999999998</v>
      </c>
      <c r="BJ50" s="9">
        <f t="shared" si="15"/>
        <v>-1020.7599999999992</v>
      </c>
      <c r="BK50" s="9">
        <f t="shared" si="15"/>
        <v>-1020.7599999999992</v>
      </c>
      <c r="BL50" s="9">
        <f t="shared" si="15"/>
        <v>-1020.7599999999992</v>
      </c>
      <c r="BM50" s="9">
        <f t="shared" si="15"/>
        <v>-634.4849999999999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 t="e">
        <f t="shared" si="16"/>
        <v>#VALUE!</v>
      </c>
      <c r="S51" s="9" t="e">
        <f t="shared" si="16"/>
        <v>#VALUE!</v>
      </c>
      <c r="T51" s="9" t="e">
        <f t="shared" si="16"/>
        <v>#VALUE!</v>
      </c>
      <c r="U51" s="9" t="e">
        <f t="shared" si="16"/>
        <v>#VALUE!</v>
      </c>
      <c r="V51" s="9" t="e">
        <f t="shared" si="16"/>
        <v>#VALUE!</v>
      </c>
      <c r="W51" s="9" t="e">
        <f t="shared" si="16"/>
        <v>#VALUE!</v>
      </c>
      <c r="X51" s="9" t="e">
        <f t="shared" si="16"/>
        <v>#VALUE!</v>
      </c>
      <c r="Y51" s="9" t="e">
        <f t="shared" si="16"/>
        <v>#VALUE!</v>
      </c>
      <c r="Z51" s="9" t="e">
        <f t="shared" si="16"/>
        <v>#VALUE!</v>
      </c>
      <c r="AA51" s="9" t="e">
        <f t="shared" si="16"/>
        <v>#VALUE!</v>
      </c>
      <c r="AB51" s="9" t="e">
        <f t="shared" si="16"/>
        <v>#VALUE!</v>
      </c>
      <c r="AC51" s="9" t="e">
        <f t="shared" si="16"/>
        <v>#VALUE!</v>
      </c>
      <c r="AD51" s="9" t="e">
        <f t="shared" si="16"/>
        <v>#VALUE!</v>
      </c>
      <c r="AE51" s="9" t="e">
        <f t="shared" si="16"/>
        <v>#VALUE!</v>
      </c>
      <c r="AF51" s="9" t="e">
        <f t="shared" si="16"/>
        <v>#VALUE!</v>
      </c>
      <c r="AG51" s="9" t="e">
        <f t="shared" si="16"/>
        <v>#VALUE!</v>
      </c>
      <c r="AH51" s="9" t="e">
        <f t="shared" si="16"/>
        <v>#VALUE!</v>
      </c>
      <c r="AI51" s="9" t="e">
        <f t="shared" si="16"/>
        <v>#VALUE!</v>
      </c>
      <c r="AJ51" s="9" t="e">
        <f t="shared" si="16"/>
        <v>#VALUE!</v>
      </c>
      <c r="AK51" s="9" t="e">
        <f t="shared" ref="AK51:BM51" si="17">AK49*$D51</f>
        <v>#VALUE!</v>
      </c>
      <c r="AL51" s="9" t="e">
        <f t="shared" si="17"/>
        <v>#VALUE!</v>
      </c>
      <c r="AM51" s="9" t="e">
        <f t="shared" si="17"/>
        <v>#VALUE!</v>
      </c>
      <c r="AN51" s="9" t="e">
        <f t="shared" si="17"/>
        <v>#VALUE!</v>
      </c>
      <c r="AO51" s="9" t="e">
        <f t="shared" si="17"/>
        <v>#VALUE!</v>
      </c>
      <c r="AP51" s="9">
        <f t="shared" si="17"/>
        <v>-4845.9250000000002</v>
      </c>
      <c r="AQ51" s="9">
        <f t="shared" si="17"/>
        <v>-7816</v>
      </c>
      <c r="AR51" s="9">
        <f t="shared" si="17"/>
        <v>-8759.8250000000007</v>
      </c>
      <c r="AS51" s="9">
        <f t="shared" si="17"/>
        <v>-8735.9250000000011</v>
      </c>
      <c r="AT51" s="9">
        <f t="shared" si="17"/>
        <v>-9681.35</v>
      </c>
      <c r="AU51" s="9">
        <f t="shared" si="17"/>
        <v>-10616.650000000001</v>
      </c>
      <c r="AV51" s="9">
        <f t="shared" si="17"/>
        <v>-8735.9250000000011</v>
      </c>
      <c r="AW51" s="9">
        <f t="shared" si="17"/>
        <v>-9681.35</v>
      </c>
      <c r="AX51" s="9">
        <f t="shared" si="17"/>
        <v>-7800.625</v>
      </c>
      <c r="AY51" s="9">
        <f t="shared" si="17"/>
        <v>-7800.625</v>
      </c>
      <c r="AZ51" s="9">
        <f t="shared" si="17"/>
        <v>-7800.625</v>
      </c>
      <c r="BA51" s="9">
        <f t="shared" si="17"/>
        <v>-4834.05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-2290.2100000000005</v>
      </c>
      <c r="BE51" s="9">
        <f t="shared" si="17"/>
        <v>-2266.3100000000009</v>
      </c>
      <c r="BF51" s="9">
        <f t="shared" si="17"/>
        <v>-2551.1899999999996</v>
      </c>
      <c r="BG51" s="9">
        <f t="shared" si="17"/>
        <v>-2769.8549999999991</v>
      </c>
      <c r="BH51" s="9">
        <f t="shared" si="17"/>
        <v>-2266.3100000000009</v>
      </c>
      <c r="BI51" s="9">
        <f t="shared" si="17"/>
        <v>-2551.1899999999996</v>
      </c>
      <c r="BJ51" s="9">
        <f t="shared" si="17"/>
        <v>-2041.5199999999984</v>
      </c>
      <c r="BK51" s="9">
        <f t="shared" si="17"/>
        <v>-2041.5199999999984</v>
      </c>
      <c r="BL51" s="9">
        <f t="shared" si="17"/>
        <v>-2041.5199999999984</v>
      </c>
      <c r="BM51" s="9">
        <f t="shared" si="17"/>
        <v>-1268.9699999999998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 t="e">
        <f t="shared" si="20"/>
        <v>#VALUE!</v>
      </c>
      <c r="S71" s="9" t="e">
        <f t="shared" si="20"/>
        <v>#VALUE!</v>
      </c>
      <c r="T71" s="9" t="e">
        <f t="shared" si="20"/>
        <v>#VALUE!</v>
      </c>
      <c r="U71" s="9" t="e">
        <f t="shared" si="20"/>
        <v>#VALUE!</v>
      </c>
      <c r="V71" s="9" t="e">
        <f t="shared" si="20"/>
        <v>#VALUE!</v>
      </c>
      <c r="W71" s="9" t="e">
        <f t="shared" si="20"/>
        <v>#VALUE!</v>
      </c>
      <c r="X71" s="9" t="e">
        <f t="shared" si="20"/>
        <v>#VALUE!</v>
      </c>
      <c r="Y71" s="9" t="e">
        <f t="shared" si="20"/>
        <v>#VALUE!</v>
      </c>
      <c r="Z71" s="9" t="e">
        <f t="shared" si="20"/>
        <v>#VALUE!</v>
      </c>
      <c r="AA71" s="9" t="e">
        <f t="shared" si="20"/>
        <v>#VALUE!</v>
      </c>
      <c r="AB71" s="9" t="e">
        <f t="shared" si="20"/>
        <v>#VALUE!</v>
      </c>
      <c r="AC71" s="9" t="e">
        <f t="shared" si="20"/>
        <v>#VALUE!</v>
      </c>
      <c r="AD71" s="9" t="e">
        <f t="shared" si="20"/>
        <v>#VALUE!</v>
      </c>
      <c r="AE71" s="9" t="e">
        <f t="shared" si="20"/>
        <v>#VALUE!</v>
      </c>
      <c r="AF71" s="9" t="e">
        <f t="shared" si="20"/>
        <v>#VALUE!</v>
      </c>
      <c r="AG71" s="9" t="e">
        <f t="shared" si="20"/>
        <v>#VALUE!</v>
      </c>
      <c r="AH71" s="9" t="e">
        <f t="shared" si="20"/>
        <v>#VALUE!</v>
      </c>
      <c r="AI71" s="9" t="e">
        <f t="shared" si="20"/>
        <v>#VALUE!</v>
      </c>
      <c r="AJ71" s="9" t="e">
        <f t="shared" si="20"/>
        <v>#VALUE!</v>
      </c>
      <c r="AK71" s="9" t="e">
        <f t="shared" si="20"/>
        <v>#VALUE!</v>
      </c>
      <c r="AL71" s="9" t="e">
        <f t="shared" si="20"/>
        <v>#VALUE!</v>
      </c>
      <c r="AM71" s="9" t="e">
        <f t="shared" si="20"/>
        <v>#VALUE!</v>
      </c>
      <c r="AN71" s="9" t="e">
        <f t="shared" si="20"/>
        <v>#VALUE!</v>
      </c>
      <c r="AO71" s="9" t="e">
        <f t="shared" si="20"/>
        <v>#VALUE!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 t="e">
        <f t="shared" si="21"/>
        <v>#VALUE!</v>
      </c>
      <c r="S72" s="9" t="e">
        <f t="shared" si="21"/>
        <v>#VALUE!</v>
      </c>
      <c r="T72" s="9" t="e">
        <f t="shared" si="21"/>
        <v>#VALUE!</v>
      </c>
      <c r="U72" s="9" t="e">
        <f t="shared" si="21"/>
        <v>#VALUE!</v>
      </c>
      <c r="V72" s="9" t="e">
        <f t="shared" si="21"/>
        <v>#VALUE!</v>
      </c>
      <c r="W72" s="9" t="e">
        <f t="shared" si="21"/>
        <v>#VALUE!</v>
      </c>
      <c r="X72" s="9" t="e">
        <f t="shared" si="21"/>
        <v>#VALUE!</v>
      </c>
      <c r="Y72" s="9" t="e">
        <f t="shared" si="21"/>
        <v>#VALUE!</v>
      </c>
      <c r="Z72" s="9" t="e">
        <f t="shared" si="21"/>
        <v>#VALUE!</v>
      </c>
      <c r="AA72" s="9" t="e">
        <f t="shared" si="21"/>
        <v>#VALUE!</v>
      </c>
      <c r="AB72" s="9" t="e">
        <f t="shared" si="21"/>
        <v>#VALUE!</v>
      </c>
      <c r="AC72" s="9" t="e">
        <f t="shared" si="21"/>
        <v>#VALUE!</v>
      </c>
      <c r="AD72" s="9" t="e">
        <f t="shared" si="21"/>
        <v>#VALUE!</v>
      </c>
      <c r="AE72" s="9" t="e">
        <f t="shared" si="21"/>
        <v>#VALUE!</v>
      </c>
      <c r="AF72" s="9" t="e">
        <f t="shared" si="21"/>
        <v>#VALUE!</v>
      </c>
      <c r="AG72" s="9" t="e">
        <f t="shared" si="21"/>
        <v>#VALUE!</v>
      </c>
      <c r="AH72" s="9" t="e">
        <f t="shared" si="21"/>
        <v>#VALUE!</v>
      </c>
      <c r="AI72" s="9" t="e">
        <f t="shared" si="21"/>
        <v>#VALUE!</v>
      </c>
      <c r="AJ72" s="9" t="e">
        <f t="shared" si="21"/>
        <v>#VALUE!</v>
      </c>
      <c r="AK72" s="9" t="e">
        <f t="shared" si="21"/>
        <v>#VALUE!</v>
      </c>
      <c r="AL72" s="9" t="e">
        <f t="shared" si="21"/>
        <v>#VALUE!</v>
      </c>
      <c r="AM72" s="9" t="e">
        <f t="shared" si="21"/>
        <v>#VALUE!</v>
      </c>
      <c r="AN72" s="9" t="e">
        <f t="shared" si="21"/>
        <v>#VALUE!</v>
      </c>
      <c r="AO72" s="9" t="e">
        <f t="shared" si="21"/>
        <v>#VALUE!</v>
      </c>
      <c r="AP72" s="9">
        <f t="shared" si="21"/>
        <v>-2422.9625000000001</v>
      </c>
      <c r="AQ72" s="9">
        <f t="shared" si="21"/>
        <v>-3908</v>
      </c>
      <c r="AR72" s="9">
        <f t="shared" si="21"/>
        <v>-4379.9125000000004</v>
      </c>
      <c r="AS72" s="9">
        <f t="shared" si="21"/>
        <v>-4367.9625000000005</v>
      </c>
      <c r="AT72" s="9">
        <f t="shared" si="21"/>
        <v>-4840.6750000000002</v>
      </c>
      <c r="AU72" s="9">
        <f t="shared" si="21"/>
        <v>-5308.3250000000007</v>
      </c>
      <c r="AV72" s="9">
        <f t="shared" si="21"/>
        <v>-4367.9625000000005</v>
      </c>
      <c r="AW72" s="9">
        <f t="shared" si="21"/>
        <v>-4840.6750000000002</v>
      </c>
      <c r="AX72" s="9">
        <f t="shared" si="21"/>
        <v>-3900.3125</v>
      </c>
      <c r="AY72" s="9">
        <f t="shared" si="21"/>
        <v>-3900.3125</v>
      </c>
      <c r="AZ72" s="9">
        <f t="shared" si="21"/>
        <v>-3900.3125</v>
      </c>
      <c r="BA72" s="9">
        <f t="shared" si="21"/>
        <v>-2417.0250000000001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-1145.1050000000002</v>
      </c>
      <c r="BE72" s="9">
        <f t="shared" si="21"/>
        <v>-1133.1550000000004</v>
      </c>
      <c r="BF72" s="9">
        <f t="shared" si="21"/>
        <v>-1275.5949999999998</v>
      </c>
      <c r="BG72" s="9">
        <f t="shared" si="21"/>
        <v>-1384.9274999999996</v>
      </c>
      <c r="BH72" s="9">
        <f t="shared" si="21"/>
        <v>-1133.1550000000004</v>
      </c>
      <c r="BI72" s="9">
        <f t="shared" si="21"/>
        <v>-1275.5949999999998</v>
      </c>
      <c r="BJ72" s="9">
        <f t="shared" si="21"/>
        <v>-1020.7599999999992</v>
      </c>
      <c r="BK72" s="9">
        <f t="shared" si="21"/>
        <v>-1020.7599999999992</v>
      </c>
      <c r="BL72" s="9">
        <f t="shared" si="21"/>
        <v>-1020.7599999999992</v>
      </c>
      <c r="BM72" s="9">
        <f t="shared" si="21"/>
        <v>-634.4849999999999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 t="e">
        <f t="shared" si="22"/>
        <v>#VALUE!</v>
      </c>
      <c r="S73" s="9" t="e">
        <f t="shared" si="22"/>
        <v>#VALUE!</v>
      </c>
      <c r="T73" s="9" t="e">
        <f t="shared" si="22"/>
        <v>#VALUE!</v>
      </c>
      <c r="U73" s="9" t="e">
        <f t="shared" si="22"/>
        <v>#VALUE!</v>
      </c>
      <c r="V73" s="9" t="e">
        <f t="shared" si="22"/>
        <v>#VALUE!</v>
      </c>
      <c r="W73" s="9" t="e">
        <f t="shared" si="22"/>
        <v>#VALUE!</v>
      </c>
      <c r="X73" s="9" t="e">
        <f t="shared" si="22"/>
        <v>#VALUE!</v>
      </c>
      <c r="Y73" s="9" t="e">
        <f t="shared" si="22"/>
        <v>#VALUE!</v>
      </c>
      <c r="Z73" s="9" t="e">
        <f t="shared" si="22"/>
        <v>#VALUE!</v>
      </c>
      <c r="AA73" s="9" t="e">
        <f t="shared" si="22"/>
        <v>#VALUE!</v>
      </c>
      <c r="AB73" s="9" t="e">
        <f t="shared" si="22"/>
        <v>#VALUE!</v>
      </c>
      <c r="AC73" s="9" t="e">
        <f t="shared" si="22"/>
        <v>#VALUE!</v>
      </c>
      <c r="AD73" s="9" t="e">
        <f t="shared" si="22"/>
        <v>#VALUE!</v>
      </c>
      <c r="AE73" s="9" t="e">
        <f t="shared" si="22"/>
        <v>#VALUE!</v>
      </c>
      <c r="AF73" s="9" t="e">
        <f t="shared" si="22"/>
        <v>#VALUE!</v>
      </c>
      <c r="AG73" s="9" t="e">
        <f t="shared" si="22"/>
        <v>#VALUE!</v>
      </c>
      <c r="AH73" s="9" t="e">
        <f t="shared" si="22"/>
        <v>#VALUE!</v>
      </c>
      <c r="AI73" s="9" t="e">
        <f t="shared" si="22"/>
        <v>#VALUE!</v>
      </c>
      <c r="AJ73" s="9" t="e">
        <f t="shared" si="22"/>
        <v>#VALUE!</v>
      </c>
      <c r="AK73" s="9" t="e">
        <f t="shared" si="22"/>
        <v>#VALUE!</v>
      </c>
      <c r="AL73" s="9" t="e">
        <f t="shared" si="22"/>
        <v>#VALUE!</v>
      </c>
      <c r="AM73" s="9" t="e">
        <f t="shared" si="22"/>
        <v>#VALUE!</v>
      </c>
      <c r="AN73" s="9" t="e">
        <f t="shared" si="22"/>
        <v>#VALUE!</v>
      </c>
      <c r="AO73" s="9" t="e">
        <f t="shared" si="22"/>
        <v>#VALUE!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 t="e">
        <f t="shared" si="23"/>
        <v>#VALUE!</v>
      </c>
      <c r="S74" s="9" t="e">
        <f t="shared" si="23"/>
        <v>#VALUE!</v>
      </c>
      <c r="T74" s="9" t="e">
        <f t="shared" si="23"/>
        <v>#VALUE!</v>
      </c>
      <c r="U74" s="9" t="e">
        <f t="shared" si="23"/>
        <v>#VALUE!</v>
      </c>
      <c r="V74" s="9" t="e">
        <f t="shared" si="23"/>
        <v>#VALUE!</v>
      </c>
      <c r="W74" s="9" t="e">
        <f t="shared" si="23"/>
        <v>#VALUE!</v>
      </c>
      <c r="X74" s="9" t="e">
        <f t="shared" si="23"/>
        <v>#VALUE!</v>
      </c>
      <c r="Y74" s="9" t="e">
        <f t="shared" si="23"/>
        <v>#VALUE!</v>
      </c>
      <c r="Z74" s="9" t="e">
        <f t="shared" si="23"/>
        <v>#VALUE!</v>
      </c>
      <c r="AA74" s="9" t="e">
        <f t="shared" si="23"/>
        <v>#VALUE!</v>
      </c>
      <c r="AB74" s="9" t="e">
        <f t="shared" si="23"/>
        <v>#VALUE!</v>
      </c>
      <c r="AC74" s="9" t="e">
        <f t="shared" si="23"/>
        <v>#VALUE!</v>
      </c>
      <c r="AD74" s="9" t="e">
        <f t="shared" si="23"/>
        <v>#VALUE!</v>
      </c>
      <c r="AE74" s="9" t="e">
        <f t="shared" si="23"/>
        <v>#VALUE!</v>
      </c>
      <c r="AF74" s="9" t="e">
        <f t="shared" si="23"/>
        <v>#VALUE!</v>
      </c>
      <c r="AG74" s="9" t="e">
        <f t="shared" si="23"/>
        <v>#VALUE!</v>
      </c>
      <c r="AH74" s="9" t="e">
        <f t="shared" si="23"/>
        <v>#VALUE!</v>
      </c>
      <c r="AI74" s="9" t="e">
        <f t="shared" si="23"/>
        <v>#VALUE!</v>
      </c>
      <c r="AJ74" s="9" t="e">
        <f t="shared" si="23"/>
        <v>#VALUE!</v>
      </c>
      <c r="AK74" s="9" t="e">
        <f t="shared" si="23"/>
        <v>#VALUE!</v>
      </c>
      <c r="AL74" s="9" t="e">
        <f t="shared" si="23"/>
        <v>#VALUE!</v>
      </c>
      <c r="AM74" s="9" t="e">
        <f t="shared" si="23"/>
        <v>#VALUE!</v>
      </c>
      <c r="AN74" s="9" t="e">
        <f t="shared" si="23"/>
        <v>#VALUE!</v>
      </c>
      <c r="AO74" s="9" t="e">
        <f t="shared" si="23"/>
        <v>#VALUE!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 t="e">
        <f t="shared" si="24"/>
        <v>#VALUE!</v>
      </c>
      <c r="S75" s="9" t="e">
        <f t="shared" si="24"/>
        <v>#VALUE!</v>
      </c>
      <c r="T75" s="9" t="e">
        <f t="shared" si="24"/>
        <v>#VALUE!</v>
      </c>
      <c r="U75" s="9" t="e">
        <f t="shared" si="24"/>
        <v>#VALUE!</v>
      </c>
      <c r="V75" s="9" t="e">
        <f t="shared" si="24"/>
        <v>#VALUE!</v>
      </c>
      <c r="W75" s="9" t="e">
        <f t="shared" si="24"/>
        <v>#VALUE!</v>
      </c>
      <c r="X75" s="9" t="e">
        <f t="shared" si="24"/>
        <v>#VALUE!</v>
      </c>
      <c r="Y75" s="9" t="e">
        <f t="shared" si="24"/>
        <v>#VALUE!</v>
      </c>
      <c r="Z75" s="9" t="e">
        <f t="shared" si="24"/>
        <v>#VALUE!</v>
      </c>
      <c r="AA75" s="9" t="e">
        <f t="shared" si="24"/>
        <v>#VALUE!</v>
      </c>
      <c r="AB75" s="9" t="e">
        <f t="shared" si="24"/>
        <v>#VALUE!</v>
      </c>
      <c r="AC75" s="9" t="e">
        <f t="shared" si="24"/>
        <v>#VALUE!</v>
      </c>
      <c r="AD75" s="9" t="e">
        <f t="shared" si="24"/>
        <v>#VALUE!</v>
      </c>
      <c r="AE75" s="9" t="e">
        <f t="shared" si="24"/>
        <v>#VALUE!</v>
      </c>
      <c r="AF75" s="9" t="e">
        <f t="shared" si="24"/>
        <v>#VALUE!</v>
      </c>
      <c r="AG75" s="9" t="e">
        <f t="shared" si="24"/>
        <v>#VALUE!</v>
      </c>
      <c r="AH75" s="9" t="e">
        <f t="shared" si="24"/>
        <v>#VALUE!</v>
      </c>
      <c r="AI75" s="9" t="e">
        <f t="shared" si="24"/>
        <v>#VALUE!</v>
      </c>
      <c r="AJ75" s="9" t="e">
        <f t="shared" si="24"/>
        <v>#VALUE!</v>
      </c>
      <c r="AK75" s="9" t="e">
        <f t="shared" si="24"/>
        <v>#VALUE!</v>
      </c>
      <c r="AL75" s="9" t="e">
        <f t="shared" si="24"/>
        <v>#VALUE!</v>
      </c>
      <c r="AM75" s="9" t="e">
        <f t="shared" si="24"/>
        <v>#VALUE!</v>
      </c>
      <c r="AN75" s="9" t="e">
        <f t="shared" si="24"/>
        <v>#VALUE!</v>
      </c>
      <c r="AO75" s="9" t="e">
        <f t="shared" si="24"/>
        <v>#VALUE!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 t="e">
        <f t="shared" si="26"/>
        <v>#VALUE!</v>
      </c>
      <c r="S76" s="9" t="e">
        <f t="shared" si="26"/>
        <v>#VALUE!</v>
      </c>
      <c r="T76" s="9" t="e">
        <f t="shared" si="26"/>
        <v>#VALUE!</v>
      </c>
      <c r="U76" s="9" t="e">
        <f t="shared" si="26"/>
        <v>#VALUE!</v>
      </c>
      <c r="V76" s="9" t="e">
        <f t="shared" si="26"/>
        <v>#VALUE!</v>
      </c>
      <c r="W76" s="9" t="e">
        <f t="shared" si="26"/>
        <v>#VALUE!</v>
      </c>
      <c r="X76" s="9" t="e">
        <f t="shared" si="26"/>
        <v>#VALUE!</v>
      </c>
      <c r="Y76" s="9" t="e">
        <f t="shared" si="26"/>
        <v>#VALUE!</v>
      </c>
      <c r="Z76" s="9" t="e">
        <f t="shared" si="26"/>
        <v>#VALUE!</v>
      </c>
      <c r="AA76" s="9" t="e">
        <f t="shared" si="26"/>
        <v>#VALUE!</v>
      </c>
      <c r="AB76" s="9" t="e">
        <f t="shared" si="26"/>
        <v>#VALUE!</v>
      </c>
      <c r="AC76" s="9" t="e">
        <f t="shared" si="26"/>
        <v>#VALUE!</v>
      </c>
      <c r="AD76" s="9" t="e">
        <f t="shared" si="26"/>
        <v>#VALUE!</v>
      </c>
      <c r="AE76" s="9" t="e">
        <f t="shared" si="26"/>
        <v>#VALUE!</v>
      </c>
      <c r="AF76" s="9" t="e">
        <f t="shared" si="26"/>
        <v>#VALUE!</v>
      </c>
      <c r="AG76" s="9" t="e">
        <f t="shared" si="26"/>
        <v>#VALUE!</v>
      </c>
      <c r="AH76" s="9" t="e">
        <f t="shared" si="26"/>
        <v>#VALUE!</v>
      </c>
      <c r="AI76" s="9" t="e">
        <f t="shared" si="26"/>
        <v>#VALUE!</v>
      </c>
      <c r="AJ76" s="9" t="e">
        <f t="shared" si="26"/>
        <v>#VALUE!</v>
      </c>
      <c r="AK76" s="9" t="e">
        <f t="shared" si="26"/>
        <v>#VALUE!</v>
      </c>
      <c r="AL76" s="9" t="e">
        <f t="shared" si="26"/>
        <v>#VALUE!</v>
      </c>
      <c r="AM76" s="9" t="e">
        <f t="shared" si="26"/>
        <v>#VALUE!</v>
      </c>
      <c r="AN76" s="9" t="e">
        <f t="shared" si="26"/>
        <v>#VALUE!</v>
      </c>
      <c r="AO76" s="9" t="e">
        <f t="shared" si="26"/>
        <v>#VALUE!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 t="e">
        <f t="shared" si="27"/>
        <v>#VALUE!</v>
      </c>
      <c r="S77" s="9" t="e">
        <f t="shared" si="27"/>
        <v>#VALUE!</v>
      </c>
      <c r="T77" s="9" t="e">
        <f t="shared" si="27"/>
        <v>#VALUE!</v>
      </c>
      <c r="U77" s="9" t="e">
        <f t="shared" si="27"/>
        <v>#VALUE!</v>
      </c>
      <c r="V77" s="9" t="e">
        <f t="shared" si="26"/>
        <v>#VALUE!</v>
      </c>
      <c r="W77" s="9" t="e">
        <f t="shared" si="26"/>
        <v>#VALUE!</v>
      </c>
      <c r="X77" s="9" t="e">
        <f t="shared" si="26"/>
        <v>#VALUE!</v>
      </c>
      <c r="Y77" s="9" t="e">
        <f t="shared" si="26"/>
        <v>#VALUE!</v>
      </c>
      <c r="Z77" s="9" t="e">
        <f t="shared" si="26"/>
        <v>#VALUE!</v>
      </c>
      <c r="AA77" s="9" t="e">
        <f t="shared" si="26"/>
        <v>#VALUE!</v>
      </c>
      <c r="AB77" s="9" t="e">
        <f t="shared" si="26"/>
        <v>#VALUE!</v>
      </c>
      <c r="AC77" s="9" t="e">
        <f t="shared" si="26"/>
        <v>#VALUE!</v>
      </c>
      <c r="AD77" s="9" t="e">
        <f t="shared" si="26"/>
        <v>#VALUE!</v>
      </c>
      <c r="AE77" s="9" t="e">
        <f t="shared" si="26"/>
        <v>#VALUE!</v>
      </c>
      <c r="AF77" s="9" t="e">
        <f t="shared" si="26"/>
        <v>#VALUE!</v>
      </c>
      <c r="AG77" s="9" t="e">
        <f t="shared" si="26"/>
        <v>#VALUE!</v>
      </c>
      <c r="AH77" s="9" t="e">
        <f t="shared" si="26"/>
        <v>#VALUE!</v>
      </c>
      <c r="AI77" s="9" t="e">
        <f t="shared" si="26"/>
        <v>#VALUE!</v>
      </c>
      <c r="AJ77" s="9" t="e">
        <f t="shared" si="26"/>
        <v>#VALUE!</v>
      </c>
      <c r="AK77" s="9" t="e">
        <f t="shared" si="26"/>
        <v>#VALUE!</v>
      </c>
      <c r="AL77" s="9" t="e">
        <f t="shared" si="26"/>
        <v>#VALUE!</v>
      </c>
      <c r="AM77" s="9" t="e">
        <f t="shared" si="26"/>
        <v>#VALUE!</v>
      </c>
      <c r="AN77" s="9" t="e">
        <f t="shared" si="26"/>
        <v>#VALUE!</v>
      </c>
      <c r="AO77" s="9" t="e">
        <f t="shared" si="26"/>
        <v>#VALUE!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 t="e">
        <f t="shared" si="26"/>
        <v>#VALUE!</v>
      </c>
      <c r="S78" s="9" t="e">
        <f t="shared" si="26"/>
        <v>#VALUE!</v>
      </c>
      <c r="T78" s="9" t="e">
        <f t="shared" si="26"/>
        <v>#VALUE!</v>
      </c>
      <c r="U78" s="9" t="e">
        <f t="shared" si="26"/>
        <v>#VALUE!</v>
      </c>
      <c r="V78" s="9" t="e">
        <f t="shared" si="26"/>
        <v>#VALUE!</v>
      </c>
      <c r="W78" s="9" t="e">
        <f t="shared" si="26"/>
        <v>#VALUE!</v>
      </c>
      <c r="X78" s="9" t="e">
        <f t="shared" si="26"/>
        <v>#VALUE!</v>
      </c>
      <c r="Y78" s="9" t="e">
        <f t="shared" si="26"/>
        <v>#VALUE!</v>
      </c>
      <c r="Z78" s="9" t="e">
        <f t="shared" si="26"/>
        <v>#VALUE!</v>
      </c>
      <c r="AA78" s="9" t="e">
        <f t="shared" si="26"/>
        <v>#VALUE!</v>
      </c>
      <c r="AB78" s="9" t="e">
        <f t="shared" si="26"/>
        <v>#VALUE!</v>
      </c>
      <c r="AC78" s="9" t="e">
        <f t="shared" si="26"/>
        <v>#VALUE!</v>
      </c>
      <c r="AD78" s="9" t="e">
        <f t="shared" si="26"/>
        <v>#VALUE!</v>
      </c>
      <c r="AE78" s="9" t="e">
        <f t="shared" si="26"/>
        <v>#VALUE!</v>
      </c>
      <c r="AF78" s="9" t="e">
        <f t="shared" si="26"/>
        <v>#VALUE!</v>
      </c>
      <c r="AG78" s="9" t="e">
        <f t="shared" si="26"/>
        <v>#VALUE!</v>
      </c>
      <c r="AH78" s="9" t="e">
        <f t="shared" si="26"/>
        <v>#VALUE!</v>
      </c>
      <c r="AI78" s="9" t="e">
        <f t="shared" si="26"/>
        <v>#VALUE!</v>
      </c>
      <c r="AJ78" s="9" t="e">
        <f t="shared" si="26"/>
        <v>#VALUE!</v>
      </c>
      <c r="AK78" s="9" t="e">
        <f t="shared" si="26"/>
        <v>#VALUE!</v>
      </c>
      <c r="AL78" s="9" t="e">
        <f t="shared" si="26"/>
        <v>#VALUE!</v>
      </c>
      <c r="AM78" s="9" t="e">
        <f t="shared" si="26"/>
        <v>#VALUE!</v>
      </c>
      <c r="AN78" s="9" t="e">
        <f t="shared" si="26"/>
        <v>#VALUE!</v>
      </c>
      <c r="AO78" s="9" t="e">
        <f t="shared" si="26"/>
        <v>#VALUE!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 t="e">
        <f t="shared" si="26"/>
        <v>#VALUE!</v>
      </c>
      <c r="S79" s="9" t="e">
        <f t="shared" si="26"/>
        <v>#VALUE!</v>
      </c>
      <c r="T79" s="9" t="e">
        <f t="shared" si="26"/>
        <v>#VALUE!</v>
      </c>
      <c r="U79" s="9" t="e">
        <f t="shared" si="26"/>
        <v>#VALUE!</v>
      </c>
      <c r="V79" s="9" t="e">
        <f t="shared" si="26"/>
        <v>#VALUE!</v>
      </c>
      <c r="W79" s="9" t="e">
        <f t="shared" si="26"/>
        <v>#VALUE!</v>
      </c>
      <c r="X79" s="9" t="e">
        <f t="shared" si="26"/>
        <v>#VALUE!</v>
      </c>
      <c r="Y79" s="9" t="e">
        <f t="shared" si="26"/>
        <v>#VALUE!</v>
      </c>
      <c r="Z79" s="9" t="e">
        <f t="shared" si="26"/>
        <v>#VALUE!</v>
      </c>
      <c r="AA79" s="9" t="e">
        <f t="shared" si="26"/>
        <v>#VALUE!</v>
      </c>
      <c r="AB79" s="9" t="e">
        <f t="shared" si="26"/>
        <v>#VALUE!</v>
      </c>
      <c r="AC79" s="9" t="e">
        <f t="shared" si="26"/>
        <v>#VALUE!</v>
      </c>
      <c r="AD79" s="9" t="e">
        <f t="shared" si="26"/>
        <v>#VALUE!</v>
      </c>
      <c r="AE79" s="9" t="e">
        <f t="shared" si="26"/>
        <v>#VALUE!</v>
      </c>
      <c r="AF79" s="9" t="e">
        <f t="shared" si="26"/>
        <v>#VALUE!</v>
      </c>
      <c r="AG79" s="9" t="e">
        <f t="shared" si="26"/>
        <v>#VALUE!</v>
      </c>
      <c r="AH79" s="9" t="e">
        <f t="shared" si="26"/>
        <v>#VALUE!</v>
      </c>
      <c r="AI79" s="9" t="e">
        <f t="shared" si="26"/>
        <v>#VALUE!</v>
      </c>
      <c r="AJ79" s="9" t="e">
        <f t="shared" si="26"/>
        <v>#VALUE!</v>
      </c>
      <c r="AK79" s="9" t="e">
        <f t="shared" si="26"/>
        <v>#VALUE!</v>
      </c>
      <c r="AL79" s="9" t="e">
        <f t="shared" si="26"/>
        <v>#VALUE!</v>
      </c>
      <c r="AM79" s="9" t="e">
        <f t="shared" si="26"/>
        <v>#VALUE!</v>
      </c>
      <c r="AN79" s="9" t="e">
        <f t="shared" si="26"/>
        <v>#VALUE!</v>
      </c>
      <c r="AO79" s="9" t="e">
        <f t="shared" si="26"/>
        <v>#VALUE!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 t="e">
        <f t="shared" si="26"/>
        <v>#VALUE!</v>
      </c>
      <c r="S80" s="9" t="e">
        <f t="shared" si="26"/>
        <v>#VALUE!</v>
      </c>
      <c r="T80" s="9" t="e">
        <f t="shared" si="26"/>
        <v>#VALUE!</v>
      </c>
      <c r="U80" s="9" t="e">
        <f t="shared" si="26"/>
        <v>#VALUE!</v>
      </c>
      <c r="V80" s="9" t="e">
        <f t="shared" si="26"/>
        <v>#VALUE!</v>
      </c>
      <c r="W80" s="9" t="e">
        <f t="shared" si="26"/>
        <v>#VALUE!</v>
      </c>
      <c r="X80" s="9" t="e">
        <f t="shared" si="26"/>
        <v>#VALUE!</v>
      </c>
      <c r="Y80" s="9" t="e">
        <f t="shared" si="26"/>
        <v>#VALUE!</v>
      </c>
      <c r="Z80" s="9" t="e">
        <f t="shared" si="26"/>
        <v>#VALUE!</v>
      </c>
      <c r="AA80" s="9" t="e">
        <f t="shared" si="26"/>
        <v>#VALUE!</v>
      </c>
      <c r="AB80" s="9" t="e">
        <f t="shared" si="26"/>
        <v>#VALUE!</v>
      </c>
      <c r="AC80" s="9" t="e">
        <f t="shared" si="26"/>
        <v>#VALUE!</v>
      </c>
      <c r="AD80" s="9" t="e">
        <f t="shared" si="26"/>
        <v>#VALUE!</v>
      </c>
      <c r="AE80" s="9" t="e">
        <f t="shared" si="26"/>
        <v>#VALUE!</v>
      </c>
      <c r="AF80" s="9" t="e">
        <f t="shared" si="26"/>
        <v>#VALUE!</v>
      </c>
      <c r="AG80" s="9" t="e">
        <f t="shared" si="26"/>
        <v>#VALUE!</v>
      </c>
      <c r="AH80" s="9" t="e">
        <f t="shared" si="26"/>
        <v>#VALUE!</v>
      </c>
      <c r="AI80" s="9" t="e">
        <f t="shared" si="26"/>
        <v>#VALUE!</v>
      </c>
      <c r="AJ80" s="9" t="e">
        <f t="shared" si="26"/>
        <v>#VALUE!</v>
      </c>
      <c r="AK80" s="9" t="e">
        <f t="shared" si="26"/>
        <v>#VALUE!</v>
      </c>
      <c r="AL80" s="9" t="e">
        <f t="shared" si="26"/>
        <v>#VALUE!</v>
      </c>
      <c r="AM80" s="9" t="e">
        <f t="shared" si="26"/>
        <v>#VALUE!</v>
      </c>
      <c r="AN80" s="9" t="e">
        <f t="shared" si="26"/>
        <v>#VALUE!</v>
      </c>
      <c r="AO80" s="9" t="e">
        <f t="shared" ref="AO80:BM80" si="28">IF(AO$67&gt;0,(AO$50/AO$67),0)*AO65</f>
        <v>#VALUE!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 t="e">
        <f t="shared" si="29"/>
        <v>#VALUE!</v>
      </c>
      <c r="S82" s="9" t="e">
        <f t="shared" si="29"/>
        <v>#VALUE!</v>
      </c>
      <c r="T82" s="9" t="e">
        <f t="shared" si="29"/>
        <v>#VALUE!</v>
      </c>
      <c r="U82" s="9" t="e">
        <f t="shared" si="29"/>
        <v>#VALUE!</v>
      </c>
      <c r="V82" s="9" t="e">
        <f t="shared" si="29"/>
        <v>#VALUE!</v>
      </c>
      <c r="W82" s="9" t="e">
        <f t="shared" si="29"/>
        <v>#VALUE!</v>
      </c>
      <c r="X82" s="9" t="e">
        <f t="shared" si="29"/>
        <v>#VALUE!</v>
      </c>
      <c r="Y82" s="9" t="e">
        <f t="shared" si="29"/>
        <v>#VALUE!</v>
      </c>
      <c r="Z82" s="9" t="e">
        <f t="shared" si="29"/>
        <v>#VALUE!</v>
      </c>
      <c r="AA82" s="9" t="e">
        <f t="shared" si="29"/>
        <v>#VALUE!</v>
      </c>
      <c r="AB82" s="9" t="e">
        <f t="shared" si="29"/>
        <v>#VALUE!</v>
      </c>
      <c r="AC82" s="9" t="e">
        <f t="shared" si="29"/>
        <v>#VALUE!</v>
      </c>
      <c r="AD82" s="9" t="e">
        <f t="shared" si="29"/>
        <v>#VALUE!</v>
      </c>
      <c r="AE82" s="9" t="e">
        <f t="shared" si="29"/>
        <v>#VALUE!</v>
      </c>
      <c r="AF82" s="9" t="e">
        <f t="shared" si="29"/>
        <v>#VALUE!</v>
      </c>
      <c r="AG82" s="9" t="e">
        <f t="shared" si="29"/>
        <v>#VALUE!</v>
      </c>
      <c r="AH82" s="9" t="e">
        <f t="shared" si="29"/>
        <v>#VALUE!</v>
      </c>
      <c r="AI82" s="9" t="e">
        <f t="shared" si="29"/>
        <v>#VALUE!</v>
      </c>
      <c r="AJ82" s="9" t="e">
        <f t="shared" si="29"/>
        <v>#VALUE!</v>
      </c>
      <c r="AK82" s="9" t="e">
        <f t="shared" si="29"/>
        <v>#VALUE!</v>
      </c>
      <c r="AL82" s="9" t="e">
        <f t="shared" si="29"/>
        <v>#VALUE!</v>
      </c>
      <c r="AM82" s="9" t="e">
        <f t="shared" si="29"/>
        <v>#VALUE!</v>
      </c>
      <c r="AN82" s="9" t="e">
        <f t="shared" si="29"/>
        <v>#VALUE!</v>
      </c>
      <c r="AO82" s="9" t="e">
        <f t="shared" si="29"/>
        <v>#VALUE!</v>
      </c>
      <c r="AP82" s="9">
        <f t="shared" si="29"/>
        <v>-2422.9625000000001</v>
      </c>
      <c r="AQ82" s="9">
        <f t="shared" si="29"/>
        <v>-3908</v>
      </c>
      <c r="AR82" s="9">
        <f t="shared" si="29"/>
        <v>-4379.9125000000004</v>
      </c>
      <c r="AS82" s="9">
        <f t="shared" si="29"/>
        <v>-4367.9625000000005</v>
      </c>
      <c r="AT82" s="9">
        <f t="shared" si="29"/>
        <v>-4840.6750000000002</v>
      </c>
      <c r="AU82" s="9">
        <f t="shared" si="29"/>
        <v>-5308.3250000000007</v>
      </c>
      <c r="AV82" s="9">
        <f t="shared" si="29"/>
        <v>-4367.9625000000005</v>
      </c>
      <c r="AW82" s="9">
        <f t="shared" si="29"/>
        <v>-4840.6750000000002</v>
      </c>
      <c r="AX82" s="9">
        <f t="shared" si="29"/>
        <v>-3900.3125</v>
      </c>
      <c r="AY82" s="9">
        <f t="shared" si="29"/>
        <v>-3900.3125</v>
      </c>
      <c r="AZ82" s="9">
        <f t="shared" si="29"/>
        <v>-3900.3125</v>
      </c>
      <c r="BA82" s="9">
        <f t="shared" si="29"/>
        <v>-2417.0250000000001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-1145.1050000000002</v>
      </c>
      <c r="BE82" s="9">
        <f t="shared" si="29"/>
        <v>-1133.1550000000004</v>
      </c>
      <c r="BF82" s="9">
        <f t="shared" si="29"/>
        <v>-1275.5949999999998</v>
      </c>
      <c r="BG82" s="9">
        <f t="shared" si="29"/>
        <v>-1384.9274999999996</v>
      </c>
      <c r="BH82" s="9">
        <f t="shared" si="29"/>
        <v>-1133.1550000000004</v>
      </c>
      <c r="BI82" s="9">
        <f t="shared" si="29"/>
        <v>-1275.5949999999998</v>
      </c>
      <c r="BJ82" s="9">
        <f t="shared" si="29"/>
        <v>-1020.7599999999992</v>
      </c>
      <c r="BK82" s="9">
        <f t="shared" si="29"/>
        <v>-1020.7599999999992</v>
      </c>
      <c r="BL82" s="9">
        <f t="shared" si="29"/>
        <v>-1020.7599999999992</v>
      </c>
      <c r="BM82" s="9">
        <f t="shared" si="29"/>
        <v>-634.4849999999999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43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704340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16408215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201840</v>
      </c>
      <c r="E5" s="63">
        <f>REV_DB!F17</f>
        <v>1196000</v>
      </c>
      <c r="F5" s="63">
        <f>REV_DB!G17</f>
        <v>-2891543.75</v>
      </c>
      <c r="G5" s="63">
        <f>REV_DB!H17</f>
        <v>-1942209.5</v>
      </c>
      <c r="H5" s="63">
        <f>REV_DB!I17</f>
        <v>-508558.70000000112</v>
      </c>
      <c r="I5" s="181">
        <f>SUM(D5:H5)</f>
        <v>-3944471.9500000011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 t="e">
        <f>SUM(P159:AA159)</f>
        <v>#VALUE!</v>
      </c>
      <c r="F19" s="63" t="e">
        <f>SUM(AB159:AM159)</f>
        <v>#VALUE!</v>
      </c>
      <c r="G19" s="63">
        <f>SUM(AN159:AY159)</f>
        <v>0</v>
      </c>
      <c r="H19" s="63">
        <f>SUM(AZ159:BK159)</f>
        <v>0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 t="e">
        <f>SUM(P164:AA164)</f>
        <v>#VALUE!</v>
      </c>
      <c r="F20" s="63" t="e">
        <f>SUM(AB164:AM164)</f>
        <v>#VALUE!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 t="e">
        <f>SUM(P166:AA166)</f>
        <v>#VALUE!</v>
      </c>
      <c r="F22" s="63" t="e">
        <f>SUM(AB166:AM166)</f>
        <v>#VALUE!</v>
      </c>
      <c r="G22" s="63" t="e">
        <f>SUM(AN166:AY166)</f>
        <v>#VALUE!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#VALUE!</v>
      </c>
      <c r="F25" s="63" t="e">
        <f>F19/F16</f>
        <v>#VALUE!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 t="e">
        <f>STAFF_CWS!T305</f>
        <v>#VALUE!</v>
      </c>
      <c r="Q117" s="26" t="e">
        <f>STAFF_CWS!U305</f>
        <v>#VALUE!</v>
      </c>
      <c r="R117" s="26" t="e">
        <f>STAFF_CWS!V305</f>
        <v>#VALUE!</v>
      </c>
      <c r="S117" s="26" t="e">
        <f>STAFF_CWS!W305</f>
        <v>#VALUE!</v>
      </c>
      <c r="T117" s="26" t="e">
        <f>STAFF_CWS!X305</f>
        <v>#VALUE!</v>
      </c>
      <c r="U117" s="26" t="e">
        <f>STAFF_CWS!Y305</f>
        <v>#VALUE!</v>
      </c>
      <c r="V117" s="26" t="e">
        <f>STAFF_CWS!Z305</f>
        <v>#VALUE!</v>
      </c>
      <c r="W117" s="26" t="e">
        <f>STAFF_CWS!AA305</f>
        <v>#VALUE!</v>
      </c>
      <c r="X117" s="26" t="e">
        <f>STAFF_CWS!AB305</f>
        <v>#VALUE!</v>
      </c>
      <c r="Y117" s="26" t="e">
        <f>STAFF_CWS!AC305</f>
        <v>#VALUE!</v>
      </c>
      <c r="Z117" s="26" t="e">
        <f>STAFF_CWS!AD305</f>
        <v>#VALUE!</v>
      </c>
      <c r="AA117" s="26" t="e">
        <f>STAFF_CWS!AE305</f>
        <v>#VALUE!</v>
      </c>
      <c r="AB117" s="26" t="e">
        <f>STAFF_CWS!AF305</f>
        <v>#VALUE!</v>
      </c>
      <c r="AC117" s="26" t="e">
        <f>STAFF_CWS!AG305</f>
        <v>#VALUE!</v>
      </c>
      <c r="AD117" s="26" t="e">
        <f>STAFF_CWS!AH305</f>
        <v>#VALUE!</v>
      </c>
      <c r="AE117" s="26" t="e">
        <f>STAFF_CWS!AI305</f>
        <v>#VALUE!</v>
      </c>
      <c r="AF117" s="26" t="e">
        <f>STAFF_CWS!AJ305</f>
        <v>#VALUE!</v>
      </c>
      <c r="AG117" s="26" t="e">
        <f>STAFF_CWS!AK305</f>
        <v>#VALUE!</v>
      </c>
      <c r="AH117" s="26" t="e">
        <f>STAFF_CWS!AL305</f>
        <v>#VALUE!</v>
      </c>
      <c r="AI117" s="26" t="e">
        <f>STAFF_CWS!AM305</f>
        <v>#VALUE!</v>
      </c>
      <c r="AJ117" s="26" t="e">
        <f>STAFF_CWS!AN305</f>
        <v>#VALUE!</v>
      </c>
      <c r="AK117" s="26" t="e">
        <f>STAFF_CWS!AO305</f>
        <v>#VALUE!</v>
      </c>
      <c r="AL117" s="26" t="e">
        <f>STAFF_CWS!AP305</f>
        <v>#VALUE!</v>
      </c>
      <c r="AM117" s="26" t="e">
        <f>STAFF_CWS!AQ305</f>
        <v>#VALUE!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 t="e">
        <f t="shared" si="3"/>
        <v>#VALUE!</v>
      </c>
      <c r="Q118" s="26" t="e">
        <f t="shared" si="3"/>
        <v>#VALUE!</v>
      </c>
      <c r="R118" s="26" t="e">
        <f t="shared" si="3"/>
        <v>#VALUE!</v>
      </c>
      <c r="S118" s="26" t="e">
        <f t="shared" si="3"/>
        <v>#VALUE!</v>
      </c>
      <c r="T118" s="26" t="e">
        <f t="shared" si="3"/>
        <v>#VALUE!</v>
      </c>
      <c r="U118" s="26" t="e">
        <f t="shared" si="3"/>
        <v>#VALUE!</v>
      </c>
      <c r="V118" s="26" t="e">
        <f t="shared" si="3"/>
        <v>#VALUE!</v>
      </c>
      <c r="W118" s="26" t="e">
        <f t="shared" si="3"/>
        <v>#VALUE!</v>
      </c>
      <c r="X118" s="26" t="e">
        <f t="shared" si="3"/>
        <v>#VALUE!</v>
      </c>
      <c r="Y118" s="26" t="e">
        <f t="shared" si="3"/>
        <v>#VALUE!</v>
      </c>
      <c r="Z118" s="26" t="e">
        <f t="shared" si="3"/>
        <v>#VALUE!</v>
      </c>
      <c r="AA118" s="26" t="e">
        <f t="shared" si="3"/>
        <v>#VALUE!</v>
      </c>
      <c r="AB118" s="26" t="e">
        <f t="shared" si="3"/>
        <v>#VALUE!</v>
      </c>
      <c r="AC118" s="26" t="e">
        <f t="shared" si="3"/>
        <v>#VALUE!</v>
      </c>
      <c r="AD118" s="26" t="e">
        <f t="shared" si="3"/>
        <v>#VALUE!</v>
      </c>
      <c r="AE118" s="26" t="e">
        <f t="shared" si="3"/>
        <v>#VALUE!</v>
      </c>
      <c r="AF118" s="26" t="e">
        <f t="shared" si="3"/>
        <v>#VALUE!</v>
      </c>
      <c r="AG118" s="26" t="e">
        <f t="shared" si="3"/>
        <v>#VALUE!</v>
      </c>
      <c r="AH118" s="26" t="e">
        <f t="shared" si="3"/>
        <v>#VALUE!</v>
      </c>
      <c r="AI118" s="26" t="e">
        <f t="shared" si="3"/>
        <v>#VALUE!</v>
      </c>
      <c r="AJ118" s="26" t="e">
        <f t="shared" si="3"/>
        <v>#VALUE!</v>
      </c>
      <c r="AK118" s="26" t="e">
        <f t="shared" si="3"/>
        <v>#VALUE!</v>
      </c>
      <c r="AL118" s="26" t="e">
        <f t="shared" si="3"/>
        <v>#VALUE!</v>
      </c>
      <c r="AM118" s="26" t="e">
        <f t="shared" si="3"/>
        <v>#VALUE!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 t="e">
        <f>STAFF_CWS!T341</f>
        <v>#VALUE!</v>
      </c>
      <c r="Q145" s="26" t="e">
        <f>STAFF_CWS!U341</f>
        <v>#VALUE!</v>
      </c>
      <c r="R145" s="26" t="e">
        <f>STAFF_CWS!V341</f>
        <v>#VALUE!</v>
      </c>
      <c r="S145" s="26" t="e">
        <f>STAFF_CWS!W341</f>
        <v>#VALUE!</v>
      </c>
      <c r="T145" s="26" t="e">
        <f>STAFF_CWS!X341</f>
        <v>#VALUE!</v>
      </c>
      <c r="U145" s="26" t="e">
        <f>STAFF_CWS!Y341</f>
        <v>#VALUE!</v>
      </c>
      <c r="V145" s="26" t="e">
        <f>STAFF_CWS!Z341</f>
        <v>#VALUE!</v>
      </c>
      <c r="W145" s="26" t="e">
        <f>STAFF_CWS!AA341</f>
        <v>#VALUE!</v>
      </c>
      <c r="X145" s="26" t="e">
        <f>STAFF_CWS!AB341</f>
        <v>#VALUE!</v>
      </c>
      <c r="Y145" s="26" t="e">
        <f>STAFF_CWS!AC341</f>
        <v>#VALUE!</v>
      </c>
      <c r="Z145" s="26" t="e">
        <f>STAFF_CWS!AD341</f>
        <v>#VALUE!</v>
      </c>
      <c r="AA145" s="26" t="e">
        <f>STAFF_CWS!AE341</f>
        <v>#VALUE!</v>
      </c>
      <c r="AB145" s="26" t="e">
        <f>STAFF_CWS!AF341</f>
        <v>#VALUE!</v>
      </c>
      <c r="AC145" s="26" t="e">
        <f>STAFF_CWS!AG341</f>
        <v>#VALUE!</v>
      </c>
      <c r="AD145" s="26" t="e">
        <f>STAFF_CWS!AH341</f>
        <v>#VALUE!</v>
      </c>
      <c r="AE145" s="26" t="e">
        <f>STAFF_CWS!AI341</f>
        <v>#VALUE!</v>
      </c>
      <c r="AF145" s="26" t="e">
        <f>STAFF_CWS!AJ341</f>
        <v>#VALUE!</v>
      </c>
      <c r="AG145" s="26" t="e">
        <f>STAFF_CWS!AK341</f>
        <v>#VALUE!</v>
      </c>
      <c r="AH145" s="26" t="e">
        <f>STAFF_CWS!AL341</f>
        <v>#VALUE!</v>
      </c>
      <c r="AI145" s="26" t="e">
        <f>STAFF_CWS!AM341</f>
        <v>#VALUE!</v>
      </c>
      <c r="AJ145" s="26" t="e">
        <f>STAFF_CWS!AN341</f>
        <v>#VALUE!</v>
      </c>
      <c r="AK145" s="26" t="e">
        <f>STAFF_CWS!AO341</f>
        <v>#VALUE!</v>
      </c>
      <c r="AL145" s="26" t="e">
        <f>STAFF_CWS!AP341</f>
        <v>#VALUE!</v>
      </c>
      <c r="AM145" s="26" t="e">
        <f>STAFF_CWS!AQ341</f>
        <v>#VALUE!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 t="e">
        <f t="shared" si="7"/>
        <v>#VALUE!</v>
      </c>
      <c r="Q146" s="26" t="e">
        <f t="shared" si="7"/>
        <v>#VALUE!</v>
      </c>
      <c r="R146" s="26" t="e">
        <f t="shared" si="7"/>
        <v>#VALUE!</v>
      </c>
      <c r="S146" s="26" t="e">
        <f t="shared" si="7"/>
        <v>#VALUE!</v>
      </c>
      <c r="T146" s="26" t="e">
        <f t="shared" si="7"/>
        <v>#VALUE!</v>
      </c>
      <c r="U146" s="26" t="e">
        <f t="shared" si="7"/>
        <v>#VALUE!</v>
      </c>
      <c r="V146" s="26" t="e">
        <f t="shared" si="7"/>
        <v>#VALUE!</v>
      </c>
      <c r="W146" s="26" t="e">
        <f t="shared" si="7"/>
        <v>#VALUE!</v>
      </c>
      <c r="X146" s="26" t="e">
        <f t="shared" si="7"/>
        <v>#VALUE!</v>
      </c>
      <c r="Y146" s="26" t="e">
        <f t="shared" si="7"/>
        <v>#VALUE!</v>
      </c>
      <c r="Z146" s="26" t="e">
        <f t="shared" si="7"/>
        <v>#VALUE!</v>
      </c>
      <c r="AA146" s="26" t="e">
        <f t="shared" si="7"/>
        <v>#VALUE!</v>
      </c>
      <c r="AB146" s="26" t="e">
        <f t="shared" si="7"/>
        <v>#VALUE!</v>
      </c>
      <c r="AC146" s="26" t="e">
        <f t="shared" si="7"/>
        <v>#VALUE!</v>
      </c>
      <c r="AD146" s="26" t="e">
        <f t="shared" si="7"/>
        <v>#VALUE!</v>
      </c>
      <c r="AE146" s="26" t="e">
        <f t="shared" si="7"/>
        <v>#VALUE!</v>
      </c>
      <c r="AF146" s="26" t="e">
        <f t="shared" si="7"/>
        <v>#VALUE!</v>
      </c>
      <c r="AG146" s="26" t="e">
        <f t="shared" si="7"/>
        <v>#VALUE!</v>
      </c>
      <c r="AH146" s="26" t="e">
        <f t="shared" si="7"/>
        <v>#VALUE!</v>
      </c>
      <c r="AI146" s="26" t="e">
        <f t="shared" si="7"/>
        <v>#VALUE!</v>
      </c>
      <c r="AJ146" s="26" t="e">
        <f t="shared" si="7"/>
        <v>#VALUE!</v>
      </c>
      <c r="AK146" s="26" t="e">
        <f t="shared" si="7"/>
        <v>#VALUE!</v>
      </c>
      <c r="AL146" s="26" t="e">
        <f t="shared" si="7"/>
        <v>#VALUE!</v>
      </c>
      <c r="AM146" s="26" t="e">
        <f t="shared" si="7"/>
        <v>#VALUE!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 t="e">
        <f t="shared" si="11"/>
        <v>#VALUE!</v>
      </c>
      <c r="Q159" s="26" t="e">
        <f t="shared" si="11"/>
        <v>#VALUE!</v>
      </c>
      <c r="R159" s="26" t="e">
        <f t="shared" si="11"/>
        <v>#VALUE!</v>
      </c>
      <c r="S159" s="26" t="e">
        <f t="shared" si="11"/>
        <v>#VALUE!</v>
      </c>
      <c r="T159" s="26" t="e">
        <f t="shared" si="11"/>
        <v>#VALUE!</v>
      </c>
      <c r="U159" s="26" t="e">
        <f t="shared" si="11"/>
        <v>#VALUE!</v>
      </c>
      <c r="V159" s="26" t="e">
        <f t="shared" si="11"/>
        <v>#VALUE!</v>
      </c>
      <c r="W159" s="26" t="e">
        <f t="shared" si="11"/>
        <v>#VALUE!</v>
      </c>
      <c r="X159" s="26" t="e">
        <f t="shared" si="11"/>
        <v>#VALUE!</v>
      </c>
      <c r="Y159" s="26" t="e">
        <f t="shared" si="11"/>
        <v>#VALUE!</v>
      </c>
      <c r="Z159" s="26" t="e">
        <f t="shared" si="11"/>
        <v>#VALUE!</v>
      </c>
      <c r="AA159" s="26" t="e">
        <f t="shared" si="11"/>
        <v>#VALUE!</v>
      </c>
      <c r="AB159" s="26" t="e">
        <f t="shared" si="11"/>
        <v>#VALUE!</v>
      </c>
      <c r="AC159" s="26" t="e">
        <f t="shared" si="11"/>
        <v>#VALUE!</v>
      </c>
      <c r="AD159" s="26" t="e">
        <f t="shared" si="11"/>
        <v>#VALUE!</v>
      </c>
      <c r="AE159" s="26" t="e">
        <f t="shared" si="11"/>
        <v>#VALUE!</v>
      </c>
      <c r="AF159" s="26" t="e">
        <f t="shared" si="11"/>
        <v>#VALUE!</v>
      </c>
      <c r="AG159" s="26" t="e">
        <f t="shared" si="11"/>
        <v>#VALUE!</v>
      </c>
      <c r="AH159" s="26" t="e">
        <f t="shared" si="11"/>
        <v>#VALUE!</v>
      </c>
      <c r="AI159" s="26" t="e">
        <f t="shared" ref="AI159:BK159" si="12">AI152+AI145+AI138+AI131+AI124+AI117</f>
        <v>#VALUE!</v>
      </c>
      <c r="AJ159" s="26" t="e">
        <f t="shared" si="12"/>
        <v>#VALUE!</v>
      </c>
      <c r="AK159" s="26" t="e">
        <f t="shared" si="12"/>
        <v>#VALUE!</v>
      </c>
      <c r="AL159" s="26" t="e">
        <f t="shared" si="12"/>
        <v>#VALUE!</v>
      </c>
      <c r="AM159" s="26" t="e">
        <f t="shared" si="12"/>
        <v>#VALUE!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 t="e">
        <f t="shared" si="13"/>
        <v>#VALUE!</v>
      </c>
      <c r="Q160" s="26" t="e">
        <f t="shared" si="13"/>
        <v>#VALUE!</v>
      </c>
      <c r="R160" s="26" t="e">
        <f t="shared" si="13"/>
        <v>#VALUE!</v>
      </c>
      <c r="S160" s="26" t="e">
        <f t="shared" si="13"/>
        <v>#VALUE!</v>
      </c>
      <c r="T160" s="26" t="e">
        <f t="shared" si="13"/>
        <v>#VALUE!</v>
      </c>
      <c r="U160" s="26" t="e">
        <f t="shared" si="13"/>
        <v>#VALUE!</v>
      </c>
      <c r="V160" s="26" t="e">
        <f t="shared" si="13"/>
        <v>#VALUE!</v>
      </c>
      <c r="W160" s="26" t="e">
        <f t="shared" si="13"/>
        <v>#VALUE!</v>
      </c>
      <c r="X160" s="26" t="e">
        <f t="shared" si="13"/>
        <v>#VALUE!</v>
      </c>
      <c r="Y160" s="26" t="e">
        <f t="shared" si="13"/>
        <v>#VALUE!</v>
      </c>
      <c r="Z160" s="26" t="e">
        <f t="shared" si="13"/>
        <v>#VALUE!</v>
      </c>
      <c r="AA160" s="26" t="e">
        <f t="shared" si="13"/>
        <v>#VALUE!</v>
      </c>
      <c r="AB160" s="26" t="e">
        <f t="shared" si="13"/>
        <v>#VALUE!</v>
      </c>
      <c r="AC160" s="26" t="e">
        <f t="shared" si="13"/>
        <v>#VALUE!</v>
      </c>
      <c r="AD160" s="26" t="e">
        <f t="shared" si="13"/>
        <v>#VALUE!</v>
      </c>
      <c r="AE160" s="26" t="e">
        <f t="shared" si="13"/>
        <v>#VALUE!</v>
      </c>
      <c r="AF160" s="26" t="e">
        <f t="shared" si="13"/>
        <v>#VALUE!</v>
      </c>
      <c r="AG160" s="26" t="e">
        <f t="shared" si="13"/>
        <v>#VALUE!</v>
      </c>
      <c r="AH160" s="26" t="e">
        <f t="shared" si="13"/>
        <v>#VALUE!</v>
      </c>
      <c r="AI160" s="26" t="e">
        <f t="shared" ref="AI160:BK160" si="14">AI153+AI146+AI139+AI132+AI125+AI118</f>
        <v>#VALUE!</v>
      </c>
      <c r="AJ160" s="26" t="e">
        <f t="shared" si="14"/>
        <v>#VALUE!</v>
      </c>
      <c r="AK160" s="26" t="e">
        <f t="shared" si="14"/>
        <v>#VALUE!</v>
      </c>
      <c r="AL160" s="26" t="e">
        <f t="shared" si="14"/>
        <v>#VALUE!</v>
      </c>
      <c r="AM160" s="26" t="e">
        <f t="shared" si="14"/>
        <v>#VALUE!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 t="e">
        <f>STAFF_CWS!T372</f>
        <v>#VALUE!</v>
      </c>
      <c r="Q164" s="26" t="e">
        <f>STAFF_CWS!U372</f>
        <v>#VALUE!</v>
      </c>
      <c r="R164" s="26" t="e">
        <f>STAFF_CWS!V372</f>
        <v>#VALUE!</v>
      </c>
      <c r="S164" s="26" t="e">
        <f>STAFF_CWS!W372</f>
        <v>#VALUE!</v>
      </c>
      <c r="T164" s="26" t="e">
        <f>STAFF_CWS!X372</f>
        <v>#VALUE!</v>
      </c>
      <c r="U164" s="26" t="e">
        <f>STAFF_CWS!Y372</f>
        <v>#VALUE!</v>
      </c>
      <c r="V164" s="26" t="e">
        <f>STAFF_CWS!Z372</f>
        <v>#VALUE!</v>
      </c>
      <c r="W164" s="26" t="e">
        <f>STAFF_CWS!AA372</f>
        <v>#VALUE!</v>
      </c>
      <c r="X164" s="26" t="e">
        <f>STAFF_CWS!AB372</f>
        <v>#VALUE!</v>
      </c>
      <c r="Y164" s="26" t="e">
        <f>STAFF_CWS!AC372</f>
        <v>#VALUE!</v>
      </c>
      <c r="Z164" s="26" t="e">
        <f>STAFF_CWS!AD372</f>
        <v>#VALUE!</v>
      </c>
      <c r="AA164" s="26" t="e">
        <f>STAFF_CWS!AE372</f>
        <v>#VALUE!</v>
      </c>
      <c r="AB164" s="26" t="e">
        <f>STAFF_CWS!AF372</f>
        <v>#VALUE!</v>
      </c>
      <c r="AC164" s="26" t="e">
        <f>STAFF_CWS!AG372</f>
        <v>#VALUE!</v>
      </c>
      <c r="AD164" s="26" t="e">
        <f>STAFF_CWS!AH372</f>
        <v>#VALUE!</v>
      </c>
      <c r="AE164" s="26" t="e">
        <f>STAFF_CWS!AI372</f>
        <v>#VALUE!</v>
      </c>
      <c r="AF164" s="26" t="e">
        <f>STAFF_CWS!AJ372</f>
        <v>#VALUE!</v>
      </c>
      <c r="AG164" s="26" t="e">
        <f>STAFF_CWS!AK372</f>
        <v>#VALUE!</v>
      </c>
      <c r="AH164" s="26" t="e">
        <f>STAFF_CWS!AL372</f>
        <v>#VALUE!</v>
      </c>
      <c r="AI164" s="26" t="e">
        <f>STAFF_CWS!AM372</f>
        <v>#VALUE!</v>
      </c>
      <c r="AJ164" s="26" t="e">
        <f>STAFF_CWS!AN372</f>
        <v>#VALUE!</v>
      </c>
      <c r="AK164" s="26" t="e">
        <f>STAFF_CWS!AO372</f>
        <v>#VALUE!</v>
      </c>
      <c r="AL164" s="26" t="e">
        <f>STAFF_CWS!AP372</f>
        <v>#VALUE!</v>
      </c>
      <c r="AM164" s="26" t="e">
        <f>STAFF_CWS!AQ372</f>
        <v>#VALUE!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 t="e">
        <f>STAFF_CWS!AE376</f>
        <v>#VALUE!</v>
      </c>
      <c r="AB166" s="26" t="e">
        <f>STAFF_CWS!AF376</f>
        <v>#VALUE!</v>
      </c>
      <c r="AC166" s="26" t="e">
        <f>STAFF_CWS!AG376</f>
        <v>#VALUE!</v>
      </c>
      <c r="AD166" s="26" t="e">
        <f>STAFF_CWS!AH376</f>
        <v>#VALUE!</v>
      </c>
      <c r="AE166" s="26" t="e">
        <f>STAFF_CWS!AI376</f>
        <v>#VALUE!</v>
      </c>
      <c r="AF166" s="26" t="e">
        <f>STAFF_CWS!AJ376</f>
        <v>#VALUE!</v>
      </c>
      <c r="AG166" s="26" t="e">
        <f>STAFF_CWS!AK376</f>
        <v>#VALUE!</v>
      </c>
      <c r="AH166" s="26" t="e">
        <f>STAFF_CWS!AL376</f>
        <v>#VALUE!</v>
      </c>
      <c r="AI166" s="26" t="e">
        <f>STAFF_CWS!AM376</f>
        <v>#VALUE!</v>
      </c>
      <c r="AJ166" s="26" t="e">
        <f>STAFF_CWS!AN376</f>
        <v>#VALUE!</v>
      </c>
      <c r="AK166" s="26" t="e">
        <f>STAFF_CWS!AO376</f>
        <v>#VALUE!</v>
      </c>
      <c r="AL166" s="26" t="e">
        <f>STAFF_CWS!AP376</f>
        <v>#VALUE!</v>
      </c>
      <c r="AM166" s="26" t="e">
        <f>STAFF_CWS!AQ376</f>
        <v>#VALUE!</v>
      </c>
      <c r="AN166" s="26" t="e">
        <f>STAFF_CWS!AR376</f>
        <v>#VALUE!</v>
      </c>
      <c r="AO166" s="26" t="e">
        <f>STAFF_CWS!AS376</f>
        <v>#VALUE!</v>
      </c>
      <c r="AP166" s="26" t="e">
        <f>STAFF_CWS!AT376</f>
        <v>#VALUE!</v>
      </c>
      <c r="AQ166" s="26" t="e">
        <f>STAFF_CWS!AU376</f>
        <v>#VALUE!</v>
      </c>
      <c r="AR166" s="26" t="e">
        <f>STAFF_CWS!AV376</f>
        <v>#VALUE!</v>
      </c>
      <c r="AS166" s="26" t="e">
        <f>STAFF_CWS!AW376</f>
        <v>#VALUE!</v>
      </c>
      <c r="AT166" s="26" t="e">
        <f>STAFF_CWS!AX376</f>
        <v>#VALUE!</v>
      </c>
      <c r="AU166" s="26" t="e">
        <f>STAFF_CWS!AY376</f>
        <v>#VALUE!</v>
      </c>
      <c r="AV166" s="26" t="e">
        <f>STAFF_CWS!AZ376</f>
        <v>#VALUE!</v>
      </c>
      <c r="AW166" s="26" t="e">
        <f>STAFF_CWS!BA376</f>
        <v>#VALUE!</v>
      </c>
      <c r="AX166" s="26" t="e">
        <f>STAFF_CWS!BB376</f>
        <v>#VALUE!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 t="e">
        <f>STAFF_CWS!T380</f>
        <v>#VALUE!</v>
      </c>
      <c r="Q168" s="26" t="e">
        <f>STAFF_CWS!U380</f>
        <v>#VALUE!</v>
      </c>
      <c r="R168" s="26" t="e">
        <f>STAFF_CWS!V380</f>
        <v>#VALUE!</v>
      </c>
      <c r="S168" s="26" t="e">
        <f>STAFF_CWS!W380</f>
        <v>#VALUE!</v>
      </c>
      <c r="T168" s="26" t="e">
        <f>STAFF_CWS!X380</f>
        <v>#VALUE!</v>
      </c>
      <c r="U168" s="26" t="e">
        <f>STAFF_CWS!Y380</f>
        <v>#VALUE!</v>
      </c>
      <c r="V168" s="26" t="e">
        <f>STAFF_CWS!Z380</f>
        <v>#VALUE!</v>
      </c>
      <c r="W168" s="26" t="e">
        <f>STAFF_CWS!AA380</f>
        <v>#VALUE!</v>
      </c>
      <c r="X168" s="26" t="e">
        <f>STAFF_CWS!AB380</f>
        <v>#VALUE!</v>
      </c>
      <c r="Y168" s="26" t="e">
        <f>STAFF_CWS!AC380</f>
        <v>#VALUE!</v>
      </c>
      <c r="Z168" s="26" t="e">
        <f>STAFF_CWS!AD380</f>
        <v>#VALUE!</v>
      </c>
      <c r="AA168" s="26" t="e">
        <f>STAFF_CWS!AE380</f>
        <v>#VALUE!</v>
      </c>
      <c r="AB168" s="26" t="e">
        <f>STAFF_CWS!AF380</f>
        <v>#VALUE!</v>
      </c>
      <c r="AC168" s="26" t="e">
        <f>STAFF_CWS!AG380</f>
        <v>#VALUE!</v>
      </c>
      <c r="AD168" s="26" t="e">
        <f>STAFF_CWS!AH380</f>
        <v>#VALUE!</v>
      </c>
      <c r="AE168" s="26" t="e">
        <f>STAFF_CWS!AI380</f>
        <v>#VALUE!</v>
      </c>
      <c r="AF168" s="26" t="e">
        <f>STAFF_CWS!AJ380</f>
        <v>#VALUE!</v>
      </c>
      <c r="AG168" s="26" t="e">
        <f>STAFF_CWS!AK380</f>
        <v>#VALUE!</v>
      </c>
      <c r="AH168" s="26" t="e">
        <f>STAFF_CWS!AL380</f>
        <v>#VALUE!</v>
      </c>
      <c r="AI168" s="26" t="e">
        <f>STAFF_CWS!AM380</f>
        <v>#VALUE!</v>
      </c>
      <c r="AJ168" s="26" t="e">
        <f>STAFF_CWS!AN380</f>
        <v>#VALUE!</v>
      </c>
      <c r="AK168" s="26" t="e">
        <f>STAFF_CWS!AO380</f>
        <v>#VALUE!</v>
      </c>
      <c r="AL168" s="26" t="e">
        <f>STAFF_CWS!AP380</f>
        <v>#VALUE!</v>
      </c>
      <c r="AM168" s="26" t="e">
        <f>STAFF_CWS!AQ380</f>
        <v>#VALUE!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>
      <selection activeCell="I12" sqref="I12"/>
    </sheetView>
    <sheetView workbookViewId="1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1238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/>
    <sheetView workbookViewId="1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704340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16408215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21276685.700000003</v>
      </c>
    </row>
    <row r="6" spans="2:11" x14ac:dyDescent="0.15">
      <c r="B6" s="33" t="s">
        <v>345</v>
      </c>
      <c r="E6" s="66">
        <f>E3-E5</f>
        <v>166840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-4868470.7000000011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141030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5425</v>
      </c>
      <c r="G10" s="66">
        <f t="shared" si="0"/>
        <v>11125</v>
      </c>
      <c r="H10" s="66">
        <f t="shared" si="0"/>
        <v>19845</v>
      </c>
      <c r="I10" s="66">
        <f t="shared" si="0"/>
        <v>21945</v>
      </c>
      <c r="J10" s="118">
        <f t="shared" si="1"/>
        <v>58340</v>
      </c>
    </row>
    <row r="11" spans="2:11" x14ac:dyDescent="0.15">
      <c r="B11" s="33" t="s">
        <v>374</v>
      </c>
      <c r="E11" s="66">
        <f>SUM(E9:E10)</f>
        <v>0</v>
      </c>
      <c r="F11" s="66">
        <f>SUM(F9:F10)</f>
        <v>40675</v>
      </c>
      <c r="G11" s="66">
        <f>SUM(G9:G10)</f>
        <v>59575</v>
      </c>
      <c r="H11" s="66">
        <f>SUM(H9:H10)</f>
        <v>58275</v>
      </c>
      <c r="I11" s="66">
        <f>SUM(I9:I10)</f>
        <v>40845</v>
      </c>
      <c r="J11" s="118">
        <f t="shared" si="1"/>
        <v>199370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35000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74750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24975</v>
      </c>
      <c r="G14" s="66">
        <f t="shared" si="2"/>
        <v>96581.25</v>
      </c>
      <c r="H14" s="66">
        <f t="shared" si="2"/>
        <v>203512.5</v>
      </c>
      <c r="I14" s="66">
        <f t="shared" si="2"/>
        <v>324810</v>
      </c>
      <c r="J14" s="118">
        <f t="shared" si="1"/>
        <v>649878.75</v>
      </c>
    </row>
    <row r="15" spans="2:11" x14ac:dyDescent="0.15">
      <c r="B15" s="33" t="s">
        <v>375</v>
      </c>
      <c r="E15" s="66">
        <f>SUM(E13:E14)</f>
        <v>35000</v>
      </c>
      <c r="F15" s="66">
        <f>SUM(F13:F14)</f>
        <v>28325</v>
      </c>
      <c r="G15" s="66">
        <f>SUM(G13:G14)</f>
        <v>105506.25</v>
      </c>
      <c r="H15" s="66">
        <f>SUM(H13:H14)</f>
        <v>216012.5</v>
      </c>
      <c r="I15" s="66">
        <f>SUM(I13:I14)</f>
        <v>339785</v>
      </c>
      <c r="J15" s="118">
        <f t="shared" si="1"/>
        <v>724628.75</v>
      </c>
      <c r="K15" s="120">
        <f>J15+J14+J13+J11+J6</f>
        <v>-3219843.2000000011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201840</v>
      </c>
      <c r="F17" s="66">
        <f>F6+F11+F15</f>
        <v>1196000</v>
      </c>
      <c r="G17" s="66">
        <f>G6+G11+G15</f>
        <v>-2891543.75</v>
      </c>
      <c r="H17" s="66">
        <f>H6+H11+H15</f>
        <v>-1942209.5</v>
      </c>
      <c r="I17" s="66">
        <f>I6+I11+I15</f>
        <v>-508558.70000000112</v>
      </c>
      <c r="J17" s="118">
        <f t="shared" si="1"/>
        <v>-3944471.9500000011</v>
      </c>
      <c r="K17" s="120">
        <f>J15+J11+J3</f>
        <v>17332213.75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SUM('REV-REVCALC_CWS'!D12:O12)</f>
        <v>43</v>
      </c>
      <c r="F20">
        <f>SUM('REV-REVCALC_CWS'!P12:AA12)</f>
        <v>322</v>
      </c>
      <c r="G20">
        <f>SUM('REV-REVCALC_CWS'!AB12:AM12)</f>
        <v>585</v>
      </c>
      <c r="H20">
        <f>SUM('REV-REVCALC_CWS'!AN12:AY12)</f>
        <v>622</v>
      </c>
      <c r="I20">
        <f>SUM('REV-REVCALC_CWS'!AZ12:BK12)</f>
        <v>659</v>
      </c>
      <c r="J20" s="118">
        <f>SUM(E20:I20)</f>
        <v>2231</v>
      </c>
      <c r="K20" s="120">
        <f>J20-'REV-REVCALC_CWS'!BL12</f>
        <v>0</v>
      </c>
    </row>
    <row r="21" spans="2:11" x14ac:dyDescent="0.15">
      <c r="B21" s="47" t="s">
        <v>322</v>
      </c>
      <c r="C21" s="47"/>
      <c r="E21" s="66">
        <f>SUM('REV-REVCALC_CWS'!D13:O13)</f>
        <v>774000</v>
      </c>
      <c r="F21" s="66">
        <f>SUM('REV-REVCALC_CWS'!P13:AA13)</f>
        <v>6375600</v>
      </c>
      <c r="G21" s="66">
        <f>SUM('REV-REVCALC_CWS'!AB13:AM13)</f>
        <v>3510000</v>
      </c>
      <c r="H21" s="66">
        <f>SUM('REV-REVCALC_CWS'!AN13:AY13)</f>
        <v>4043000</v>
      </c>
      <c r="I21" s="66">
        <f>SUM('REV-REVCALC_CWS'!AZ13:BK13)</f>
        <v>4777750</v>
      </c>
      <c r="J21" s="118">
        <f>SUM(E21:I21)</f>
        <v>19480350</v>
      </c>
      <c r="K21" s="120">
        <f>J21-'REV-REVCALC_CWS'!BL13</f>
        <v>0</v>
      </c>
    </row>
    <row r="22" spans="2:11" x14ac:dyDescent="0.15">
      <c r="B22" s="47" t="s">
        <v>351</v>
      </c>
      <c r="C22" s="47"/>
      <c r="E22" s="98">
        <f>'REV-REVCALC_CWS'!O14</f>
        <v>0.09</v>
      </c>
      <c r="F22" s="98">
        <f>'REV-REVCALC_CWS'!AA14</f>
        <v>0.25</v>
      </c>
      <c r="G22" s="98">
        <f>'REV-REVCALC_CWS'!AM14</f>
        <v>0.15</v>
      </c>
      <c r="H22" s="98">
        <f>'REV-REVCALC_CWS'!AY14</f>
        <v>0.1</v>
      </c>
      <c r="I22" s="98">
        <f>'REV-REVCALC_CWS'!BK14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SUM('REV-REVCALC_CWS'!D16:O16)</f>
        <v>704340</v>
      </c>
      <c r="F24" s="66">
        <f>SUM('REV-REVCALC_CWS'!P16:AA16)</f>
        <v>4781700</v>
      </c>
      <c r="G24" s="66">
        <f>SUM('REV-REVCALC_CWS'!AB16:AM16)</f>
        <v>2983500</v>
      </c>
      <c r="H24" s="66">
        <f>SUM('REV-REVCALC_CWS'!AN16:AY16)</f>
        <v>3638700</v>
      </c>
      <c r="I24" s="66">
        <f>SUM('REV-REVCALC_CWS'!AZ16:BK16)</f>
        <v>4299975</v>
      </c>
      <c r="J24" s="118">
        <f>SUM(E24:I24)</f>
        <v>16408215</v>
      </c>
      <c r="K24" s="120">
        <f>J24-'REV-REVCALC_CWS'!BL16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SUM('REV-REVCALC_CWS'!D20:O20)</f>
        <v>516000</v>
      </c>
      <c r="F27" s="66">
        <f>SUM('REV-REVCALC_CWS'!P20:AA20)</f>
        <v>3477600</v>
      </c>
      <c r="G27" s="66">
        <f>SUM('REV-REVCALC_CWS'!AB20:AM20)</f>
        <v>5686200</v>
      </c>
      <c r="H27" s="66">
        <f>SUM('REV-REVCALC_CWS'!AN20:AY20)</f>
        <v>5441256</v>
      </c>
      <c r="I27" s="66">
        <f>SUM('REV-REVCALC_CWS'!AZ20:BK20)</f>
        <v>5188438.7999999989</v>
      </c>
      <c r="J27" s="118">
        <f>SUM(E27:I27)</f>
        <v>20309494.799999997</v>
      </c>
      <c r="K27" s="120">
        <f>J27-'REV-REVCALC_CWS'!BL20</f>
        <v>0</v>
      </c>
    </row>
    <row r="28" spans="2:11" x14ac:dyDescent="0.15">
      <c r="B28" s="17" t="s">
        <v>325</v>
      </c>
      <c r="C28" s="17"/>
      <c r="E28" s="66">
        <f>SUM('REV-REVCALC_CWS'!D21:O21)</f>
        <v>21500</v>
      </c>
      <c r="F28" s="66">
        <f>SUM('REV-REVCALC_CWS'!P21:AA21)</f>
        <v>177100</v>
      </c>
      <c r="G28" s="66">
        <f>SUM('REV-REVCALC_CWS'!AB21:AM21)</f>
        <v>353925</v>
      </c>
      <c r="H28" s="66">
        <f>SUM('REV-REVCALC_CWS'!AN21:AY21)</f>
        <v>413941</v>
      </c>
      <c r="I28" s="66">
        <f>SUM('REV-REVCALC_CWS'!AZ21:BK21)</f>
        <v>724.89999999999986</v>
      </c>
      <c r="J28" s="118">
        <f>SUM(E28:I28)</f>
        <v>967190.9</v>
      </c>
      <c r="K28" s="120">
        <f>J28-'REV-REVCALC_CWS'!BL21</f>
        <v>0</v>
      </c>
    </row>
    <row r="29" spans="2:11" x14ac:dyDescent="0.15">
      <c r="B29" s="17" t="s">
        <v>328</v>
      </c>
      <c r="C29" s="17"/>
      <c r="E29" s="66">
        <f>SUM('REV-REVCALC_CWS'!D22:O22)</f>
        <v>0</v>
      </c>
      <c r="F29" s="66">
        <f>SUM('REV-REVCALC_CWS'!P22:AA22)</f>
        <v>0</v>
      </c>
      <c r="G29" s="66">
        <f>SUM('REV-REVCALC_CWS'!AB22:AM22)</f>
        <v>0</v>
      </c>
      <c r="H29" s="66">
        <f>SUM('REV-REVCALC_CWS'!AN22:AY22)</f>
        <v>0</v>
      </c>
      <c r="I29" s="66">
        <f>SUM('REV-REVCALC_CWS'!AZ22:BK22)</f>
        <v>0</v>
      </c>
      <c r="J29" s="118">
        <f>SUM(E29:I29)</f>
        <v>0</v>
      </c>
      <c r="K29" s="120">
        <f>J29-'REV-REVCALC_CWS'!BL22</f>
        <v>0</v>
      </c>
    </row>
    <row r="30" spans="2:11" x14ac:dyDescent="0.15">
      <c r="B30" s="17" t="s">
        <v>326</v>
      </c>
      <c r="C30" s="17"/>
      <c r="E30" s="66">
        <f>SUM('REV-REVCALC_CWS'!D23:O23)</f>
        <v>0</v>
      </c>
      <c r="F30" s="66">
        <f>SUM('REV-REVCALC_CWS'!P23:AA23)</f>
        <v>0</v>
      </c>
      <c r="G30" s="66">
        <f>SUM('REV-REVCALC_CWS'!AB23:AM23)</f>
        <v>0</v>
      </c>
      <c r="H30" s="66">
        <f>SUM('REV-REVCALC_CWS'!AN23:AY23)</f>
        <v>0</v>
      </c>
      <c r="I30" s="66">
        <f>SUM('REV-REVCALC_CWS'!AZ23:BK23)</f>
        <v>0</v>
      </c>
      <c r="J30" s="118">
        <f>SUM(E30:I30)</f>
        <v>0</v>
      </c>
      <c r="K30" s="120">
        <f>J30-'REV-REVCALC_CWS'!BL23</f>
        <v>0</v>
      </c>
    </row>
    <row r="31" spans="2:11" s="14" customFormat="1" x14ac:dyDescent="0.15">
      <c r="B31" s="16" t="s">
        <v>348</v>
      </c>
      <c r="C31" s="73"/>
      <c r="E31" s="66">
        <f>SUM('REV-REVCALC_CWS'!D25:O25)</f>
        <v>537500</v>
      </c>
      <c r="F31" s="66">
        <f>SUM('REV-REVCALC_CWS'!P25:AA25)</f>
        <v>3654700</v>
      </c>
      <c r="G31" s="66">
        <f>SUM('REV-REVCALC_CWS'!AB25:AM25)</f>
        <v>6040125</v>
      </c>
      <c r="H31" s="66">
        <f>SUM('REV-REVCALC_CWS'!AN25:AY25)</f>
        <v>5855197</v>
      </c>
      <c r="I31" s="66">
        <f>SUM('REV-REVCALC_CWS'!AZ25:BK25)</f>
        <v>5189163.7000000011</v>
      </c>
      <c r="J31" s="118">
        <f>SUM(E31:I31)</f>
        <v>21276685.700000003</v>
      </c>
      <c r="K31" s="120">
        <f>J31-'REV-REVCALC_CWS'!BL25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SUM('REV-REVCALC_CWS'!D27:O27)</f>
        <v>166840</v>
      </c>
      <c r="F33" s="66">
        <f>SUM('REV-REVCALC_CWS'!P27:AA27)</f>
        <v>1127000</v>
      </c>
      <c r="G33" s="66">
        <f>SUM('REV-REVCALC_CWS'!AB27:AM27)</f>
        <v>-3056625</v>
      </c>
      <c r="H33" s="66">
        <f>SUM('REV-REVCALC_CWS'!AN27:AY27)</f>
        <v>-2216497</v>
      </c>
      <c r="I33" s="66">
        <f>SUM('REV-REVCALC_CWS'!AZ27:BK27)</f>
        <v>-889188.6999999996</v>
      </c>
      <c r="J33" s="118">
        <f>SUM(E33:I33)</f>
        <v>-4868470.6999999993</v>
      </c>
      <c r="K33" s="120">
        <f>J33-'REV-REVCALC_CWS'!BL27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'REV-REVCALC_CWS'!O32</f>
        <v>0.25</v>
      </c>
      <c r="F37" s="98">
        <f>'REV-REVCALC_CWS'!AA32</f>
        <v>0.4</v>
      </c>
      <c r="G37" s="98">
        <f>'REV-REVCALC_CWS'!AM32</f>
        <v>0.6</v>
      </c>
      <c r="H37" s="98">
        <f>'REV-REVCALC_CWS'!AY32</f>
        <v>0.8</v>
      </c>
      <c r="I37" s="98">
        <f>'REV-REVCALC_CWS'!BK32</f>
        <v>0.9</v>
      </c>
    </row>
    <row r="38" spans="2:11" x14ac:dyDescent="0.15">
      <c r="B38" s="47" t="s">
        <v>350</v>
      </c>
      <c r="C38" s="47"/>
      <c r="E38">
        <f>SUM('REV-REVCALC_CWS'!D33:O33)</f>
        <v>29</v>
      </c>
      <c r="F38">
        <f>SUM('REV-REVCALC_CWS'!P33:AA33)</f>
        <v>188</v>
      </c>
      <c r="G38">
        <f>SUM('REV-REVCALC_CWS'!AB33:AM33)</f>
        <v>228</v>
      </c>
      <c r="H38">
        <f>SUM('REV-REVCALC_CWS'!AN33:AY33)</f>
        <v>122</v>
      </c>
      <c r="I38">
        <f>SUM('REV-REVCALC_CWS'!AZ33:BK33)</f>
        <v>60</v>
      </c>
      <c r="J38" s="118">
        <f>SUM(E38:I38)</f>
        <v>627</v>
      </c>
      <c r="K38" s="120">
        <f>J38-'REV-REVCALC_CWS'!BL33</f>
        <v>0</v>
      </c>
    </row>
    <row r="39" spans="2:11" x14ac:dyDescent="0.15">
      <c r="B39" s="47" t="s">
        <v>352</v>
      </c>
      <c r="C39" s="47"/>
      <c r="E39">
        <f>SUM('REV-REVCALC_CWS'!D34:O34)</f>
        <v>14</v>
      </c>
      <c r="F39">
        <f>SUM('REV-REVCALC_CWS'!P34:AA34)</f>
        <v>134</v>
      </c>
      <c r="G39">
        <f>SUM('REV-REVCALC_CWS'!AB34:AM34)</f>
        <v>357</v>
      </c>
      <c r="H39">
        <f>SUM('REV-REVCALC_CWS'!AN34:AY34)</f>
        <v>500</v>
      </c>
      <c r="I39">
        <f>SUM('REV-REVCALC_CWS'!AZ34:BK34)</f>
        <v>599</v>
      </c>
      <c r="J39" s="118">
        <f>SUM(E39:I39)</f>
        <v>1604</v>
      </c>
      <c r="K39" s="120">
        <f>J39-'REV-REVCALC_CWS'!BL34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SUM('REV-REVCALC_CWS'!D37:O37)</f>
        <v>0</v>
      </c>
      <c r="F42" s="66">
        <f>SUM('REV-REVCALC_CWS'!P37:AA37)</f>
        <v>47000</v>
      </c>
      <c r="G42" s="66">
        <f>SUM('REV-REVCALC_CWS'!AB37:AM37)</f>
        <v>57000</v>
      </c>
      <c r="H42" s="66">
        <f>SUM('REV-REVCALC_CWS'!AN37:AY37)</f>
        <v>42700</v>
      </c>
      <c r="I42" s="66">
        <f>SUM('REV-REVCALC_CWS'!AZ37:BK37)</f>
        <v>21000</v>
      </c>
      <c r="J42" s="118">
        <f>SUM(E42:I42)</f>
        <v>167700</v>
      </c>
      <c r="K42" s="120">
        <f>J42-'REV-REVCALC_CWS'!BL37</f>
        <v>0</v>
      </c>
    </row>
    <row r="43" spans="2:11" x14ac:dyDescent="0.15">
      <c r="B43" s="47" t="s">
        <v>347</v>
      </c>
      <c r="C43" s="47"/>
      <c r="E43" s="98">
        <f>'REV-REVCALC_CWS'!O38</f>
        <v>0</v>
      </c>
      <c r="F43" s="98">
        <f>'REV-REVCALC_CWS'!AA38</f>
        <v>0.25</v>
      </c>
      <c r="G43" s="98">
        <f>'REV-REVCALC_CWS'!AM38</f>
        <v>0.15</v>
      </c>
      <c r="H43" s="98">
        <f>'REV-REVCALC_CWS'!AY38</f>
        <v>0.1</v>
      </c>
      <c r="I43" s="98">
        <f>'REV-REVCALC_CWS'!BK38</f>
        <v>0.1</v>
      </c>
    </row>
    <row r="44" spans="2:11" x14ac:dyDescent="0.15">
      <c r="B44" s="47" t="s">
        <v>355</v>
      </c>
      <c r="C44" s="47"/>
      <c r="E44" s="66">
        <f>SUM('REV-REVCALC_CWS'!D39:O39)</f>
        <v>0</v>
      </c>
      <c r="F44" s="66">
        <f>SUM('REV-REVCALC_CWS'!P39:AA39)</f>
        <v>35250</v>
      </c>
      <c r="G44" s="66">
        <f>SUM('REV-REVCALC_CWS'!AB39:AM39)</f>
        <v>48450</v>
      </c>
      <c r="H44" s="66">
        <f>SUM('REV-REVCALC_CWS'!AN39:AY39)</f>
        <v>38430</v>
      </c>
      <c r="I44" s="66">
        <f>SUM('REV-REVCALC_CWS'!AZ39:BK39)</f>
        <v>18900</v>
      </c>
      <c r="J44" s="118">
        <f>SUM(E44:I44)</f>
        <v>141030</v>
      </c>
      <c r="K44" s="120">
        <f>J44-'REV-REVCALC_CWS'!BL39</f>
        <v>0</v>
      </c>
    </row>
    <row r="45" spans="2:11" x14ac:dyDescent="0.15">
      <c r="B45" s="47" t="s">
        <v>365</v>
      </c>
      <c r="C45" s="47"/>
      <c r="E45" s="66">
        <f>SUM('REV-REVCALC_CWS'!D40:O40)</f>
        <v>0</v>
      </c>
      <c r="F45" s="66">
        <f>SUM('REV-REVCALC_CWS'!P40:AA40)</f>
        <v>5425</v>
      </c>
      <c r="G45" s="66">
        <f>SUM('REV-REVCALC_CWS'!AB40:AM40)</f>
        <v>11125</v>
      </c>
      <c r="H45" s="66">
        <f>SUM('REV-REVCALC_CWS'!AN40:AY40)</f>
        <v>19845</v>
      </c>
      <c r="I45" s="66">
        <f>SUM('REV-REVCALC_CWS'!AZ40:BK40)</f>
        <v>21945</v>
      </c>
      <c r="J45" s="118">
        <f>SUM(E45:I45)</f>
        <v>58340</v>
      </c>
      <c r="K45" s="120">
        <f>J45-'REV-REVCALC_CWS'!BL40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SUM('REV-REVCALC_CWS'!D43:O43)</f>
        <v>35000</v>
      </c>
      <c r="F47" s="66">
        <f>SUM('REV-REVCALC_CWS'!P43:AA43)</f>
        <v>3350</v>
      </c>
      <c r="G47" s="66">
        <f>SUM('REV-REVCALC_CWS'!AB43:AM43)</f>
        <v>8925</v>
      </c>
      <c r="H47" s="66">
        <f>SUM('REV-REVCALC_CWS'!AN43:AY43)</f>
        <v>12500</v>
      </c>
      <c r="I47" s="66">
        <f>SUM('REV-REVCALC_CWS'!AZ43:BK43)</f>
        <v>14975</v>
      </c>
      <c r="J47" s="118">
        <f>SUM(E47:I47)</f>
        <v>74750</v>
      </c>
      <c r="K47" s="120">
        <f>J47-'REV-REVCALC_CWS'!BL43</f>
        <v>0</v>
      </c>
    </row>
    <row r="48" spans="2:11" x14ac:dyDescent="0.15">
      <c r="B48" s="47" t="s">
        <v>364</v>
      </c>
      <c r="E48" s="66">
        <f>SUM('REV-REVCALC_CWS'!D44:O44)</f>
        <v>0</v>
      </c>
      <c r="F48" s="66">
        <f>SUM('REV-REVCALC_CWS'!P44:AA44)</f>
        <v>24975</v>
      </c>
      <c r="G48" s="66">
        <f>SUM('REV-REVCALC_CWS'!AB44:AM44)</f>
        <v>96581.25</v>
      </c>
      <c r="H48" s="66">
        <f>SUM('REV-REVCALC_CWS'!AN44:AY44)</f>
        <v>203512.5</v>
      </c>
      <c r="I48" s="66">
        <f>SUM('REV-REVCALC_CWS'!AZ44:BK44)</f>
        <v>324810</v>
      </c>
      <c r="J48" s="118">
        <f>SUM(E48:I48)</f>
        <v>649878.75</v>
      </c>
      <c r="K48" s="120">
        <f>J48-'REV-REVCALC_CWS'!BL44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43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2231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114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1368000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43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516000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'REV-REVCALC_CWS'!C12</f>
        <v>0</v>
      </c>
      <c r="D25" s="314">
        <f>'REV-REVCALC_CWS'!D12</f>
        <v>0</v>
      </c>
      <c r="E25" s="314">
        <f>'REV-REVCALC_CWS'!E12</f>
        <v>0</v>
      </c>
      <c r="F25" s="314">
        <f>'REV-REVCALC_CWS'!F12</f>
        <v>0</v>
      </c>
      <c r="G25" s="314">
        <f>'REV-REVCALC_CWS'!G12</f>
        <v>5</v>
      </c>
      <c r="H25" s="314">
        <f>'REV-REVCALC_CWS'!H12</f>
        <v>6</v>
      </c>
      <c r="I25" s="314">
        <f>'REV-REVCALC_CWS'!I12</f>
        <v>7</v>
      </c>
      <c r="J25" s="314">
        <f>'REV-REVCALC_CWS'!J12</f>
        <v>5</v>
      </c>
      <c r="K25" s="314">
        <f>'REV-REVCALC_CWS'!K12</f>
        <v>6</v>
      </c>
      <c r="L25" s="314">
        <f>'REV-REVCALC_CWS'!L12</f>
        <v>4</v>
      </c>
      <c r="M25" s="314">
        <f>'REV-REVCALC_CWS'!M12</f>
        <v>4</v>
      </c>
      <c r="N25" s="314">
        <f>'REV-REVCALC_CWS'!N12</f>
        <v>4</v>
      </c>
      <c r="O25" s="314">
        <f>'REV-REVCALC_CWS'!O12</f>
        <v>2</v>
      </c>
      <c r="P25" s="314">
        <f>'REV-REVCALC_CWS'!P12</f>
        <v>16</v>
      </c>
      <c r="Q25" s="314">
        <f>'REV-REVCALC_CWS'!Q12</f>
        <v>26</v>
      </c>
      <c r="R25" s="314">
        <f>'REV-REVCALC_CWS'!R12</f>
        <v>29</v>
      </c>
      <c r="S25" s="314">
        <f>'REV-REVCALC_CWS'!S12</f>
        <v>29</v>
      </c>
      <c r="T25" s="314">
        <f>'REV-REVCALC_CWS'!T12</f>
        <v>32</v>
      </c>
      <c r="U25" s="314">
        <f>'REV-REVCALC_CWS'!U12</f>
        <v>35</v>
      </c>
      <c r="V25" s="314">
        <f>'REV-REVCALC_CWS'!V12</f>
        <v>29</v>
      </c>
      <c r="W25" s="314">
        <f>'REV-REVCALC_CWS'!W12</f>
        <v>32</v>
      </c>
      <c r="X25" s="314">
        <f>'REV-REVCALC_CWS'!X12</f>
        <v>26</v>
      </c>
      <c r="Y25" s="314">
        <f>'REV-REVCALC_CWS'!Y12</f>
        <v>26</v>
      </c>
      <c r="Z25" s="314">
        <f>'REV-REVCALC_CWS'!Z12</f>
        <v>26</v>
      </c>
      <c r="AA25" s="314">
        <f>'REV-REVCALC_CWS'!AA12</f>
        <v>16</v>
      </c>
      <c r="AB25" s="314">
        <f>'REV-REVCALC_CWS'!AB12</f>
        <v>29</v>
      </c>
      <c r="AC25" s="314">
        <f>'REV-REVCALC_CWS'!AC12</f>
        <v>47</v>
      </c>
      <c r="AD25" s="314">
        <f>'REV-REVCALC_CWS'!AD12</f>
        <v>53</v>
      </c>
      <c r="AE25" s="314">
        <f>'REV-REVCALC_CWS'!AE12</f>
        <v>53</v>
      </c>
      <c r="AF25" s="314">
        <f>'REV-REVCALC_CWS'!AF12</f>
        <v>58</v>
      </c>
      <c r="AG25" s="314">
        <f>'REV-REVCALC_CWS'!AG12</f>
        <v>64</v>
      </c>
      <c r="AH25" s="314">
        <f>'REV-REVCALC_CWS'!AH12</f>
        <v>53</v>
      </c>
      <c r="AI25" s="314">
        <f>'REV-REVCALC_CWS'!AI12</f>
        <v>58</v>
      </c>
      <c r="AJ25" s="314">
        <f>'REV-REVCALC_CWS'!AJ12</f>
        <v>47</v>
      </c>
      <c r="AK25" s="314">
        <f>'REV-REVCALC_CWS'!AK12</f>
        <v>47</v>
      </c>
      <c r="AL25" s="314">
        <f>'REV-REVCALC_CWS'!AL12</f>
        <v>47</v>
      </c>
      <c r="AM25" s="314">
        <f>'REV-REVCALC_CWS'!AM12</f>
        <v>29</v>
      </c>
      <c r="AN25" s="314">
        <f>'REV-REVCALC_CWS'!AN12</f>
        <v>31</v>
      </c>
      <c r="AO25" s="314">
        <f>'REV-REVCALC_CWS'!AO12</f>
        <v>50</v>
      </c>
      <c r="AP25" s="314">
        <f>'REV-REVCALC_CWS'!AP12</f>
        <v>56</v>
      </c>
      <c r="AQ25" s="314">
        <f>'REV-REVCALC_CWS'!AQ12</f>
        <v>56</v>
      </c>
      <c r="AR25" s="314">
        <f>'REV-REVCALC_CWS'!AR12</f>
        <v>62</v>
      </c>
      <c r="AS25" s="314">
        <f>'REV-REVCALC_CWS'!AS12</f>
        <v>68</v>
      </c>
      <c r="AT25" s="314">
        <f>'REV-REVCALC_CWS'!AT12</f>
        <v>56</v>
      </c>
      <c r="AU25" s="314">
        <f>'REV-REVCALC_CWS'!AU12</f>
        <v>62</v>
      </c>
      <c r="AV25" s="314">
        <f>'REV-REVCALC_CWS'!AV12</f>
        <v>50</v>
      </c>
      <c r="AW25" s="314">
        <f>'REV-REVCALC_CWS'!AW12</f>
        <v>50</v>
      </c>
      <c r="AX25" s="314">
        <f>'REV-REVCALC_CWS'!AX12</f>
        <v>50</v>
      </c>
      <c r="AY25" s="314">
        <f>'REV-REVCALC_CWS'!AY12</f>
        <v>31</v>
      </c>
      <c r="AZ25" s="314">
        <f>'REV-REVCALC_CWS'!AZ12</f>
        <v>33</v>
      </c>
      <c r="BA25" s="314">
        <f>'REV-REVCALC_CWS'!BA12</f>
        <v>53</v>
      </c>
      <c r="BB25" s="314">
        <f>'REV-REVCALC_CWS'!BB12</f>
        <v>59</v>
      </c>
      <c r="BC25" s="314">
        <f>'REV-REVCALC_CWS'!BC12</f>
        <v>59</v>
      </c>
      <c r="BD25" s="314">
        <f>'REV-REVCALC_CWS'!BD12</f>
        <v>66</v>
      </c>
      <c r="BE25" s="314">
        <f>'REV-REVCALC_CWS'!BE12</f>
        <v>72</v>
      </c>
      <c r="BF25" s="314">
        <f>'REV-REVCALC_CWS'!BF12</f>
        <v>59</v>
      </c>
      <c r="BG25" s="314">
        <f>'REV-REVCALC_CWS'!BG12</f>
        <v>66</v>
      </c>
      <c r="BH25" s="314">
        <f>'REV-REVCALC_CWS'!BH12</f>
        <v>53</v>
      </c>
      <c r="BI25" s="314">
        <f>'REV-REVCALC_CWS'!BI12</f>
        <v>53</v>
      </c>
      <c r="BJ25" s="314">
        <f>'REV-REVCALC_CWS'!BJ12</f>
        <v>53</v>
      </c>
      <c r="BK25" s="314">
        <f>'REV-REVCALC_CWS'!BK12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'COGS-PRICE-MARGIN_CWS'!$E56</f>
        <v>10800</v>
      </c>
      <c r="Q27" s="145">
        <f>'COGS-PRICE-MARGIN_CWS'!$E56</f>
        <v>10800</v>
      </c>
      <c r="R27" s="145">
        <f>'COGS-PRICE-MARGIN_CWS'!$E56</f>
        <v>10800</v>
      </c>
      <c r="S27" s="145">
        <f>'COGS-PRICE-MARGIN_CWS'!$E56</f>
        <v>10800</v>
      </c>
      <c r="T27" s="145">
        <f>'COGS-PRICE-MARGIN_CWS'!$E56</f>
        <v>10800</v>
      </c>
      <c r="U27" s="145">
        <f>'COGS-PRICE-MARGIN_CWS'!$E56</f>
        <v>10800</v>
      </c>
      <c r="V27" s="145">
        <f>'COGS-PRICE-MARGIN_CWS'!$E56</f>
        <v>10800</v>
      </c>
      <c r="W27" s="145">
        <f>'COGS-PRICE-MARGIN_CWS'!$E56</f>
        <v>10800</v>
      </c>
      <c r="X27" s="145">
        <f>'COGS-PRICE-MARGIN_CWS'!$E56</f>
        <v>10800</v>
      </c>
      <c r="Y27" s="145">
        <f>'COGS-PRICE-MARGIN_CWS'!$E56</f>
        <v>10800</v>
      </c>
      <c r="Z27" s="145">
        <f>'COGS-PRICE-MARGIN_CWS'!$E56</f>
        <v>10800</v>
      </c>
      <c r="AA27" s="145">
        <f>'COGS-PRICE-MARGIN_CWS'!$E56</f>
        <v>10800</v>
      </c>
      <c r="AB27" s="145">
        <f>'COGS-PRICE-MARGIN_CWS'!$E77</f>
        <v>9720</v>
      </c>
      <c r="AC27" s="145">
        <f>'COGS-PRICE-MARGIN_CWS'!$E77</f>
        <v>9720</v>
      </c>
      <c r="AD27" s="145">
        <f>'COGS-PRICE-MARGIN_CWS'!$E77</f>
        <v>9720</v>
      </c>
      <c r="AE27" s="145">
        <f>'COGS-PRICE-MARGIN_CWS'!$E77</f>
        <v>9720</v>
      </c>
      <c r="AF27" s="145">
        <f>'COGS-PRICE-MARGIN_CWS'!$E77</f>
        <v>9720</v>
      </c>
      <c r="AG27" s="145">
        <f>'COGS-PRICE-MARGIN_CWS'!$E77</f>
        <v>9720</v>
      </c>
      <c r="AH27" s="145">
        <f>'COGS-PRICE-MARGIN_CWS'!$E77</f>
        <v>9720</v>
      </c>
      <c r="AI27" s="145">
        <f>'COGS-PRICE-MARGIN_CWS'!$E77</f>
        <v>9720</v>
      </c>
      <c r="AJ27" s="145">
        <f>'COGS-PRICE-MARGIN_CWS'!$E77</f>
        <v>9720</v>
      </c>
      <c r="AK27" s="145">
        <f>'COGS-PRICE-MARGIN_CWS'!$E77</f>
        <v>9720</v>
      </c>
      <c r="AL27" s="145">
        <f>'COGS-PRICE-MARGIN_CWS'!$E77</f>
        <v>9720</v>
      </c>
      <c r="AM27" s="145">
        <f>'COGS-PRICE-MARGIN_CWS'!$E77</f>
        <v>9720</v>
      </c>
      <c r="AN27" s="145">
        <f>'COGS-PRICE-MARGIN_CWS'!$E98</f>
        <v>8748</v>
      </c>
      <c r="AO27" s="145">
        <f>'COGS-PRICE-MARGIN_CWS'!$E98</f>
        <v>8748</v>
      </c>
      <c r="AP27" s="145">
        <f>'COGS-PRICE-MARGIN_CWS'!$E98</f>
        <v>8748</v>
      </c>
      <c r="AQ27" s="145">
        <f>'COGS-PRICE-MARGIN_CWS'!$E98</f>
        <v>8748</v>
      </c>
      <c r="AR27" s="145">
        <f>'COGS-PRICE-MARGIN_CWS'!$E98</f>
        <v>8748</v>
      </c>
      <c r="AS27" s="145">
        <f>'COGS-PRICE-MARGIN_CWS'!$E98</f>
        <v>8748</v>
      </c>
      <c r="AT27" s="145">
        <f>'COGS-PRICE-MARGIN_CWS'!$E98</f>
        <v>8748</v>
      </c>
      <c r="AU27" s="145">
        <f>'COGS-PRICE-MARGIN_CWS'!$E98</f>
        <v>8748</v>
      </c>
      <c r="AV27" s="145">
        <f>'COGS-PRICE-MARGIN_CWS'!$E98</f>
        <v>8748</v>
      </c>
      <c r="AW27" s="145">
        <f>'COGS-PRICE-MARGIN_CWS'!$E98</f>
        <v>8748</v>
      </c>
      <c r="AX27" s="145">
        <f>'COGS-PRICE-MARGIN_CWS'!$E98</f>
        <v>8748</v>
      </c>
      <c r="AY27" s="145">
        <f>'COGS-PRICE-MARGIN_CWS'!$E98</f>
        <v>8748</v>
      </c>
      <c r="AZ27" s="145">
        <f>'COGS-PRICE-MARGIN_CWS'!$E119</f>
        <v>7873.2</v>
      </c>
      <c r="BA27" s="145">
        <f>'COGS-PRICE-MARGIN_CWS'!$E119</f>
        <v>7873.2</v>
      </c>
      <c r="BB27" s="145">
        <f>'COGS-PRICE-MARGIN_CWS'!$E119</f>
        <v>7873.2</v>
      </c>
      <c r="BC27" s="145">
        <f>'COGS-PRICE-MARGIN_CWS'!$E119</f>
        <v>7873.2</v>
      </c>
      <c r="BD27" s="145">
        <f>'COGS-PRICE-MARGIN_CWS'!$E119</f>
        <v>7873.2</v>
      </c>
      <c r="BE27" s="145">
        <f>'COGS-PRICE-MARGIN_CWS'!$E119</f>
        <v>7873.2</v>
      </c>
      <c r="BF27" s="145">
        <f>'COGS-PRICE-MARGIN_CWS'!$E119</f>
        <v>7873.2</v>
      </c>
      <c r="BG27" s="145">
        <f>'COGS-PRICE-MARGIN_CWS'!$E119</f>
        <v>7873.2</v>
      </c>
      <c r="BH27" s="145">
        <f>'COGS-PRICE-MARGIN_CWS'!$E119</f>
        <v>7873.2</v>
      </c>
      <c r="BI27" s="145">
        <f>'COGS-PRICE-MARGIN_CWS'!$E119</f>
        <v>7873.2</v>
      </c>
      <c r="BJ27" s="145">
        <f>'COGS-PRICE-MARGIN_CWS'!$E119</f>
        <v>7873.2</v>
      </c>
      <c r="BK27" s="145">
        <f>'COGS-PRICE-MARGIN_CWS'!$E119</f>
        <v>7873.2</v>
      </c>
      <c r="BL27" s="145">
        <f>'COGS-PRICE-MARGIN_CWS'!$E119</f>
        <v>7873.2</v>
      </c>
      <c r="BM27" s="145">
        <f>'COGS-PRICE-MARGIN_CWS'!$E119</f>
        <v>7873.2</v>
      </c>
      <c r="BN27" s="145">
        <f>'COGS-PRICE-MARGIN_CWS'!$E119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22</v>
      </c>
      <c r="O30" s="169">
        <f t="shared" si="3"/>
        <v>44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264000</v>
      </c>
      <c r="O31" s="145">
        <f t="shared" si="5"/>
        <v>528000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2381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18746089.199999999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'REV-REVCALC_CWS'!D12</f>
        <v>0</v>
      </c>
      <c r="E38" s="169">
        <f>'REV-REVCALC_CWS'!E12</f>
        <v>0</v>
      </c>
      <c r="F38" s="169">
        <f>'REV-REVCALC_CWS'!F12</f>
        <v>0</v>
      </c>
      <c r="G38" s="169">
        <f>'REV-REVCALC_CWS'!G12</f>
        <v>5</v>
      </c>
      <c r="H38" s="169">
        <f>'REV-REVCALC_CWS'!H12</f>
        <v>6</v>
      </c>
      <c r="I38" s="169">
        <f>'REV-REVCALC_CWS'!I12</f>
        <v>7</v>
      </c>
      <c r="J38" s="169">
        <f>'REV-REVCALC_CWS'!J12</f>
        <v>5</v>
      </c>
      <c r="K38" s="169">
        <f>'REV-REVCALC_CWS'!K12</f>
        <v>6</v>
      </c>
      <c r="L38" s="169">
        <f>'REV-REVCALC_CWS'!L12</f>
        <v>4</v>
      </c>
      <c r="M38" s="169">
        <f>'REV-REVCALC_CWS'!M12</f>
        <v>4</v>
      </c>
      <c r="N38" s="169">
        <f>'REV-REVCALC_CWS'!N12</f>
        <v>4</v>
      </c>
      <c r="O38" s="169">
        <f>'REV-REVCALC_CWS'!O12</f>
        <v>2</v>
      </c>
      <c r="P38" s="169">
        <f>'REV-REVCALC_CWS'!P12</f>
        <v>16</v>
      </c>
      <c r="Q38" s="169">
        <f>'REV-REVCALC_CWS'!Q12</f>
        <v>26</v>
      </c>
      <c r="R38" s="169">
        <f>'REV-REVCALC_CWS'!R12</f>
        <v>29</v>
      </c>
      <c r="S38" s="169">
        <f>'REV-REVCALC_CWS'!S12</f>
        <v>29</v>
      </c>
      <c r="T38" s="169">
        <f>'REV-REVCALC_CWS'!T12</f>
        <v>32</v>
      </c>
      <c r="U38" s="169">
        <f>'REV-REVCALC_CWS'!U12</f>
        <v>35</v>
      </c>
      <c r="V38" s="169">
        <f>'REV-REVCALC_CWS'!V12</f>
        <v>29</v>
      </c>
      <c r="W38" s="169">
        <f>'REV-REVCALC_CWS'!W12</f>
        <v>32</v>
      </c>
      <c r="X38" s="169">
        <f>'REV-REVCALC_CWS'!X12</f>
        <v>26</v>
      </c>
      <c r="Y38" s="169">
        <f>'REV-REVCALC_CWS'!Y12</f>
        <v>26</v>
      </c>
      <c r="Z38" s="169">
        <f>'REV-REVCALC_CWS'!Z12</f>
        <v>26</v>
      </c>
      <c r="AA38" s="169">
        <f>'REV-REVCALC_CWS'!AA12</f>
        <v>16</v>
      </c>
      <c r="AB38" s="169">
        <f>'REV-REVCALC_CWS'!AB12</f>
        <v>29</v>
      </c>
      <c r="AC38" s="169">
        <f>'REV-REVCALC_CWS'!AC12</f>
        <v>47</v>
      </c>
      <c r="AD38" s="169">
        <f>'REV-REVCALC_CWS'!AD12</f>
        <v>53</v>
      </c>
      <c r="AE38" s="169">
        <f>'REV-REVCALC_CWS'!AE12</f>
        <v>53</v>
      </c>
      <c r="AF38" s="169">
        <f>'REV-REVCALC_CWS'!AF12</f>
        <v>58</v>
      </c>
      <c r="AG38" s="169">
        <f>'REV-REVCALC_CWS'!AG12</f>
        <v>64</v>
      </c>
      <c r="AH38" s="169">
        <f>'REV-REVCALC_CWS'!AH12</f>
        <v>53</v>
      </c>
      <c r="AI38" s="169">
        <f>'REV-REVCALC_CWS'!AI12</f>
        <v>58</v>
      </c>
      <c r="AJ38" s="169">
        <f>'REV-REVCALC_CWS'!AJ12</f>
        <v>47</v>
      </c>
      <c r="AK38" s="169">
        <f>'REV-REVCALC_CWS'!AK12</f>
        <v>47</v>
      </c>
      <c r="AL38" s="169">
        <f>'REV-REVCALC_CWS'!AL12</f>
        <v>47</v>
      </c>
      <c r="AM38" s="169">
        <f>'REV-REVCALC_CWS'!AM12</f>
        <v>29</v>
      </c>
      <c r="AN38" s="169">
        <f>'REV-REVCALC_CWS'!AN12</f>
        <v>31</v>
      </c>
      <c r="AO38" s="169">
        <f>'REV-REVCALC_CWS'!AO12</f>
        <v>50</v>
      </c>
      <c r="AP38" s="169">
        <f>'REV-REVCALC_CWS'!AP12</f>
        <v>56</v>
      </c>
      <c r="AQ38" s="169">
        <f>'REV-REVCALC_CWS'!AQ12</f>
        <v>56</v>
      </c>
      <c r="AR38" s="169">
        <f>'REV-REVCALC_CWS'!AR12</f>
        <v>62</v>
      </c>
      <c r="AS38" s="169">
        <f>'REV-REVCALC_CWS'!AS12</f>
        <v>68</v>
      </c>
      <c r="AT38" s="169">
        <f>'REV-REVCALC_CWS'!AT12</f>
        <v>56</v>
      </c>
      <c r="AU38" s="169">
        <f>'REV-REVCALC_CWS'!AU12</f>
        <v>62</v>
      </c>
      <c r="AV38" s="169">
        <f>'REV-REVCALC_CWS'!AV12</f>
        <v>50</v>
      </c>
      <c r="AW38" s="169">
        <f>'REV-REVCALC_CWS'!AW12</f>
        <v>50</v>
      </c>
      <c r="AX38" s="169">
        <f>'REV-REVCALC_CWS'!AX12</f>
        <v>50</v>
      </c>
      <c r="AY38" s="169">
        <f>'REV-REVCALC_CWS'!AY12</f>
        <v>31</v>
      </c>
      <c r="AZ38" s="169">
        <f>'REV-REVCALC_CWS'!AZ12</f>
        <v>33</v>
      </c>
      <c r="BA38" s="169">
        <f>'REV-REVCALC_CWS'!BA12</f>
        <v>53</v>
      </c>
      <c r="BB38" s="169">
        <f>'REV-REVCALC_CWS'!BB12</f>
        <v>59</v>
      </c>
      <c r="BC38" s="169">
        <f>'REV-REVCALC_CWS'!BC12</f>
        <v>59</v>
      </c>
      <c r="BD38" s="169">
        <f>'REV-REVCALC_CWS'!BD12</f>
        <v>66</v>
      </c>
      <c r="BE38" s="169">
        <f>'REV-REVCALC_CWS'!BE12</f>
        <v>72</v>
      </c>
      <c r="BF38" s="169">
        <f>'REV-REVCALC_CWS'!BF12</f>
        <v>59</v>
      </c>
      <c r="BG38" s="169">
        <f>'REV-REVCALC_CWS'!BG12</f>
        <v>66</v>
      </c>
      <c r="BH38" s="169">
        <f>'REV-REVCALC_CWS'!BH12</f>
        <v>53</v>
      </c>
      <c r="BI38" s="169">
        <f>'REV-REVCALC_CWS'!BI12</f>
        <v>53</v>
      </c>
      <c r="BJ38" s="169">
        <f>'REV-REVCALC_CWS'!BJ12</f>
        <v>53</v>
      </c>
      <c r="BK38" s="169">
        <f>'REV-REVCALC_CWS'!BK12</f>
        <v>33</v>
      </c>
      <c r="BL38" s="169">
        <f>'REV-REVCALC_CWS'!BL12</f>
        <v>2231</v>
      </c>
      <c r="BM38" s="169">
        <f>'REV-REVCALC_CWS'!BM12</f>
        <v>0</v>
      </c>
      <c r="BN38" s="169">
        <f>'REV-REVCALC_CWS'!BN12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17565109.199999999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12</v>
      </c>
      <c r="N42" s="169">
        <f t="shared" si="13"/>
        <v>22</v>
      </c>
      <c r="O42" s="169">
        <f t="shared" si="13"/>
        <v>27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144000</v>
      </c>
      <c r="N43" s="145">
        <f t="shared" si="15"/>
        <v>264000</v>
      </c>
      <c r="O43" s="145">
        <f t="shared" si="15"/>
        <v>324000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22</v>
      </c>
      <c r="N47" s="169">
        <f>SUM(O25:Q25)</f>
        <v>44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264000</v>
      </c>
      <c r="N48" s="145">
        <f t="shared" si="18"/>
        <v>528000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1368000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1368000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708000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216000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23863669.199999999</v>
      </c>
      <c r="BN65" s="9">
        <f t="shared" si="22"/>
        <v>19927069.199999999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18746089.199999999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264000</v>
      </c>
      <c r="N67" s="9">
        <f t="shared" si="25"/>
        <v>528000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27800269.199999999</v>
      </c>
      <c r="BM67" s="9">
        <f t="shared" si="26"/>
        <v>25044649.199999999</v>
      </c>
      <c r="BN67" s="9">
        <f t="shared" si="26"/>
        <v>19927069.199999999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18746089.199999999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216000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23863669.199999999</v>
      </c>
      <c r="BM69" s="9">
        <f t="shared" si="30"/>
        <v>19927069.199999999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144000</v>
      </c>
      <c r="N70" s="9">
        <f t="shared" si="31"/>
        <v>288000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14809489.199999999</v>
      </c>
      <c r="BM70" s="9">
        <f t="shared" si="32"/>
        <v>-3936600</v>
      </c>
      <c r="BN70" s="9">
        <f t="shared" si="32"/>
        <v>-18746089.199999999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136"/>
  <sheetViews>
    <sheetView workbookViewId="0"/>
    <sheetView tabSelected="1" zoomScale="110" zoomScaleNormal="110" workbookViewId="1">
      <pane ySplit="1" topLeftCell="A2" activePane="bottomLeft" state="frozen"/>
      <selection pane="bottomLeft" activeCell="B32" sqref="B32"/>
    </sheetView>
  </sheetViews>
  <sheetFormatPr baseColWidth="10" defaultColWidth="8.83203125" defaultRowHeight="13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647</v>
      </c>
      <c r="E1" s="10" t="s">
        <v>344</v>
      </c>
      <c r="F1" s="10" t="s">
        <v>345</v>
      </c>
      <c r="G1" s="10" t="s">
        <v>327</v>
      </c>
    </row>
    <row r="2" spans="1:7" x14ac:dyDescent="0.15">
      <c r="A2" s="10" t="s">
        <v>35</v>
      </c>
    </row>
    <row r="3" spans="1:7" x14ac:dyDescent="0.15">
      <c r="A3" s="14" t="s">
        <v>1244</v>
      </c>
    </row>
    <row r="4" spans="1:7" x14ac:dyDescent="0.15">
      <c r="A4" s="47" t="s">
        <v>1243</v>
      </c>
      <c r="B4" s="281">
        <v>18000</v>
      </c>
      <c r="C4" s="313">
        <v>0.09</v>
      </c>
      <c r="D4" s="93">
        <f>B4*(1-C4)</f>
        <v>16380</v>
      </c>
      <c r="E4" s="281">
        <v>12000</v>
      </c>
      <c r="F4" s="93">
        <f>D4-E4</f>
        <v>4380</v>
      </c>
      <c r="G4" s="4">
        <f>F4/D4</f>
        <v>0.26739926739926739</v>
      </c>
    </row>
    <row r="5" spans="1:7" x14ac:dyDescent="0.15">
      <c r="A5" s="47" t="s">
        <v>1242</v>
      </c>
      <c r="B5" s="281" t="s">
        <v>329</v>
      </c>
      <c r="C5" s="93"/>
      <c r="D5" s="93"/>
      <c r="E5" s="281">
        <v>500</v>
      </c>
      <c r="F5" s="93">
        <f>D5-E5</f>
        <v>-500</v>
      </c>
      <c r="G5" s="4"/>
    </row>
    <row r="6" spans="1:7" x14ac:dyDescent="0.15">
      <c r="A6" s="17" t="s">
        <v>328</v>
      </c>
      <c r="B6" s="281" t="s">
        <v>329</v>
      </c>
      <c r="C6" s="93"/>
      <c r="D6" s="93"/>
      <c r="E6" s="281">
        <v>0</v>
      </c>
      <c r="F6" s="93">
        <f>D6-E6</f>
        <v>0</v>
      </c>
      <c r="G6" s="4"/>
    </row>
    <row r="7" spans="1:7" x14ac:dyDescent="0.15">
      <c r="A7" s="17" t="s">
        <v>326</v>
      </c>
      <c r="B7" s="281" t="s">
        <v>329</v>
      </c>
      <c r="C7" s="93"/>
      <c r="D7" s="93"/>
      <c r="E7" s="281">
        <v>0</v>
      </c>
      <c r="F7" s="93">
        <f>D7-E7</f>
        <v>0</v>
      </c>
      <c r="G7" s="4"/>
    </row>
    <row r="8" spans="1:7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10" spans="1:7" x14ac:dyDescent="0.15">
      <c r="A10" s="14" t="s">
        <v>1245</v>
      </c>
      <c r="B10" s="91"/>
      <c r="D10" s="91"/>
      <c r="E10" s="91"/>
      <c r="F10" s="3"/>
      <c r="G10" s="94"/>
    </row>
    <row r="11" spans="1:7" x14ac:dyDescent="0.15">
      <c r="A11" s="47" t="s">
        <v>1248</v>
      </c>
      <c r="B11" s="281">
        <v>0</v>
      </c>
      <c r="C11" s="313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x14ac:dyDescent="0.15">
      <c r="A12" s="47" t="s">
        <v>1242</v>
      </c>
      <c r="B12" s="281" t="s">
        <v>329</v>
      </c>
      <c r="C12" s="93"/>
      <c r="D12" s="93"/>
      <c r="E12" s="281">
        <v>0</v>
      </c>
      <c r="F12" s="93">
        <f>D12-E12</f>
        <v>0</v>
      </c>
      <c r="G12" s="4"/>
    </row>
    <row r="13" spans="1:7" x14ac:dyDescent="0.15">
      <c r="A13" s="47" t="s">
        <v>342</v>
      </c>
      <c r="B13" s="281">
        <v>0</v>
      </c>
      <c r="C13" s="313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x14ac:dyDescent="0.15">
      <c r="A15" s="47"/>
      <c r="B15" s="96"/>
      <c r="C15" s="4"/>
      <c r="D15" s="93"/>
      <c r="F15" s="93"/>
      <c r="G15" s="4"/>
    </row>
    <row r="16" spans="1:7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x14ac:dyDescent="0.15">
      <c r="A17" s="47"/>
      <c r="B17" s="96"/>
      <c r="C17" s="4"/>
      <c r="D17" s="93"/>
      <c r="F17" s="93"/>
      <c r="G17" s="4"/>
    </row>
    <row r="18" spans="1:7" x14ac:dyDescent="0.15">
      <c r="A18" s="14" t="s">
        <v>1246</v>
      </c>
      <c r="B18" s="91"/>
      <c r="D18" s="91"/>
      <c r="E18" s="91"/>
      <c r="F18" s="3"/>
      <c r="G18" s="94"/>
    </row>
    <row r="19" spans="1:7" x14ac:dyDescent="0.15">
      <c r="A19" s="47" t="s">
        <v>1241</v>
      </c>
      <c r="B19" s="281">
        <v>2500</v>
      </c>
      <c r="C19" s="313">
        <v>0</v>
      </c>
      <c r="D19" s="93">
        <f>B19*(1-C19)</f>
        <v>2500</v>
      </c>
      <c r="E19" s="281">
        <v>0</v>
      </c>
      <c r="F19" s="93">
        <f>D19-E19</f>
        <v>2500</v>
      </c>
      <c r="G19" s="4">
        <f>IFERROR(F19/D19, 0)</f>
        <v>1</v>
      </c>
    </row>
    <row r="20" spans="1:7" x14ac:dyDescent="0.15">
      <c r="A20" s="47" t="s">
        <v>1239</v>
      </c>
      <c r="B20" s="281" t="s">
        <v>329</v>
      </c>
      <c r="C20" s="313"/>
      <c r="D20" s="93"/>
      <c r="E20" s="281">
        <v>1000</v>
      </c>
      <c r="F20" s="93">
        <f>D20-E20</f>
        <v>-1000</v>
      </c>
      <c r="G20" s="4">
        <f>IFERROR(F20/D20, 0)</f>
        <v>0</v>
      </c>
    </row>
    <row r="21" spans="1:7" x14ac:dyDescent="0.15">
      <c r="A21" s="47" t="s">
        <v>1240</v>
      </c>
      <c r="B21" s="281" t="s">
        <v>329</v>
      </c>
      <c r="C21" s="313"/>
      <c r="D21" s="93"/>
      <c r="E21" s="281">
        <v>200</v>
      </c>
      <c r="F21" s="93">
        <f>D21-E21</f>
        <v>-200</v>
      </c>
      <c r="G21" s="4"/>
    </row>
    <row r="22" spans="1:7" x14ac:dyDescent="0.15">
      <c r="A22" s="47" t="s">
        <v>346</v>
      </c>
      <c r="B22" s="313">
        <v>0.25</v>
      </c>
      <c r="C22" s="4"/>
      <c r="D22" s="93"/>
      <c r="F22" s="93"/>
      <c r="G22" s="4"/>
    </row>
    <row r="23" spans="1:7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x14ac:dyDescent="0.15">
      <c r="A24" s="47"/>
      <c r="B24" s="313"/>
      <c r="C24" s="4"/>
      <c r="D24" s="93"/>
      <c r="F24" s="93"/>
      <c r="G24" s="4"/>
    </row>
    <row r="25" spans="1:7" s="14" customFormat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x14ac:dyDescent="0.15">
      <c r="B26" s="27"/>
      <c r="C26" s="64"/>
      <c r="D26" s="27"/>
      <c r="E26" s="27"/>
      <c r="F26" s="27"/>
      <c r="G26" s="179"/>
    </row>
    <row r="27" spans="1:7" s="14" customFormat="1" x14ac:dyDescent="0.15">
      <c r="A27" s="14" t="s">
        <v>1249</v>
      </c>
      <c r="B27" s="6"/>
      <c r="C27" s="6"/>
      <c r="D27" s="6"/>
      <c r="E27" s="6"/>
      <c r="F27" s="6"/>
      <c r="G27" s="6"/>
    </row>
    <row r="28" spans="1:7" s="14" customFormat="1" x14ac:dyDescent="0.15">
      <c r="A28" s="47" t="s">
        <v>1243</v>
      </c>
      <c r="B28" s="281">
        <v>23000</v>
      </c>
      <c r="C28" s="313">
        <v>0.09</v>
      </c>
      <c r="D28" s="93">
        <f>B28*(1-C28)</f>
        <v>20930</v>
      </c>
      <c r="E28" s="281">
        <v>13000</v>
      </c>
      <c r="F28" s="93">
        <f>D28-E28</f>
        <v>7930</v>
      </c>
      <c r="G28" s="4">
        <f>F28/D28</f>
        <v>0.37888198757763975</v>
      </c>
    </row>
    <row r="29" spans="1:7" s="14" customFormat="1" x14ac:dyDescent="0.15">
      <c r="A29" s="47" t="s">
        <v>1242</v>
      </c>
      <c r="B29" s="281" t="s">
        <v>329</v>
      </c>
      <c r="C29" s="93"/>
      <c r="D29" s="93"/>
      <c r="E29" s="281">
        <v>500</v>
      </c>
      <c r="F29" s="93">
        <f>D29-E29</f>
        <v>-500</v>
      </c>
      <c r="G29" s="4"/>
    </row>
    <row r="30" spans="1:7" s="14" customFormat="1" x14ac:dyDescent="0.15">
      <c r="A30" s="17" t="s">
        <v>328</v>
      </c>
      <c r="B30" s="281" t="s">
        <v>329</v>
      </c>
      <c r="C30" s="93"/>
      <c r="D30" s="93"/>
      <c r="E30" s="281">
        <v>0</v>
      </c>
      <c r="F30" s="93">
        <f>D30-E30</f>
        <v>0</v>
      </c>
      <c r="G30" s="4"/>
    </row>
    <row r="31" spans="1:7" s="14" customFormat="1" x14ac:dyDescent="0.15">
      <c r="A31" s="17" t="s">
        <v>326</v>
      </c>
      <c r="B31" s="281" t="s">
        <v>329</v>
      </c>
      <c r="C31" s="93"/>
      <c r="D31" s="93"/>
      <c r="E31" s="281">
        <v>0</v>
      </c>
      <c r="F31" s="93">
        <f>D31-E31</f>
        <v>0</v>
      </c>
      <c r="G31" s="4"/>
    </row>
    <row r="32" spans="1:7" s="14" customFormat="1" x14ac:dyDescent="0.15">
      <c r="A32" s="47" t="s">
        <v>346</v>
      </c>
      <c r="B32" s="313">
        <v>0.3</v>
      </c>
      <c r="C32" s="4"/>
      <c r="D32" s="93"/>
      <c r="E32" s="6"/>
      <c r="F32" s="93"/>
      <c r="G32" s="4"/>
    </row>
    <row r="33" spans="1:7" s="14" customFormat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x14ac:dyDescent="0.15">
      <c r="A34"/>
      <c r="B34" s="6"/>
      <c r="C34" s="6"/>
      <c r="D34" s="6"/>
      <c r="E34" s="6"/>
      <c r="F34" s="6"/>
      <c r="G34" s="6"/>
    </row>
    <row r="35" spans="1:7" s="14" customFormat="1" x14ac:dyDescent="0.15">
      <c r="A35" s="14" t="s">
        <v>1245</v>
      </c>
      <c r="B35" s="91"/>
      <c r="C35" s="6"/>
      <c r="D35" s="91"/>
      <c r="E35" s="91"/>
      <c r="F35" s="3"/>
      <c r="G35" s="94"/>
    </row>
    <row r="36" spans="1:7" s="14" customFormat="1" x14ac:dyDescent="0.15">
      <c r="A36" s="47" t="s">
        <v>1248</v>
      </c>
      <c r="B36" s="281">
        <v>0</v>
      </c>
      <c r="C36" s="313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x14ac:dyDescent="0.15">
      <c r="A37" s="47" t="s">
        <v>1242</v>
      </c>
      <c r="B37" s="281" t="s">
        <v>329</v>
      </c>
      <c r="C37" s="93"/>
      <c r="D37" s="93"/>
      <c r="E37" s="281">
        <v>0</v>
      </c>
      <c r="F37" s="93">
        <f>D37-E37</f>
        <v>0</v>
      </c>
      <c r="G37" s="4"/>
    </row>
    <row r="38" spans="1:7" s="14" customFormat="1" x14ac:dyDescent="0.15">
      <c r="A38" s="47" t="s">
        <v>342</v>
      </c>
      <c r="B38" s="281">
        <v>0</v>
      </c>
      <c r="C38" s="313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x14ac:dyDescent="0.15">
      <c r="A40" s="47"/>
      <c r="B40" s="96"/>
      <c r="C40" s="4"/>
      <c r="D40" s="93"/>
      <c r="E40" s="6"/>
      <c r="F40" s="93"/>
      <c r="G40" s="4"/>
    </row>
    <row r="41" spans="1:7" s="14" customFormat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x14ac:dyDescent="0.15">
      <c r="A42" s="47"/>
      <c r="B42" s="96"/>
      <c r="C42" s="4"/>
      <c r="D42" s="93"/>
      <c r="E42" s="6"/>
      <c r="F42" s="93"/>
      <c r="G42" s="4"/>
    </row>
    <row r="43" spans="1:7" s="14" customFormat="1" x14ac:dyDescent="0.15">
      <c r="A43" s="14" t="s">
        <v>1246</v>
      </c>
      <c r="B43" s="91"/>
      <c r="C43" s="6"/>
      <c r="D43" s="91"/>
      <c r="E43" s="91"/>
      <c r="F43" s="3"/>
      <c r="G43" s="94"/>
    </row>
    <row r="44" spans="1:7" s="14" customFormat="1" x14ac:dyDescent="0.15">
      <c r="A44" s="47" t="s">
        <v>1241</v>
      </c>
      <c r="B44" s="281">
        <v>2500</v>
      </c>
      <c r="C44" s="313">
        <v>0</v>
      </c>
      <c r="D44" s="93">
        <f>B44*(1-C44)</f>
        <v>2500</v>
      </c>
      <c r="E44" s="281">
        <v>0</v>
      </c>
      <c r="F44" s="93">
        <f>D44-E44</f>
        <v>2500</v>
      </c>
      <c r="G44" s="4">
        <f>IFERROR(F44/D44, 0)</f>
        <v>1</v>
      </c>
    </row>
    <row r="45" spans="1:7" s="14" customFormat="1" x14ac:dyDescent="0.15">
      <c r="A45" s="47" t="s">
        <v>1239</v>
      </c>
      <c r="B45" s="281" t="s">
        <v>329</v>
      </c>
      <c r="C45" s="313"/>
      <c r="D45" s="93"/>
      <c r="E45" s="281">
        <v>1000</v>
      </c>
      <c r="F45" s="93">
        <f>D45-E45</f>
        <v>-1000</v>
      </c>
      <c r="G45" s="4">
        <f>IFERROR(F45/D45, 0)</f>
        <v>0</v>
      </c>
    </row>
    <row r="46" spans="1:7" s="14" customFormat="1" x14ac:dyDescent="0.15">
      <c r="A46" s="47" t="s">
        <v>1240</v>
      </c>
      <c r="B46" s="281" t="s">
        <v>329</v>
      </c>
      <c r="C46" s="313"/>
      <c r="D46" s="93"/>
      <c r="E46" s="281">
        <v>200</v>
      </c>
      <c r="F46" s="93">
        <f>D46-E46</f>
        <v>-200</v>
      </c>
      <c r="G46" s="4"/>
    </row>
    <row r="47" spans="1:7" s="14" customFormat="1" x14ac:dyDescent="0.15">
      <c r="A47" s="47" t="s">
        <v>346</v>
      </c>
      <c r="B47" s="313">
        <v>0.25</v>
      </c>
      <c r="C47" s="4"/>
      <c r="D47" s="93"/>
      <c r="E47" s="6"/>
      <c r="F47" s="93"/>
      <c r="G47" s="4"/>
    </row>
    <row r="48" spans="1:7" s="14" customFormat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x14ac:dyDescent="0.15">
      <c r="A49" s="47"/>
      <c r="B49" s="313"/>
      <c r="C49" s="4"/>
      <c r="D49" s="93"/>
      <c r="E49" s="6"/>
      <c r="F49" s="93"/>
      <c r="G49" s="4"/>
    </row>
    <row r="50" spans="1:7" s="14" customFormat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x14ac:dyDescent="0.15">
      <c r="B51" s="27"/>
      <c r="C51" s="64"/>
      <c r="D51" s="27"/>
      <c r="E51" s="27"/>
      <c r="F51" s="27"/>
      <c r="G51" s="179"/>
    </row>
    <row r="52" spans="1:7" x14ac:dyDescent="0.15">
      <c r="A52" s="47" t="s">
        <v>1250</v>
      </c>
      <c r="B52" s="281" t="s">
        <v>329</v>
      </c>
      <c r="C52" s="93"/>
      <c r="D52" s="93"/>
      <c r="E52" s="281">
        <v>500</v>
      </c>
      <c r="F52" s="93">
        <f>D52-E52</f>
        <v>-500</v>
      </c>
      <c r="G52" s="4"/>
    </row>
    <row r="53" spans="1:7" x14ac:dyDescent="0.15">
      <c r="B53" s="3"/>
      <c r="C53" s="4"/>
      <c r="D53" s="3"/>
      <c r="E53" s="93"/>
      <c r="F53" s="3"/>
      <c r="G53" s="94"/>
    </row>
    <row r="54" spans="1:7" x14ac:dyDescent="0.15">
      <c r="A54" s="10" t="s">
        <v>36</v>
      </c>
    </row>
    <row r="55" spans="1:7" x14ac:dyDescent="0.15">
      <c r="A55" s="14" t="s">
        <v>337</v>
      </c>
    </row>
    <row r="56" spans="1:7" x14ac:dyDescent="0.15">
      <c r="A56" s="47" t="s">
        <v>638</v>
      </c>
      <c r="B56" s="93">
        <f>B4*1.1</f>
        <v>19800</v>
      </c>
      <c r="C56" s="313">
        <v>0.25</v>
      </c>
      <c r="D56" s="93">
        <f>B56*(1-C56)</f>
        <v>14850</v>
      </c>
      <c r="E56" s="93">
        <f>E4*0.9</f>
        <v>10800</v>
      </c>
      <c r="F56" s="93">
        <f>D56-E56</f>
        <v>4050</v>
      </c>
      <c r="G56" s="4">
        <f>F56/D56</f>
        <v>0.27272727272727271</v>
      </c>
    </row>
    <row r="57" spans="1:7" x14ac:dyDescent="0.15">
      <c r="A57" s="17" t="s">
        <v>680</v>
      </c>
      <c r="B57" s="93" t="s">
        <v>329</v>
      </c>
      <c r="C57" s="93"/>
      <c r="D57" s="93"/>
      <c r="E57" s="93">
        <f>E5*1.1</f>
        <v>550</v>
      </c>
      <c r="F57" s="93">
        <f>D57-E57</f>
        <v>-550</v>
      </c>
      <c r="G57" s="4"/>
    </row>
    <row r="58" spans="1:7" x14ac:dyDescent="0.15">
      <c r="A58" s="17" t="s">
        <v>328</v>
      </c>
      <c r="B58" s="93" t="s">
        <v>329</v>
      </c>
      <c r="C58" s="93"/>
      <c r="D58" s="93"/>
      <c r="E58" s="93">
        <f>E6*0.9</f>
        <v>0</v>
      </c>
      <c r="F58" s="93"/>
      <c r="G58" s="4"/>
    </row>
    <row r="59" spans="1:7" x14ac:dyDescent="0.15">
      <c r="A59" s="17" t="s">
        <v>326</v>
      </c>
      <c r="B59" s="93" t="s">
        <v>329</v>
      </c>
      <c r="C59" s="93"/>
      <c r="D59" s="93"/>
      <c r="E59" s="93">
        <f>E7*0.9</f>
        <v>0</v>
      </c>
      <c r="F59" s="93">
        <f>D59-E59</f>
        <v>0</v>
      </c>
      <c r="G59" s="4"/>
    </row>
    <row r="60" spans="1:7" x14ac:dyDescent="0.15">
      <c r="A60" s="14" t="s">
        <v>218</v>
      </c>
      <c r="B60" s="92">
        <f>SUM(B56:B59)</f>
        <v>19800</v>
      </c>
      <c r="C60" s="92"/>
      <c r="D60" s="92">
        <f>SUM(D56:D59)</f>
        <v>14850</v>
      </c>
      <c r="E60" s="92">
        <f>SUM(E56:E59)</f>
        <v>11350</v>
      </c>
      <c r="F60" s="93">
        <f>D60-E60</f>
        <v>3500</v>
      </c>
      <c r="G60" s="4">
        <f>F60/D60</f>
        <v>0.2356902356902357</v>
      </c>
    </row>
    <row r="62" spans="1:7" x14ac:dyDescent="0.15">
      <c r="A62" s="14" t="s">
        <v>639</v>
      </c>
    </row>
    <row r="63" spans="1:7" x14ac:dyDescent="0.15">
      <c r="A63" s="47" t="s">
        <v>338</v>
      </c>
      <c r="B63" s="281">
        <v>250</v>
      </c>
      <c r="C63" s="313">
        <f>C56</f>
        <v>0.25</v>
      </c>
      <c r="D63" s="93">
        <f>B63*(1-C63)</f>
        <v>187.5</v>
      </c>
      <c r="E63" s="93"/>
      <c r="F63" s="93">
        <f>D63-E63</f>
        <v>187.5</v>
      </c>
      <c r="G63" s="4">
        <f>F63/D63</f>
        <v>1</v>
      </c>
    </row>
    <row r="64" spans="1:7" x14ac:dyDescent="0.15">
      <c r="A64" s="47" t="s">
        <v>343</v>
      </c>
      <c r="B64" s="313">
        <v>0.1</v>
      </c>
      <c r="C64" s="3"/>
      <c r="D64" s="93">
        <f>B63*B64</f>
        <v>25</v>
      </c>
      <c r="E64" s="93"/>
      <c r="F64" s="93">
        <f>D64-E64</f>
        <v>25</v>
      </c>
      <c r="G64" s="218">
        <f>F64/D64</f>
        <v>1</v>
      </c>
    </row>
    <row r="65" spans="1:7" x14ac:dyDescent="0.15">
      <c r="A65" s="47"/>
      <c r="B65" s="4"/>
      <c r="C65" s="3"/>
      <c r="D65" s="3"/>
      <c r="E65" s="93"/>
      <c r="F65" s="93"/>
      <c r="G65" s="4"/>
    </row>
    <row r="66" spans="1:7" s="14" customFormat="1" x14ac:dyDescent="0.15">
      <c r="A66" s="14" t="s">
        <v>682</v>
      </c>
      <c r="B66" s="27">
        <f>B63+B60</f>
        <v>20050</v>
      </c>
      <c r="C66" s="64"/>
      <c r="D66" s="27">
        <f>D63+D60</f>
        <v>15037.5</v>
      </c>
      <c r="E66" s="27">
        <f>E63+E60</f>
        <v>11350</v>
      </c>
      <c r="F66" s="27">
        <f>F63+F60</f>
        <v>3687.5</v>
      </c>
      <c r="G66" s="179">
        <f>F66/D66</f>
        <v>0.24522028262676643</v>
      </c>
    </row>
    <row r="67" spans="1:7" x14ac:dyDescent="0.15">
      <c r="B67" s="3"/>
      <c r="C67" s="3"/>
      <c r="D67" s="3"/>
      <c r="E67" s="93"/>
      <c r="F67" s="3"/>
    </row>
    <row r="68" spans="1:7" x14ac:dyDescent="0.15">
      <c r="A68" s="14" t="s">
        <v>640</v>
      </c>
      <c r="B68" s="91"/>
      <c r="D68" s="91"/>
      <c r="E68" s="91"/>
      <c r="F68" s="3"/>
      <c r="G68" s="94"/>
    </row>
    <row r="69" spans="1:7" x14ac:dyDescent="0.15">
      <c r="A69" s="47" t="s">
        <v>341</v>
      </c>
      <c r="B69" s="281">
        <v>25</v>
      </c>
      <c r="C69" s="313">
        <v>0.9</v>
      </c>
      <c r="D69" s="93">
        <f>B69*(1-C69)</f>
        <v>2.4999999999999996</v>
      </c>
      <c r="F69" s="93">
        <f>D69-E69</f>
        <v>2.4999999999999996</v>
      </c>
      <c r="G69" s="4">
        <f>F69/D69</f>
        <v>1</v>
      </c>
    </row>
    <row r="70" spans="1:7" x14ac:dyDescent="0.15">
      <c r="A70" s="47" t="s">
        <v>342</v>
      </c>
      <c r="B70" s="281">
        <v>225</v>
      </c>
      <c r="C70" s="313">
        <f>C56</f>
        <v>0.25</v>
      </c>
      <c r="D70" s="93">
        <f>B70*(1-C70)</f>
        <v>168.75</v>
      </c>
      <c r="F70" s="93">
        <f>D70-E70</f>
        <v>168.75</v>
      </c>
      <c r="G70" s="4">
        <f>F70/D70</f>
        <v>1</v>
      </c>
    </row>
    <row r="71" spans="1:7" x14ac:dyDescent="0.15">
      <c r="A71" s="47" t="s">
        <v>346</v>
      </c>
      <c r="B71" s="313">
        <v>0.4</v>
      </c>
      <c r="C71" s="4"/>
      <c r="D71" s="93"/>
      <c r="F71" s="93"/>
      <c r="G71" s="4"/>
    </row>
    <row r="72" spans="1:7" x14ac:dyDescent="0.15">
      <c r="A72" s="47"/>
      <c r="B72" s="96"/>
      <c r="C72" s="4"/>
      <c r="D72" s="93"/>
      <c r="F72" s="93"/>
      <c r="G72" s="4"/>
    </row>
    <row r="73" spans="1:7" s="14" customFormat="1" x14ac:dyDescent="0.15">
      <c r="A73" s="14" t="s">
        <v>683</v>
      </c>
      <c r="B73" s="27">
        <f>B70+B69+B60</f>
        <v>20050</v>
      </c>
      <c r="C73" s="64"/>
      <c r="D73" s="27">
        <f>D70+D69+D60</f>
        <v>15021.25</v>
      </c>
      <c r="E73" s="27">
        <f>E70+E69+E60</f>
        <v>11350</v>
      </c>
      <c r="F73" s="27">
        <f>F70+F69+F60</f>
        <v>3671.25</v>
      </c>
      <c r="G73" s="179">
        <f>F73/D73</f>
        <v>0.24440376133810435</v>
      </c>
    </row>
    <row r="75" spans="1:7" x14ac:dyDescent="0.15">
      <c r="A75" s="10" t="s">
        <v>37</v>
      </c>
    </row>
    <row r="76" spans="1:7" x14ac:dyDescent="0.15">
      <c r="A76" s="14" t="s">
        <v>337</v>
      </c>
    </row>
    <row r="77" spans="1:7" x14ac:dyDescent="0.15">
      <c r="A77" s="47" t="s">
        <v>638</v>
      </c>
      <c r="B77" s="281">
        <v>6000</v>
      </c>
      <c r="C77" s="313">
        <v>0.15</v>
      </c>
      <c r="D77" s="93">
        <f>B77*(1-C77)</f>
        <v>5100</v>
      </c>
      <c r="E77" s="93">
        <f>E56*0.9</f>
        <v>9720</v>
      </c>
      <c r="F77" s="93">
        <f>D77-E77</f>
        <v>-4620</v>
      </c>
      <c r="G77" s="4">
        <f>F77/D77</f>
        <v>-0.90588235294117647</v>
      </c>
    </row>
    <row r="78" spans="1:7" x14ac:dyDescent="0.15">
      <c r="A78" s="17" t="s">
        <v>680</v>
      </c>
      <c r="B78" s="93" t="s">
        <v>329</v>
      </c>
      <c r="C78" s="93"/>
      <c r="D78" s="93"/>
      <c r="E78" s="93">
        <f>E57*1.1</f>
        <v>605</v>
      </c>
      <c r="F78" s="93">
        <f>D78-E78</f>
        <v>-605</v>
      </c>
      <c r="G78" s="4"/>
    </row>
    <row r="79" spans="1:7" x14ac:dyDescent="0.15">
      <c r="A79" s="17" t="s">
        <v>328</v>
      </c>
      <c r="B79" s="93" t="s">
        <v>329</v>
      </c>
      <c r="C79" s="93"/>
      <c r="D79" s="93"/>
      <c r="E79" s="93">
        <f>E58*0.9</f>
        <v>0</v>
      </c>
      <c r="F79" s="93"/>
      <c r="G79" s="4"/>
    </row>
    <row r="80" spans="1:7" x14ac:dyDescent="0.15">
      <c r="A80" s="17" t="s">
        <v>326</v>
      </c>
      <c r="B80" s="93" t="s">
        <v>329</v>
      </c>
      <c r="C80" s="93"/>
      <c r="D80" s="93"/>
      <c r="E80" s="93">
        <f>E59*0.9</f>
        <v>0</v>
      </c>
      <c r="F80" s="93">
        <f>D80-E80</f>
        <v>0</v>
      </c>
      <c r="G80" s="4"/>
    </row>
    <row r="81" spans="1:7" x14ac:dyDescent="0.15">
      <c r="A81" s="14" t="s">
        <v>218</v>
      </c>
      <c r="B81" s="92">
        <f>SUM(B77:B80)</f>
        <v>6000</v>
      </c>
      <c r="C81" s="92"/>
      <c r="D81" s="92">
        <f>SUM(D77:D80)</f>
        <v>5100</v>
      </c>
      <c r="E81" s="92">
        <f>SUM(E77:E80)</f>
        <v>10325</v>
      </c>
      <c r="F81" s="93">
        <f>D81-E81</f>
        <v>-5225</v>
      </c>
      <c r="G81" s="4">
        <f>F81/D81</f>
        <v>-1.0245098039215685</v>
      </c>
    </row>
    <row r="83" spans="1:7" x14ac:dyDescent="0.15">
      <c r="A83" s="14" t="s">
        <v>639</v>
      </c>
    </row>
    <row r="84" spans="1:7" x14ac:dyDescent="0.15">
      <c r="A84" s="47" t="s">
        <v>338</v>
      </c>
      <c r="B84" s="286">
        <v>250</v>
      </c>
      <c r="C84" s="313">
        <f>C77</f>
        <v>0.15</v>
      </c>
      <c r="D84" s="93">
        <f>B84*(1-C84)</f>
        <v>212.5</v>
      </c>
      <c r="E84" s="93"/>
      <c r="F84" s="93">
        <f>D84-E84</f>
        <v>212.5</v>
      </c>
      <c r="G84" s="4">
        <f>F84/D84</f>
        <v>1</v>
      </c>
    </row>
    <row r="85" spans="1:7" x14ac:dyDescent="0.15">
      <c r="A85" s="47" t="s">
        <v>343</v>
      </c>
      <c r="B85" s="313">
        <v>0.1</v>
      </c>
      <c r="C85" s="3"/>
      <c r="D85" s="93">
        <f>B84*B85</f>
        <v>25</v>
      </c>
      <c r="E85" s="93"/>
      <c r="F85" s="93">
        <f>D85-E85</f>
        <v>25</v>
      </c>
      <c r="G85" s="218">
        <f>F85/D85</f>
        <v>1</v>
      </c>
    </row>
    <row r="86" spans="1:7" x14ac:dyDescent="0.15">
      <c r="A86" s="47"/>
      <c r="B86" s="4"/>
      <c r="C86" s="3"/>
      <c r="D86" s="3"/>
      <c r="E86" s="93"/>
      <c r="F86" s="93"/>
      <c r="G86" s="4"/>
    </row>
    <row r="87" spans="1:7" s="14" customFormat="1" x14ac:dyDescent="0.15">
      <c r="A87" s="14" t="s">
        <v>682</v>
      </c>
      <c r="B87" s="27">
        <f>B84+B81</f>
        <v>6250</v>
      </c>
      <c r="C87" s="64"/>
      <c r="D87" s="27">
        <f>D84+D81</f>
        <v>5312.5</v>
      </c>
      <c r="E87" s="27">
        <f>E84+E81</f>
        <v>10325</v>
      </c>
      <c r="F87" s="27">
        <f>F84+F81</f>
        <v>-5012.5</v>
      </c>
      <c r="G87" s="179">
        <f>F87/D87</f>
        <v>-0.94352941176470584</v>
      </c>
    </row>
    <row r="88" spans="1:7" x14ac:dyDescent="0.15">
      <c r="A88" s="47"/>
      <c r="B88" s="96"/>
      <c r="C88" s="4"/>
      <c r="D88" s="93"/>
      <c r="F88" s="93"/>
      <c r="G88" s="4"/>
    </row>
    <row r="89" spans="1:7" x14ac:dyDescent="0.15">
      <c r="A89" s="14" t="s">
        <v>640</v>
      </c>
      <c r="B89" s="91"/>
      <c r="D89" s="91"/>
      <c r="E89" s="91"/>
      <c r="F89" s="3"/>
      <c r="G89" s="94"/>
    </row>
    <row r="90" spans="1:7" x14ac:dyDescent="0.15">
      <c r="A90" s="47" t="s">
        <v>341</v>
      </c>
      <c r="B90" s="286">
        <v>25</v>
      </c>
      <c r="C90" s="313">
        <v>0.9</v>
      </c>
      <c r="D90" s="93">
        <f>B90*(1-C90)</f>
        <v>2.4999999999999996</v>
      </c>
      <c r="F90" s="93">
        <f>D90-E90</f>
        <v>2.4999999999999996</v>
      </c>
      <c r="G90" s="4">
        <f>F90/D90</f>
        <v>1</v>
      </c>
    </row>
    <row r="91" spans="1:7" x14ac:dyDescent="0.15">
      <c r="A91" s="47" t="s">
        <v>342</v>
      </c>
      <c r="B91" s="281">
        <v>225</v>
      </c>
      <c r="C91" s="313">
        <f>C77</f>
        <v>0.15</v>
      </c>
      <c r="D91" s="93">
        <f>B91*(1-C91)</f>
        <v>191.25</v>
      </c>
      <c r="F91" s="93">
        <f>D91-E91</f>
        <v>191.25</v>
      </c>
      <c r="G91" s="4">
        <f>F91/D91</f>
        <v>1</v>
      </c>
    </row>
    <row r="92" spans="1:7" x14ac:dyDescent="0.15">
      <c r="A92" s="47" t="s">
        <v>346</v>
      </c>
      <c r="B92" s="313">
        <v>0.6</v>
      </c>
      <c r="C92" s="4"/>
      <c r="D92" s="93"/>
      <c r="F92" s="93"/>
      <c r="G92" s="4"/>
    </row>
    <row r="93" spans="1:7" x14ac:dyDescent="0.15">
      <c r="A93" s="47"/>
      <c r="B93" s="96"/>
      <c r="C93" s="4"/>
      <c r="D93" s="93"/>
      <c r="F93" s="93"/>
      <c r="G93" s="4"/>
    </row>
    <row r="94" spans="1:7" s="14" customFormat="1" x14ac:dyDescent="0.15">
      <c r="A94" s="14" t="s">
        <v>683</v>
      </c>
      <c r="B94" s="27">
        <f>B91+B90+B81</f>
        <v>6250</v>
      </c>
      <c r="C94" s="64"/>
      <c r="D94" s="27">
        <f>D91+D90+D81</f>
        <v>5293.75</v>
      </c>
      <c r="E94" s="27">
        <f>E91+E90+E81</f>
        <v>10325</v>
      </c>
      <c r="F94" s="27">
        <f>F91+F90+F81</f>
        <v>-5031.25</v>
      </c>
      <c r="G94" s="179">
        <f>F94/D94</f>
        <v>-0.95041322314049592</v>
      </c>
    </row>
    <row r="96" spans="1:7" x14ac:dyDescent="0.15">
      <c r="A96" s="10" t="s">
        <v>38</v>
      </c>
    </row>
    <row r="97" spans="1:7" x14ac:dyDescent="0.15">
      <c r="A97" s="14" t="s">
        <v>337</v>
      </c>
    </row>
    <row r="98" spans="1:7" x14ac:dyDescent="0.15">
      <c r="A98" s="47" t="s">
        <v>638</v>
      </c>
      <c r="B98" s="281">
        <v>6500</v>
      </c>
      <c r="C98" s="313">
        <v>0.1</v>
      </c>
      <c r="D98" s="93">
        <f>B98*(1-C98)</f>
        <v>5850</v>
      </c>
      <c r="E98" s="93">
        <f>E77*0.9</f>
        <v>8748</v>
      </c>
      <c r="F98" s="93">
        <f>D98-E98</f>
        <v>-2898</v>
      </c>
      <c r="G98" s="4">
        <f>F98/D98</f>
        <v>-0.49538461538461537</v>
      </c>
    </row>
    <row r="99" spans="1:7" x14ac:dyDescent="0.15">
      <c r="A99" s="17" t="s">
        <v>680</v>
      </c>
      <c r="B99" s="93" t="s">
        <v>329</v>
      </c>
      <c r="C99" s="93"/>
      <c r="D99" s="93"/>
      <c r="E99" s="93">
        <f>E78*1.1</f>
        <v>665.5</v>
      </c>
      <c r="F99" s="93">
        <f>D99-E99</f>
        <v>-665.5</v>
      </c>
      <c r="G99" s="4"/>
    </row>
    <row r="100" spans="1:7" x14ac:dyDescent="0.15">
      <c r="A100" s="17" t="s">
        <v>328</v>
      </c>
      <c r="B100" s="93" t="s">
        <v>329</v>
      </c>
      <c r="C100" s="93"/>
      <c r="D100" s="93"/>
      <c r="E100" s="93">
        <f>E79*0.9</f>
        <v>0</v>
      </c>
      <c r="F100" s="93"/>
      <c r="G100" s="4"/>
    </row>
    <row r="101" spans="1:7" x14ac:dyDescent="0.15">
      <c r="A101" s="17" t="s">
        <v>326</v>
      </c>
      <c r="B101" s="93" t="s">
        <v>329</v>
      </c>
      <c r="C101" s="93"/>
      <c r="D101" s="93"/>
      <c r="E101" s="93">
        <f>E80*0.9</f>
        <v>0</v>
      </c>
      <c r="F101" s="93">
        <f>D101-E101</f>
        <v>0</v>
      </c>
      <c r="G101" s="4"/>
    </row>
    <row r="102" spans="1:7" x14ac:dyDescent="0.15">
      <c r="A102" s="14" t="s">
        <v>218</v>
      </c>
      <c r="B102" s="92">
        <f>SUM(B98:B101)</f>
        <v>6500</v>
      </c>
      <c r="C102" s="92"/>
      <c r="D102" s="92">
        <f>SUM(D98:D101)</f>
        <v>5850</v>
      </c>
      <c r="E102" s="92">
        <f>SUM(E98:E101)</f>
        <v>9413.5</v>
      </c>
      <c r="F102" s="93">
        <f>D102-E102</f>
        <v>-3563.5</v>
      </c>
      <c r="G102" s="4">
        <f>F102/D102</f>
        <v>-0.60914529914529914</v>
      </c>
    </row>
    <row r="104" spans="1:7" x14ac:dyDescent="0.15">
      <c r="A104" s="14" t="s">
        <v>639</v>
      </c>
    </row>
    <row r="105" spans="1:7" x14ac:dyDescent="0.15">
      <c r="A105" s="47" t="s">
        <v>1103</v>
      </c>
      <c r="B105" s="286">
        <v>350</v>
      </c>
      <c r="C105" s="313">
        <f>C98</f>
        <v>0.1</v>
      </c>
      <c r="D105" s="93">
        <f>B105*(1-C105)</f>
        <v>315</v>
      </c>
      <c r="E105" s="93"/>
      <c r="F105" s="93">
        <f>D105-E105</f>
        <v>315</v>
      </c>
      <c r="G105" s="4">
        <f>F105/D105</f>
        <v>1</v>
      </c>
    </row>
    <row r="106" spans="1:7" x14ac:dyDescent="0.15">
      <c r="A106" s="47" t="s">
        <v>343</v>
      </c>
      <c r="B106" s="313">
        <v>0.1</v>
      </c>
      <c r="C106" s="3"/>
      <c r="D106" s="93">
        <f>B105*B106</f>
        <v>35</v>
      </c>
      <c r="E106" s="93"/>
      <c r="F106" s="93">
        <f>D106-E106</f>
        <v>35</v>
      </c>
      <c r="G106" s="218">
        <f>F106/D106</f>
        <v>1</v>
      </c>
    </row>
    <row r="107" spans="1:7" x14ac:dyDescent="0.15">
      <c r="A107" s="47"/>
      <c r="B107" s="4"/>
      <c r="C107" s="3"/>
      <c r="D107" s="3"/>
      <c r="E107" s="93"/>
      <c r="F107" s="93"/>
      <c r="G107" s="4"/>
    </row>
    <row r="108" spans="1:7" s="14" customFormat="1" x14ac:dyDescent="0.15">
      <c r="A108" s="14" t="s">
        <v>682</v>
      </c>
      <c r="B108" s="27">
        <f>B105+B102</f>
        <v>6850</v>
      </c>
      <c r="C108" s="64"/>
      <c r="D108" s="27">
        <f>D105+D102</f>
        <v>6165</v>
      </c>
      <c r="E108" s="27">
        <f>E105+E102</f>
        <v>9413.5</v>
      </c>
      <c r="F108" s="27">
        <f>F105+F102</f>
        <v>-3248.5</v>
      </c>
      <c r="G108" s="179">
        <f>F108/D108</f>
        <v>-0.52692619626926196</v>
      </c>
    </row>
    <row r="109" spans="1:7" x14ac:dyDescent="0.15">
      <c r="B109" s="3"/>
      <c r="C109" s="3"/>
      <c r="D109" s="3"/>
      <c r="E109" s="93"/>
      <c r="F109" s="3"/>
    </row>
    <row r="110" spans="1:7" x14ac:dyDescent="0.15">
      <c r="A110" s="14" t="s">
        <v>640</v>
      </c>
      <c r="B110" s="91"/>
      <c r="D110" s="91"/>
      <c r="E110" s="91"/>
      <c r="F110" s="3"/>
      <c r="G110" s="94"/>
    </row>
    <row r="111" spans="1:7" x14ac:dyDescent="0.15">
      <c r="A111" s="47" t="s">
        <v>341</v>
      </c>
      <c r="B111" s="286">
        <v>25</v>
      </c>
      <c r="C111" s="313">
        <v>0.9</v>
      </c>
      <c r="D111" s="93">
        <f>B111*(1-C111)</f>
        <v>2.4999999999999996</v>
      </c>
      <c r="F111" s="93">
        <f>D111-E111</f>
        <v>2.4999999999999996</v>
      </c>
      <c r="G111" s="4">
        <f>F111/D111</f>
        <v>1</v>
      </c>
    </row>
    <row r="112" spans="1:7" x14ac:dyDescent="0.15">
      <c r="A112" s="47" t="s">
        <v>342</v>
      </c>
      <c r="B112" s="281">
        <v>225</v>
      </c>
      <c r="C112" s="313">
        <f>C98</f>
        <v>0.1</v>
      </c>
      <c r="D112" s="93">
        <f>B112*(1-C112)</f>
        <v>202.5</v>
      </c>
      <c r="F112" s="93">
        <f>D112-E112</f>
        <v>202.5</v>
      </c>
      <c r="G112" s="4">
        <f>F112/D112</f>
        <v>1</v>
      </c>
    </row>
    <row r="113" spans="1:7" x14ac:dyDescent="0.15">
      <c r="A113" s="47" t="s">
        <v>346</v>
      </c>
      <c r="B113" s="313">
        <v>0.8</v>
      </c>
      <c r="C113" s="4"/>
      <c r="D113" s="93"/>
      <c r="F113" s="93"/>
      <c r="G113" s="4"/>
    </row>
    <row r="114" spans="1:7" x14ac:dyDescent="0.15">
      <c r="A114" s="47"/>
      <c r="B114" s="96"/>
      <c r="C114" s="4"/>
      <c r="D114" s="93"/>
      <c r="F114" s="93"/>
      <c r="G114" s="4"/>
    </row>
    <row r="115" spans="1:7" s="14" customFormat="1" x14ac:dyDescent="0.15">
      <c r="A115" s="14" t="s">
        <v>683</v>
      </c>
      <c r="B115" s="27">
        <f>B112+B111+B102</f>
        <v>6750</v>
      </c>
      <c r="C115" s="64"/>
      <c r="D115" s="27">
        <f>D112+D111+D102</f>
        <v>6055</v>
      </c>
      <c r="E115" s="27">
        <f>E112+E111+E102</f>
        <v>9413.5</v>
      </c>
      <c r="F115" s="27">
        <f>F112+F111+F102</f>
        <v>-3358.5</v>
      </c>
      <c r="G115" s="179">
        <f>F115/D115</f>
        <v>-0.55466556564822456</v>
      </c>
    </row>
    <row r="116" spans="1:7" x14ac:dyDescent="0.15">
      <c r="A116" s="47"/>
      <c r="B116" s="96"/>
      <c r="C116" s="4"/>
      <c r="D116" s="93"/>
      <c r="F116" s="93"/>
      <c r="G116" s="4"/>
    </row>
    <row r="117" spans="1:7" x14ac:dyDescent="0.15">
      <c r="A117" s="10" t="s">
        <v>39</v>
      </c>
    </row>
    <row r="118" spans="1:7" x14ac:dyDescent="0.15">
      <c r="A118" s="14" t="s">
        <v>337</v>
      </c>
    </row>
    <row r="119" spans="1:7" x14ac:dyDescent="0.15">
      <c r="A119" s="47" t="s">
        <v>638</v>
      </c>
      <c r="B119" s="93">
        <v>7250</v>
      </c>
      <c r="C119" s="313">
        <v>0.1</v>
      </c>
      <c r="D119" s="93">
        <f>B119*(1-C119)</f>
        <v>6525</v>
      </c>
      <c r="E119" s="93">
        <f>E98*0.9</f>
        <v>7873.2</v>
      </c>
      <c r="F119" s="93">
        <f>D119-E119</f>
        <v>-1348.1999999999998</v>
      </c>
      <c r="G119" s="4">
        <f>F119/D119</f>
        <v>-0.20662068965517238</v>
      </c>
    </row>
    <row r="120" spans="1:7" x14ac:dyDescent="0.15">
      <c r="A120" s="17" t="s">
        <v>680</v>
      </c>
      <c r="B120" s="93" t="s">
        <v>329</v>
      </c>
      <c r="C120" s="93"/>
      <c r="D120" s="93"/>
      <c r="E120" s="93">
        <v>1.1000000000000001</v>
      </c>
      <c r="F120" s="93">
        <f>D120-E120</f>
        <v>-1.1000000000000001</v>
      </c>
      <c r="G120" s="4"/>
    </row>
    <row r="121" spans="1:7" x14ac:dyDescent="0.15">
      <c r="A121" s="17" t="s">
        <v>328</v>
      </c>
      <c r="B121" s="93" t="s">
        <v>329</v>
      </c>
      <c r="C121" s="93"/>
      <c r="D121" s="93"/>
      <c r="E121" s="93">
        <f>E100*0.9</f>
        <v>0</v>
      </c>
      <c r="F121" s="93"/>
      <c r="G121" s="4"/>
    </row>
    <row r="122" spans="1:7" x14ac:dyDescent="0.15">
      <c r="A122" s="17" t="s">
        <v>326</v>
      </c>
      <c r="B122" s="93" t="s">
        <v>329</v>
      </c>
      <c r="C122" s="93"/>
      <c r="D122" s="93"/>
      <c r="E122" s="93">
        <f>E101*0.9</f>
        <v>0</v>
      </c>
      <c r="F122" s="93">
        <f>D122-E122</f>
        <v>0</v>
      </c>
      <c r="G122" s="4"/>
    </row>
    <row r="123" spans="1:7" x14ac:dyDescent="0.15">
      <c r="A123" s="14" t="s">
        <v>218</v>
      </c>
      <c r="B123" s="92">
        <f>SUM(B119:B122)</f>
        <v>7250</v>
      </c>
      <c r="C123" s="92"/>
      <c r="D123" s="92">
        <f>SUM(D119:D122)</f>
        <v>6525</v>
      </c>
      <c r="E123" s="92">
        <f>SUM(E119:E122)</f>
        <v>7874.3</v>
      </c>
      <c r="F123" s="93">
        <f>D123-E123</f>
        <v>-1349.3000000000002</v>
      </c>
      <c r="G123" s="4">
        <f>F123/D123</f>
        <v>-0.20678927203065137</v>
      </c>
    </row>
    <row r="125" spans="1:7" x14ac:dyDescent="0.15">
      <c r="A125" s="14" t="s">
        <v>639</v>
      </c>
    </row>
    <row r="126" spans="1:7" x14ac:dyDescent="0.15">
      <c r="A126" s="47" t="s">
        <v>1103</v>
      </c>
      <c r="B126" s="286">
        <v>350</v>
      </c>
      <c r="C126" s="313">
        <f>C119</f>
        <v>0.1</v>
      </c>
      <c r="D126" s="93">
        <f>B126*(1-C126)</f>
        <v>315</v>
      </c>
      <c r="E126" s="93"/>
      <c r="F126" s="93">
        <f>D126-E126</f>
        <v>315</v>
      </c>
      <c r="G126" s="4">
        <f>F126/D126</f>
        <v>1</v>
      </c>
    </row>
    <row r="127" spans="1:7" x14ac:dyDescent="0.15">
      <c r="A127" s="47" t="s">
        <v>343</v>
      </c>
      <c r="B127" s="313">
        <v>0.1</v>
      </c>
      <c r="C127" s="3"/>
      <c r="D127" s="93">
        <f>B126*B127</f>
        <v>35</v>
      </c>
      <c r="E127" s="93"/>
      <c r="F127" s="93">
        <f>D127-E127</f>
        <v>35</v>
      </c>
      <c r="G127" s="218">
        <f>F127/D127</f>
        <v>1</v>
      </c>
    </row>
    <row r="128" spans="1:7" x14ac:dyDescent="0.15">
      <c r="A128" s="47"/>
      <c r="B128" s="4"/>
      <c r="C128" s="3"/>
      <c r="D128" s="3"/>
      <c r="E128" s="93"/>
      <c r="F128" s="93"/>
      <c r="G128" s="4"/>
    </row>
    <row r="129" spans="1:7" s="14" customFormat="1" x14ac:dyDescent="0.15">
      <c r="A129" s="14" t="s">
        <v>682</v>
      </c>
      <c r="B129" s="27">
        <f>B126+B123</f>
        <v>7600</v>
      </c>
      <c r="C129" s="64"/>
      <c r="D129" s="27">
        <f>D126+D123</f>
        <v>6840</v>
      </c>
      <c r="E129" s="27">
        <f>E126+E123</f>
        <v>7874.3</v>
      </c>
      <c r="F129" s="27">
        <f>F126+F123</f>
        <v>-1034.3000000000002</v>
      </c>
      <c r="G129" s="179">
        <f>F129/D129</f>
        <v>-0.15121345029239769</v>
      </c>
    </row>
    <row r="130" spans="1:7" x14ac:dyDescent="0.15">
      <c r="B130" s="3"/>
      <c r="C130" s="3"/>
      <c r="D130" s="3"/>
      <c r="E130" s="93"/>
      <c r="F130" s="3"/>
    </row>
    <row r="131" spans="1:7" x14ac:dyDescent="0.15">
      <c r="A131" s="14" t="s">
        <v>640</v>
      </c>
      <c r="B131" s="91"/>
      <c r="D131" s="91"/>
      <c r="E131" s="91"/>
      <c r="F131" s="3"/>
      <c r="G131" s="94"/>
    </row>
    <row r="132" spans="1:7" x14ac:dyDescent="0.15">
      <c r="A132" s="47" t="s">
        <v>341</v>
      </c>
      <c r="B132" s="286">
        <v>25</v>
      </c>
      <c r="C132" s="313">
        <v>0.9</v>
      </c>
      <c r="D132" s="93">
        <f>B132*(1-C132)</f>
        <v>2.4999999999999996</v>
      </c>
      <c r="F132" s="93">
        <f>D132-E132</f>
        <v>2.4999999999999996</v>
      </c>
      <c r="G132" s="4">
        <f>F132/D132</f>
        <v>1</v>
      </c>
    </row>
    <row r="133" spans="1:7" x14ac:dyDescent="0.15">
      <c r="A133" s="47" t="s">
        <v>342</v>
      </c>
      <c r="B133" s="281">
        <v>225</v>
      </c>
      <c r="C133" s="313">
        <f>C119</f>
        <v>0.1</v>
      </c>
      <c r="D133" s="93">
        <f>B133*(1-C133)</f>
        <v>202.5</v>
      </c>
      <c r="F133" s="93">
        <f>D133-E133</f>
        <v>202.5</v>
      </c>
      <c r="G133" s="4">
        <f>F133/D133</f>
        <v>1</v>
      </c>
    </row>
    <row r="134" spans="1:7" x14ac:dyDescent="0.15">
      <c r="A134" s="47" t="s">
        <v>346</v>
      </c>
      <c r="B134" s="313">
        <v>0.9</v>
      </c>
      <c r="C134" s="4"/>
      <c r="D134" s="93"/>
      <c r="F134" s="93"/>
      <c r="G134" s="4"/>
    </row>
    <row r="135" spans="1:7" x14ac:dyDescent="0.15">
      <c r="A135" s="47"/>
      <c r="B135" s="96"/>
      <c r="C135" s="4"/>
      <c r="D135" s="93"/>
      <c r="F135" s="93"/>
      <c r="G135" s="4"/>
    </row>
    <row r="136" spans="1:7" s="14" customFormat="1" x14ac:dyDescent="0.15">
      <c r="A136" s="14" t="s">
        <v>683</v>
      </c>
      <c r="B136" s="27">
        <f>B133+B132+B123</f>
        <v>7500</v>
      </c>
      <c r="C136" s="64"/>
      <c r="D136" s="27">
        <f>D133+D132+D123</f>
        <v>6730</v>
      </c>
      <c r="E136" s="27">
        <f>E133+E132+E123</f>
        <v>7874.3</v>
      </c>
      <c r="F136" s="27">
        <f>F133+F132+F123</f>
        <v>-1144.3000000000002</v>
      </c>
      <c r="G136" s="179">
        <f>F136/D136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E57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/>
    <sheetView workbookViewId="1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 t="e">
        <f>SUM(E12:P12)</f>
        <v>#REF!</v>
      </c>
      <c r="F3" s="63"/>
      <c r="G3" s="63">
        <f>SUM(Q12:AB12)</f>
        <v>4850700</v>
      </c>
      <c r="H3" s="63"/>
      <c r="I3" s="63">
        <f>SUM(AC12:AN12)</f>
        <v>3148581.25</v>
      </c>
      <c r="J3" s="63"/>
      <c r="K3" s="63">
        <f>SUM(AO12:AZ12)</f>
        <v>3912987.5</v>
      </c>
      <c r="L3" s="63"/>
      <c r="M3" s="63">
        <f>SUM(BA12:BL12)</f>
        <v>4680605</v>
      </c>
      <c r="O3" s="323" t="e">
        <f>SUM(E3:M3)</f>
        <v>#REF!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 t="e">
        <f>SUM(E13:P13)</f>
        <v>#REF!</v>
      </c>
      <c r="F4" s="63"/>
      <c r="G4" s="63">
        <f>SUM(Q13:AB13)</f>
        <v>1196000</v>
      </c>
      <c r="H4" s="63"/>
      <c r="I4" s="63">
        <f>SUM(AC13:AN13)</f>
        <v>-2891543.75</v>
      </c>
      <c r="J4" s="63"/>
      <c r="K4" s="63">
        <f>SUM(AO13:AZ13)</f>
        <v>-1942209.5</v>
      </c>
      <c r="L4" s="63"/>
      <c r="M4" s="63">
        <f>SUM(BA13:BL13)</f>
        <v>-508558.69999999984</v>
      </c>
      <c r="O4" s="323" t="e">
        <f>SUM(E4:M4)</f>
        <v>#REF!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 t="e">
        <f>E4/E3</f>
        <v>#REF!</v>
      </c>
      <c r="F5" s="96"/>
      <c r="G5" s="96">
        <f>G4/G3</f>
        <v>0.24656235182550973</v>
      </c>
      <c r="H5" s="96"/>
      <c r="I5" s="96">
        <f>I4/I3</f>
        <v>-0.91836402506684556</v>
      </c>
      <c r="J5" s="96"/>
      <c r="K5" s="96">
        <f>K4/K3</f>
        <v>-0.49634952833353035</v>
      </c>
      <c r="L5" s="96"/>
      <c r="M5" s="96">
        <f>M4/M3</f>
        <v>-0.10865234301975916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 t="e">
        <f>SUM(E15:P15)</f>
        <v>#REF!</v>
      </c>
      <c r="F6" s="96" t="e">
        <f>E6/E3</f>
        <v>#REF!</v>
      </c>
      <c r="G6" s="63">
        <f>SUM(Q15:AB15)</f>
        <v>698675</v>
      </c>
      <c r="H6" s="96">
        <f>G6/G3</f>
        <v>0.14403591234254851</v>
      </c>
      <c r="I6" s="63">
        <f>SUM(AC15:AN15)</f>
        <v>-1131725</v>
      </c>
      <c r="J6" s="96">
        <f>I6/I3</f>
        <v>-0.35943966826328527</v>
      </c>
      <c r="K6" s="63">
        <f>SUM(AO15:AZ15)</f>
        <v>-376472</v>
      </c>
      <c r="L6" s="96">
        <f>K6/K3</f>
        <v>-9.6210887461306738E-2</v>
      </c>
      <c r="M6" s="63">
        <f>SUM(BA15:BL15)</f>
        <v>-40112.999999999993</v>
      </c>
      <c r="N6" s="96">
        <f>M6/M3</f>
        <v>-8.5700459662799988E-3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 t="e">
        <f>SUM(E16:P16)</f>
        <v>#REF!</v>
      </c>
      <c r="F7" s="96" t="e">
        <f>E7/E3</f>
        <v>#REF!</v>
      </c>
      <c r="G7" s="63">
        <f>SUM(Q16:AB16)</f>
        <v>497325</v>
      </c>
      <c r="H7" s="96">
        <f>G7/G3</f>
        <v>0.10252643948296122</v>
      </c>
      <c r="I7" s="63">
        <f>SUM(AC16:AN16)</f>
        <v>-1759818.75</v>
      </c>
      <c r="J7" s="96">
        <f>I7/I3</f>
        <v>-0.55892435680356034</v>
      </c>
      <c r="K7" s="63">
        <f>SUM(AO16:AZ16)</f>
        <v>-1565737.5</v>
      </c>
      <c r="L7" s="96">
        <f>K7/K3</f>
        <v>-0.40013864087222356</v>
      </c>
      <c r="M7" s="63">
        <f>SUM(BA16:BL16)</f>
        <v>-468445.6999999999</v>
      </c>
      <c r="N7" s="96">
        <f>M7/M3</f>
        <v>-0.10008229705347918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 t="e">
        <f t="shared" ref="E12:AJ12" si="0">E82</f>
        <v>#REF!</v>
      </c>
      <c r="F12" s="63" t="e">
        <f t="shared" si="0"/>
        <v>#REF!</v>
      </c>
      <c r="G12" s="63" t="e">
        <f t="shared" si="0"/>
        <v>#REF!</v>
      </c>
      <c r="H12" s="63" t="e">
        <f t="shared" si="0"/>
        <v>#REF!</v>
      </c>
      <c r="I12" s="63" t="e">
        <f t="shared" si="0"/>
        <v>#REF!</v>
      </c>
      <c r="J12" s="63" t="e">
        <f t="shared" si="0"/>
        <v>#REF!</v>
      </c>
      <c r="K12" s="63" t="e">
        <f t="shared" si="0"/>
        <v>#REF!</v>
      </c>
      <c r="L12" s="63" t="e">
        <f t="shared" si="0"/>
        <v>#REF!</v>
      </c>
      <c r="M12" s="63" t="e">
        <f t="shared" si="0"/>
        <v>#REF!</v>
      </c>
      <c r="N12" s="63" t="e">
        <f t="shared" si="0"/>
        <v>#REF!</v>
      </c>
      <c r="O12" s="63" t="e">
        <f t="shared" si="0"/>
        <v>#REF!</v>
      </c>
      <c r="P12" s="63" t="e">
        <f t="shared" si="0"/>
        <v>#REF!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437000</v>
      </c>
      <c r="U12" s="63">
        <f t="shared" si="0"/>
        <v>482193.75</v>
      </c>
      <c r="V12" s="63">
        <f t="shared" si="0"/>
        <v>527387.5</v>
      </c>
      <c r="W12" s="63">
        <f t="shared" si="0"/>
        <v>437000</v>
      </c>
      <c r="X12" s="63">
        <f t="shared" si="0"/>
        <v>482193.75</v>
      </c>
      <c r="Y12" s="63">
        <f t="shared" si="0"/>
        <v>391662.5</v>
      </c>
      <c r="Z12" s="63">
        <f t="shared" si="0"/>
        <v>391662.5</v>
      </c>
      <c r="AA12" s="63">
        <f t="shared" si="0"/>
        <v>391662.5</v>
      </c>
      <c r="AB12" s="63">
        <f t="shared" si="0"/>
        <v>241062.5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285385</v>
      </c>
      <c r="AG12" s="63">
        <f t="shared" si="0"/>
        <v>312275</v>
      </c>
      <c r="AH12" s="63">
        <f t="shared" si="0"/>
        <v>344481.25</v>
      </c>
      <c r="AI12" s="63">
        <f t="shared" si="0"/>
        <v>285385</v>
      </c>
      <c r="AJ12" s="63">
        <f t="shared" si="0"/>
        <v>312275</v>
      </c>
      <c r="AK12" s="63">
        <f t="shared" ref="AK12:BL12" si="1">AK82</f>
        <v>252991.25</v>
      </c>
      <c r="AL12" s="63">
        <f t="shared" si="1"/>
        <v>252991.25</v>
      </c>
      <c r="AM12" s="63">
        <f t="shared" si="1"/>
        <v>252991.25</v>
      </c>
      <c r="AN12" s="63">
        <f t="shared" si="1"/>
        <v>156185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352437.5</v>
      </c>
      <c r="AS12" s="63">
        <f t="shared" si="1"/>
        <v>390010</v>
      </c>
      <c r="AT12" s="63">
        <f t="shared" si="1"/>
        <v>427785</v>
      </c>
      <c r="AU12" s="63">
        <f t="shared" si="1"/>
        <v>352437.5</v>
      </c>
      <c r="AV12" s="63">
        <f t="shared" si="1"/>
        <v>390010</v>
      </c>
      <c r="AW12" s="63">
        <f t="shared" si="1"/>
        <v>314662.5</v>
      </c>
      <c r="AX12" s="63">
        <f t="shared" si="1"/>
        <v>314662.5</v>
      </c>
      <c r="AY12" s="63">
        <f t="shared" si="1"/>
        <v>314662.5</v>
      </c>
      <c r="AZ12" s="63">
        <f t="shared" si="1"/>
        <v>195137.5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419257.5</v>
      </c>
      <c r="BE12" s="63">
        <f t="shared" si="1"/>
        <v>468680</v>
      </c>
      <c r="BF12" s="63">
        <f t="shared" si="1"/>
        <v>511552.5</v>
      </c>
      <c r="BG12" s="63">
        <f t="shared" si="1"/>
        <v>419257.5</v>
      </c>
      <c r="BH12" s="63">
        <f t="shared" si="1"/>
        <v>468680</v>
      </c>
      <c r="BI12" s="63">
        <f t="shared" si="1"/>
        <v>376507.5</v>
      </c>
      <c r="BJ12" s="63">
        <f t="shared" si="1"/>
        <v>376507.5</v>
      </c>
      <c r="BK12" s="63">
        <f t="shared" si="1"/>
        <v>376507.5</v>
      </c>
      <c r="BL12" s="63">
        <f t="shared" si="1"/>
        <v>234472.5</v>
      </c>
    </row>
    <row r="13" spans="2:64" x14ac:dyDescent="0.15">
      <c r="B13" s="33" t="s">
        <v>663</v>
      </c>
      <c r="D13" s="75"/>
      <c r="E13" s="63" t="e">
        <f t="shared" ref="E13:AJ13" si="2">E83</f>
        <v>#REF!</v>
      </c>
      <c r="F13" s="63" t="e">
        <f t="shared" si="2"/>
        <v>#REF!</v>
      </c>
      <c r="G13" s="63" t="e">
        <f t="shared" si="2"/>
        <v>#REF!</v>
      </c>
      <c r="H13" s="63" t="e">
        <f t="shared" si="2"/>
        <v>#REF!</v>
      </c>
      <c r="I13" s="63" t="e">
        <f t="shared" si="2"/>
        <v>#REF!</v>
      </c>
      <c r="J13" s="63" t="e">
        <f t="shared" si="2"/>
        <v>#REF!</v>
      </c>
      <c r="K13" s="63" t="e">
        <f t="shared" si="2"/>
        <v>#REF!</v>
      </c>
      <c r="L13" s="63" t="e">
        <f t="shared" si="2"/>
        <v>#REF!</v>
      </c>
      <c r="M13" s="63" t="e">
        <f t="shared" si="2"/>
        <v>#REF!</v>
      </c>
      <c r="N13" s="63" t="e">
        <f t="shared" si="2"/>
        <v>#REF!</v>
      </c>
      <c r="O13" s="63" t="e">
        <f t="shared" si="2"/>
        <v>#REF!</v>
      </c>
      <c r="P13" s="63" t="e">
        <f t="shared" si="2"/>
        <v>#REF!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107850</v>
      </c>
      <c r="U13" s="63">
        <f t="shared" si="2"/>
        <v>118993.75</v>
      </c>
      <c r="V13" s="63">
        <f t="shared" si="2"/>
        <v>130137.5</v>
      </c>
      <c r="W13" s="63">
        <f t="shared" si="2"/>
        <v>107850</v>
      </c>
      <c r="X13" s="63">
        <f t="shared" si="2"/>
        <v>118993.75</v>
      </c>
      <c r="Y13" s="63">
        <f t="shared" si="2"/>
        <v>96562.5</v>
      </c>
      <c r="Z13" s="63">
        <f t="shared" si="2"/>
        <v>96562.5</v>
      </c>
      <c r="AA13" s="63">
        <f t="shared" si="2"/>
        <v>96562.5</v>
      </c>
      <c r="AB13" s="63">
        <f t="shared" si="2"/>
        <v>59462.5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-261840</v>
      </c>
      <c r="AG13" s="63">
        <f t="shared" si="2"/>
        <v>-286575</v>
      </c>
      <c r="AH13" s="63">
        <f t="shared" si="2"/>
        <v>-316318.75</v>
      </c>
      <c r="AI13" s="63">
        <f t="shared" si="2"/>
        <v>-261840</v>
      </c>
      <c r="AJ13" s="63">
        <f t="shared" si="2"/>
        <v>-286575</v>
      </c>
      <c r="AK13" s="63">
        <f t="shared" ref="AK13:BL13" si="3">AK83</f>
        <v>-232283.75</v>
      </c>
      <c r="AL13" s="63">
        <f t="shared" si="3"/>
        <v>-232283.75</v>
      </c>
      <c r="AM13" s="63">
        <f t="shared" si="3"/>
        <v>-232283.75</v>
      </c>
      <c r="AN13" s="63">
        <f t="shared" si="3"/>
        <v>-143240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-174718.5</v>
      </c>
      <c r="AS13" s="63">
        <f t="shared" si="3"/>
        <v>-193627</v>
      </c>
      <c r="AT13" s="63">
        <f t="shared" si="3"/>
        <v>-212333</v>
      </c>
      <c r="AU13" s="63">
        <f t="shared" si="3"/>
        <v>-174718.5</v>
      </c>
      <c r="AV13" s="63">
        <f t="shared" si="3"/>
        <v>-193627</v>
      </c>
      <c r="AW13" s="63">
        <f t="shared" si="3"/>
        <v>-156012.5</v>
      </c>
      <c r="AX13" s="63">
        <f t="shared" si="3"/>
        <v>-156012.5</v>
      </c>
      <c r="AY13" s="63">
        <f t="shared" si="3"/>
        <v>-156012.5</v>
      </c>
      <c r="AZ13" s="63">
        <f t="shared" si="3"/>
        <v>-96681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-45326.200000000012</v>
      </c>
      <c r="BE13" s="63">
        <f t="shared" si="3"/>
        <v>-51023.799999999988</v>
      </c>
      <c r="BF13" s="63">
        <f t="shared" si="3"/>
        <v>-55397.099999999977</v>
      </c>
      <c r="BG13" s="63">
        <f t="shared" si="3"/>
        <v>-45326.200000000012</v>
      </c>
      <c r="BH13" s="63">
        <f t="shared" si="3"/>
        <v>-51023.799999999988</v>
      </c>
      <c r="BI13" s="63">
        <f t="shared" si="3"/>
        <v>-40830.399999999965</v>
      </c>
      <c r="BJ13" s="63">
        <f t="shared" si="3"/>
        <v>-40830.399999999965</v>
      </c>
      <c r="BK13" s="63">
        <f t="shared" si="3"/>
        <v>-40830.399999999965</v>
      </c>
      <c r="BL13" s="63">
        <f t="shared" si="3"/>
        <v>-25379.399999999994</v>
      </c>
    </row>
    <row r="14" spans="2:64" x14ac:dyDescent="0.15">
      <c r="B14" s="33" t="s">
        <v>668</v>
      </c>
      <c r="D14" s="75"/>
      <c r="E14" s="96" t="e">
        <f>IF(E12&gt;0,E13/E12,0)</f>
        <v>#REF!</v>
      </c>
      <c r="F14" s="96" t="e">
        <f>IF(F12&gt;0,F13/F12,0)</f>
        <v>#REF!</v>
      </c>
      <c r="G14" s="96" t="e">
        <f>IF(G12&gt;0,G13/G12,0)</f>
        <v>#REF!</v>
      </c>
      <c r="H14" s="96" t="e">
        <f>IF(H12&gt;0,H13/H12,0)</f>
        <v>#REF!</v>
      </c>
      <c r="I14" s="96" t="e">
        <f>IF(I12&gt;0,I13/I12,0)</f>
        <v>#REF!</v>
      </c>
      <c r="J14" s="96" t="e">
        <f t="shared" ref="J14:BL14" si="4">IF(J12&gt;0,J13/J12,0)</f>
        <v>#REF!</v>
      </c>
      <c r="K14" s="96" t="e">
        <f t="shared" si="4"/>
        <v>#REF!</v>
      </c>
      <c r="L14" s="96" t="e">
        <f t="shared" si="4"/>
        <v>#REF!</v>
      </c>
      <c r="M14" s="96" t="e">
        <f t="shared" si="4"/>
        <v>#REF!</v>
      </c>
      <c r="N14" s="96" t="e">
        <f t="shared" si="4"/>
        <v>#REF!</v>
      </c>
      <c r="O14" s="96" t="e">
        <f t="shared" si="4"/>
        <v>#REF!</v>
      </c>
      <c r="P14" s="96" t="e">
        <f t="shared" si="4"/>
        <v>#REF!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0.24679633867276887</v>
      </c>
      <c r="U14" s="96">
        <f t="shared" si="4"/>
        <v>0.24677580329483739</v>
      </c>
      <c r="V14" s="96">
        <f t="shared" si="4"/>
        <v>0.24675878741911783</v>
      </c>
      <c r="W14" s="96">
        <f t="shared" si="4"/>
        <v>0.24679633867276887</v>
      </c>
      <c r="X14" s="96">
        <f t="shared" si="4"/>
        <v>0.24677580329483739</v>
      </c>
      <c r="Y14" s="96">
        <f t="shared" si="4"/>
        <v>0.24654517601251077</v>
      </c>
      <c r="Z14" s="96">
        <f t="shared" si="4"/>
        <v>0.24654517601251077</v>
      </c>
      <c r="AA14" s="96">
        <f t="shared" si="4"/>
        <v>0.24654517601251077</v>
      </c>
      <c r="AB14" s="96">
        <f t="shared" si="4"/>
        <v>0.2466683951257454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-0.91749741577167687</v>
      </c>
      <c r="AG14" s="96">
        <f t="shared" si="4"/>
        <v>-0.91770074453606598</v>
      </c>
      <c r="AH14" s="96">
        <f t="shared" si="4"/>
        <v>-0.91824663896801351</v>
      </c>
      <c r="AI14" s="96">
        <f t="shared" si="4"/>
        <v>-0.91749741577167687</v>
      </c>
      <c r="AJ14" s="96">
        <f t="shared" si="4"/>
        <v>-0.91770074453606598</v>
      </c>
      <c r="AK14" s="96">
        <f t="shared" si="4"/>
        <v>-0.91814934310969254</v>
      </c>
      <c r="AL14" s="96">
        <f t="shared" si="4"/>
        <v>-0.91814934310969254</v>
      </c>
      <c r="AM14" s="96">
        <f t="shared" si="4"/>
        <v>-0.91814934310969254</v>
      </c>
      <c r="AN14" s="96">
        <f t="shared" si="4"/>
        <v>-0.9171175208886897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-0.49574321688242595</v>
      </c>
      <c r="AS14" s="96">
        <f t="shared" si="4"/>
        <v>-0.49646675726263428</v>
      </c>
      <c r="AT14" s="96">
        <f t="shared" si="4"/>
        <v>-0.49635447713220426</v>
      </c>
      <c r="AU14" s="96">
        <f t="shared" si="4"/>
        <v>-0.49574321688242595</v>
      </c>
      <c r="AV14" s="96">
        <f t="shared" si="4"/>
        <v>-0.49646675726263428</v>
      </c>
      <c r="AW14" s="96">
        <f t="shared" si="4"/>
        <v>-0.49580900170817938</v>
      </c>
      <c r="AX14" s="96">
        <f t="shared" si="4"/>
        <v>-0.49580900170817938</v>
      </c>
      <c r="AY14" s="96">
        <f t="shared" si="4"/>
        <v>-0.49580900170817938</v>
      </c>
      <c r="AZ14" s="96">
        <f t="shared" si="4"/>
        <v>-0.49545064377682402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-0.10811064799079327</v>
      </c>
      <c r="BE14" s="96">
        <f t="shared" si="4"/>
        <v>-0.10886703080993426</v>
      </c>
      <c r="BF14" s="96">
        <f t="shared" si="4"/>
        <v>-0.10829211078041838</v>
      </c>
      <c r="BG14" s="96">
        <f t="shared" si="4"/>
        <v>-0.10811064799079327</v>
      </c>
      <c r="BH14" s="96">
        <f t="shared" si="4"/>
        <v>-0.10886703080993426</v>
      </c>
      <c r="BI14" s="96">
        <f t="shared" si="4"/>
        <v>-0.10844511729514011</v>
      </c>
      <c r="BJ14" s="96">
        <f t="shared" si="4"/>
        <v>-0.10844511729514011</v>
      </c>
      <c r="BK14" s="96">
        <f t="shared" si="4"/>
        <v>-0.10844511729514011</v>
      </c>
      <c r="BL14" s="96">
        <f t="shared" si="4"/>
        <v>-0.10824041198861271</v>
      </c>
    </row>
    <row r="15" spans="2:64" x14ac:dyDescent="0.15">
      <c r="B15" s="33" t="s">
        <v>669</v>
      </c>
      <c r="D15" s="75"/>
      <c r="E15" s="63" t="e">
        <f t="shared" ref="E15:AJ15" si="5">E23</f>
        <v>#REF!</v>
      </c>
      <c r="F15" s="63" t="e">
        <f t="shared" si="5"/>
        <v>#REF!</v>
      </c>
      <c r="G15" s="63" t="e">
        <f t="shared" si="5"/>
        <v>#REF!</v>
      </c>
      <c r="H15" s="63" t="e">
        <f t="shared" si="5"/>
        <v>#REF!</v>
      </c>
      <c r="I15" s="63" t="e">
        <f t="shared" si="5"/>
        <v>#REF!</v>
      </c>
      <c r="J15" s="63" t="e">
        <f t="shared" si="5"/>
        <v>#REF!</v>
      </c>
      <c r="K15" s="63" t="e">
        <f t="shared" si="5"/>
        <v>#REF!</v>
      </c>
      <c r="L15" s="63" t="e">
        <f t="shared" si="5"/>
        <v>#REF!</v>
      </c>
      <c r="M15" s="63" t="e">
        <f t="shared" si="5"/>
        <v>#REF!</v>
      </c>
      <c r="N15" s="63" t="e">
        <f t="shared" si="5"/>
        <v>#REF!</v>
      </c>
      <c r="O15" s="63" t="e">
        <f t="shared" si="5"/>
        <v>#REF!</v>
      </c>
      <c r="P15" s="63" t="e">
        <f t="shared" si="5"/>
        <v>#REF!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63187.5</v>
      </c>
      <c r="U15" s="63">
        <f t="shared" si="5"/>
        <v>70637.5</v>
      </c>
      <c r="V15" s="63">
        <f t="shared" si="5"/>
        <v>78087.5</v>
      </c>
      <c r="W15" s="63">
        <f t="shared" si="5"/>
        <v>63187.5</v>
      </c>
      <c r="X15" s="63">
        <f t="shared" si="5"/>
        <v>70637.5</v>
      </c>
      <c r="Y15" s="63">
        <f t="shared" si="5"/>
        <v>55762.5</v>
      </c>
      <c r="Z15" s="63">
        <f t="shared" si="5"/>
        <v>55762.5</v>
      </c>
      <c r="AA15" s="63">
        <f t="shared" si="5"/>
        <v>55762.5</v>
      </c>
      <c r="AB15" s="63">
        <f t="shared" si="5"/>
        <v>33437.5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-104237.5</v>
      </c>
      <c r="AG15" s="63">
        <f t="shared" si="5"/>
        <v>-114137.5</v>
      </c>
      <c r="AH15" s="63">
        <f t="shared" si="5"/>
        <v>-124037.5</v>
      </c>
      <c r="AI15" s="63">
        <f t="shared" si="5"/>
        <v>-104237.5</v>
      </c>
      <c r="AJ15" s="63">
        <f t="shared" si="5"/>
        <v>-114137.5</v>
      </c>
      <c r="AK15" s="63">
        <f t="shared" ref="AK15:BL15" si="6">AK23</f>
        <v>-89325</v>
      </c>
      <c r="AL15" s="63">
        <f t="shared" si="6"/>
        <v>-89325</v>
      </c>
      <c r="AM15" s="63">
        <f t="shared" si="6"/>
        <v>-89325</v>
      </c>
      <c r="AN15" s="63">
        <f t="shared" si="6"/>
        <v>-54612.5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-33913.5</v>
      </c>
      <c r="AS15" s="63">
        <f t="shared" si="6"/>
        <v>-36952</v>
      </c>
      <c r="AT15" s="63">
        <f t="shared" si="6"/>
        <v>-39990.5</v>
      </c>
      <c r="AU15" s="63">
        <f t="shared" si="6"/>
        <v>-33913.5</v>
      </c>
      <c r="AV15" s="63">
        <f t="shared" si="6"/>
        <v>-36952</v>
      </c>
      <c r="AW15" s="63">
        <f t="shared" si="6"/>
        <v>-30875</v>
      </c>
      <c r="AX15" s="63">
        <f t="shared" si="6"/>
        <v>-30875</v>
      </c>
      <c r="AY15" s="63">
        <f t="shared" si="6"/>
        <v>-30875</v>
      </c>
      <c r="AZ15" s="63">
        <f t="shared" si="6"/>
        <v>-18546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-3176.5000000000009</v>
      </c>
      <c r="BE15" s="63">
        <f t="shared" si="6"/>
        <v>-3965.7999999999984</v>
      </c>
      <c r="BF15" s="63">
        <f t="shared" si="6"/>
        <v>-4755.0999999999985</v>
      </c>
      <c r="BG15" s="63">
        <f t="shared" si="6"/>
        <v>-3176.5000000000009</v>
      </c>
      <c r="BH15" s="63">
        <f t="shared" si="6"/>
        <v>-3965.7999999999984</v>
      </c>
      <c r="BI15" s="63">
        <f t="shared" si="6"/>
        <v>-3386.4999999999964</v>
      </c>
      <c r="BJ15" s="63">
        <f t="shared" si="6"/>
        <v>-3386.4999999999964</v>
      </c>
      <c r="BK15" s="63">
        <f t="shared" si="6"/>
        <v>-3386.4999999999964</v>
      </c>
      <c r="BL15" s="63">
        <f t="shared" si="6"/>
        <v>-2052.8999999999992</v>
      </c>
    </row>
    <row r="16" spans="2:64" x14ac:dyDescent="0.15">
      <c r="B16" s="33" t="s">
        <v>670</v>
      </c>
      <c r="D16" s="75"/>
      <c r="E16" s="63" t="e">
        <f t="shared" ref="E16:AJ16" si="7">E31</f>
        <v>#REF!</v>
      </c>
      <c r="F16" s="63" t="e">
        <f t="shared" si="7"/>
        <v>#REF!</v>
      </c>
      <c r="G16" s="63" t="e">
        <f t="shared" si="7"/>
        <v>#REF!</v>
      </c>
      <c r="H16" s="63" t="e">
        <f t="shared" si="7"/>
        <v>#REF!</v>
      </c>
      <c r="I16" s="63" t="e">
        <f t="shared" si="7"/>
        <v>#REF!</v>
      </c>
      <c r="J16" s="63" t="e">
        <f t="shared" si="7"/>
        <v>#REF!</v>
      </c>
      <c r="K16" s="63" t="e">
        <f t="shared" si="7"/>
        <v>#REF!</v>
      </c>
      <c r="L16" s="63" t="e">
        <f t="shared" si="7"/>
        <v>#REF!</v>
      </c>
      <c r="M16" s="63" t="e">
        <f t="shared" si="7"/>
        <v>#REF!</v>
      </c>
      <c r="N16" s="63" t="e">
        <f t="shared" si="7"/>
        <v>#REF!</v>
      </c>
      <c r="O16" s="63" t="e">
        <f t="shared" si="7"/>
        <v>#REF!</v>
      </c>
      <c r="P16" s="63" t="e">
        <f t="shared" si="7"/>
        <v>#REF!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48356.25</v>
      </c>
      <c r="V16" s="63">
        <f t="shared" si="7"/>
        <v>52050</v>
      </c>
      <c r="W16" s="63">
        <f t="shared" si="7"/>
        <v>44662.5</v>
      </c>
      <c r="X16" s="63">
        <f t="shared" si="7"/>
        <v>48356.25</v>
      </c>
      <c r="Y16" s="63">
        <f t="shared" si="7"/>
        <v>40800</v>
      </c>
      <c r="Z16" s="63">
        <f t="shared" si="7"/>
        <v>40800</v>
      </c>
      <c r="AA16" s="63">
        <f t="shared" si="7"/>
        <v>40800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-172437.5</v>
      </c>
      <c r="AH16" s="63">
        <f t="shared" si="7"/>
        <v>-192281.25</v>
      </c>
      <c r="AI16" s="63">
        <f t="shared" si="7"/>
        <v>-157602.5</v>
      </c>
      <c r="AJ16" s="63">
        <f t="shared" si="7"/>
        <v>-172437.5</v>
      </c>
      <c r="AK16" s="63">
        <f t="shared" ref="AK16:BL16" si="8">AK31</f>
        <v>-142958.75</v>
      </c>
      <c r="AL16" s="63">
        <f t="shared" si="8"/>
        <v>-142958.75</v>
      </c>
      <c r="AM16" s="63">
        <f t="shared" si="8"/>
        <v>-142958.75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-156675</v>
      </c>
      <c r="AT16" s="63">
        <f t="shared" si="8"/>
        <v>-172342.5</v>
      </c>
      <c r="AU16" s="63">
        <f t="shared" si="8"/>
        <v>-140805</v>
      </c>
      <c r="AV16" s="63">
        <f t="shared" si="8"/>
        <v>-156675</v>
      </c>
      <c r="AW16" s="63">
        <f t="shared" si="8"/>
        <v>-125137.5</v>
      </c>
      <c r="AX16" s="63">
        <f t="shared" si="8"/>
        <v>-125137.5</v>
      </c>
      <c r="AY16" s="63">
        <f t="shared" si="8"/>
        <v>-125137.5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-47057.999999999985</v>
      </c>
      <c r="BF16" s="63">
        <f t="shared" si="8"/>
        <v>-50641.999999999985</v>
      </c>
      <c r="BG16" s="63">
        <f t="shared" si="8"/>
        <v>-42149.700000000012</v>
      </c>
      <c r="BH16" s="63">
        <f t="shared" si="8"/>
        <v>-47057.999999999985</v>
      </c>
      <c r="BI16" s="63">
        <f t="shared" si="8"/>
        <v>-37443.899999999965</v>
      </c>
      <c r="BJ16" s="63">
        <f t="shared" si="8"/>
        <v>-37443.899999999965</v>
      </c>
      <c r="BK16" s="63">
        <f t="shared" si="8"/>
        <v>-37443.899999999965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 t="e">
        <f t="shared" ref="E19:AJ19" si="9">E66</f>
        <v>#REF!</v>
      </c>
      <c r="F19" s="101" t="e">
        <f t="shared" si="9"/>
        <v>#REF!</v>
      </c>
      <c r="G19" s="101" t="e">
        <f t="shared" si="9"/>
        <v>#REF!</v>
      </c>
      <c r="H19" s="101" t="e">
        <f t="shared" si="9"/>
        <v>#REF!</v>
      </c>
      <c r="I19" s="101" t="e">
        <f t="shared" si="9"/>
        <v>#REF!</v>
      </c>
      <c r="J19" s="101" t="e">
        <f t="shared" si="9"/>
        <v>#REF!</v>
      </c>
      <c r="K19" s="101" t="e">
        <f t="shared" si="9"/>
        <v>#REF!</v>
      </c>
      <c r="L19" s="101" t="e">
        <f t="shared" si="9"/>
        <v>#REF!</v>
      </c>
      <c r="M19" s="101" t="e">
        <f t="shared" si="9"/>
        <v>#REF!</v>
      </c>
      <c r="N19" s="101" t="e">
        <f t="shared" si="9"/>
        <v>#REF!</v>
      </c>
      <c r="O19" s="101" t="e">
        <f t="shared" si="9"/>
        <v>#REF!</v>
      </c>
      <c r="P19" s="101" t="e">
        <f t="shared" si="9"/>
        <v>#REF!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 t="e">
        <f t="shared" ref="E20:AJ20" si="11">E19*E47</f>
        <v>#REF!</v>
      </c>
      <c r="F20" s="180" t="e">
        <f t="shared" si="11"/>
        <v>#REF!</v>
      </c>
      <c r="G20" s="180" t="e">
        <f t="shared" si="11"/>
        <v>#REF!</v>
      </c>
      <c r="H20" s="180" t="e">
        <f t="shared" si="11"/>
        <v>#REF!</v>
      </c>
      <c r="I20" s="180" t="e">
        <f t="shared" si="11"/>
        <v>#REF!</v>
      </c>
      <c r="J20" s="180" t="e">
        <f t="shared" si="11"/>
        <v>#REF!</v>
      </c>
      <c r="K20" s="180" t="e">
        <f t="shared" si="11"/>
        <v>#REF!</v>
      </c>
      <c r="L20" s="180" t="e">
        <f t="shared" si="11"/>
        <v>#REF!</v>
      </c>
      <c r="M20" s="180" t="e">
        <f t="shared" si="11"/>
        <v>#REF!</v>
      </c>
      <c r="N20" s="180" t="e">
        <f t="shared" si="11"/>
        <v>#REF!</v>
      </c>
      <c r="O20" s="180" t="e">
        <f t="shared" si="11"/>
        <v>#REF!</v>
      </c>
      <c r="P20" s="180" t="e">
        <f t="shared" si="11"/>
        <v>#REF!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 t="e">
        <f t="shared" ref="E21:AJ21" si="13">E19*E59</f>
        <v>#REF!</v>
      </c>
      <c r="F21" s="104" t="e">
        <f t="shared" si="13"/>
        <v>#REF!</v>
      </c>
      <c r="G21" s="104" t="e">
        <f t="shared" si="13"/>
        <v>#REF!</v>
      </c>
      <c r="H21" s="104" t="e">
        <f t="shared" si="13"/>
        <v>#REF!</v>
      </c>
      <c r="I21" s="104" t="e">
        <f t="shared" si="13"/>
        <v>#REF!</v>
      </c>
      <c r="J21" s="104" t="e">
        <f t="shared" si="13"/>
        <v>#REF!</v>
      </c>
      <c r="K21" s="104" t="e">
        <f t="shared" si="13"/>
        <v>#REF!</v>
      </c>
      <c r="L21" s="104" t="e">
        <f t="shared" si="13"/>
        <v>#REF!</v>
      </c>
      <c r="M21" s="104" t="e">
        <f t="shared" si="13"/>
        <v>#REF!</v>
      </c>
      <c r="N21" s="104" t="e">
        <f t="shared" si="13"/>
        <v>#REF!</v>
      </c>
      <c r="O21" s="104" t="e">
        <f t="shared" si="13"/>
        <v>#REF!</v>
      </c>
      <c r="P21" s="104" t="e">
        <f t="shared" si="13"/>
        <v>#REF!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 t="e">
        <f t="shared" ref="E22:AJ22" si="15">E75</f>
        <v>#REF!</v>
      </c>
      <c r="F22" s="63" t="e">
        <f t="shared" si="15"/>
        <v>#REF!</v>
      </c>
      <c r="G22" s="63" t="e">
        <f t="shared" si="15"/>
        <v>#REF!</v>
      </c>
      <c r="H22" s="63" t="e">
        <f t="shared" si="15"/>
        <v>#REF!</v>
      </c>
      <c r="I22" s="63" t="e">
        <f t="shared" si="15"/>
        <v>#REF!</v>
      </c>
      <c r="J22" s="63" t="e">
        <f t="shared" si="15"/>
        <v>#REF!</v>
      </c>
      <c r="K22" s="63" t="e">
        <f t="shared" si="15"/>
        <v>#REF!</v>
      </c>
      <c r="L22" s="63" t="e">
        <f t="shared" si="15"/>
        <v>#REF!</v>
      </c>
      <c r="M22" s="63" t="e">
        <f t="shared" si="15"/>
        <v>#REF!</v>
      </c>
      <c r="N22" s="63" t="e">
        <f t="shared" si="15"/>
        <v>#REF!</v>
      </c>
      <c r="O22" s="63" t="e">
        <f t="shared" si="15"/>
        <v>#REF!</v>
      </c>
      <c r="P22" s="63" t="e">
        <f t="shared" si="15"/>
        <v>#REF!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3687.5</v>
      </c>
      <c r="U22" s="63">
        <f t="shared" si="15"/>
        <v>4137.5</v>
      </c>
      <c r="V22" s="63">
        <f t="shared" si="15"/>
        <v>4587.5</v>
      </c>
      <c r="W22" s="63">
        <f t="shared" si="15"/>
        <v>3687.5</v>
      </c>
      <c r="X22" s="63">
        <f t="shared" si="15"/>
        <v>4137.5</v>
      </c>
      <c r="Y22" s="63">
        <f t="shared" si="15"/>
        <v>3262.5</v>
      </c>
      <c r="Z22" s="63">
        <f t="shared" si="15"/>
        <v>3262.5</v>
      </c>
      <c r="AA22" s="63">
        <f t="shared" si="15"/>
        <v>3262.5</v>
      </c>
      <c r="AB22" s="63">
        <f t="shared" si="15"/>
        <v>1937.5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5487.5</v>
      </c>
      <c r="AG22" s="63">
        <f t="shared" si="15"/>
        <v>6037.5</v>
      </c>
      <c r="AH22" s="63">
        <f t="shared" si="15"/>
        <v>6587.5</v>
      </c>
      <c r="AI22" s="63">
        <f t="shared" si="15"/>
        <v>5487.5</v>
      </c>
      <c r="AJ22" s="63">
        <f t="shared" si="15"/>
        <v>6037.5</v>
      </c>
      <c r="AK22" s="63">
        <f t="shared" ref="AK22:BL22" si="16">AK75</f>
        <v>4725</v>
      </c>
      <c r="AL22" s="63">
        <f t="shared" si="16"/>
        <v>4725</v>
      </c>
      <c r="AM22" s="63">
        <f t="shared" si="16"/>
        <v>4725</v>
      </c>
      <c r="AN22" s="63">
        <f t="shared" si="16"/>
        <v>2862.5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5285</v>
      </c>
      <c r="AS22" s="63">
        <f t="shared" si="16"/>
        <v>5810</v>
      </c>
      <c r="AT22" s="63">
        <f t="shared" si="16"/>
        <v>6335</v>
      </c>
      <c r="AU22" s="63">
        <f t="shared" si="16"/>
        <v>5285</v>
      </c>
      <c r="AV22" s="63">
        <f t="shared" si="16"/>
        <v>5810</v>
      </c>
      <c r="AW22" s="63">
        <f t="shared" si="16"/>
        <v>4760</v>
      </c>
      <c r="AX22" s="63">
        <f t="shared" si="16"/>
        <v>4760</v>
      </c>
      <c r="AY22" s="63">
        <f t="shared" si="16"/>
        <v>4760</v>
      </c>
      <c r="AZ22" s="63">
        <f t="shared" si="16"/>
        <v>2835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3570</v>
      </c>
      <c r="BE22" s="63">
        <f t="shared" si="16"/>
        <v>4130</v>
      </c>
      <c r="BF22" s="63">
        <f t="shared" si="16"/>
        <v>4690</v>
      </c>
      <c r="BG22" s="63">
        <f t="shared" si="16"/>
        <v>3570</v>
      </c>
      <c r="BH22" s="63">
        <f t="shared" si="16"/>
        <v>4130</v>
      </c>
      <c r="BI22" s="63">
        <f t="shared" si="16"/>
        <v>3360</v>
      </c>
      <c r="BJ22" s="63">
        <f t="shared" si="16"/>
        <v>3360</v>
      </c>
      <c r="BK22" s="63">
        <f t="shared" si="16"/>
        <v>3360</v>
      </c>
      <c r="BL22" s="63">
        <f t="shared" si="16"/>
        <v>1995</v>
      </c>
      <c r="BN22" s="104">
        <f>BL20+BL22</f>
        <v>21570</v>
      </c>
    </row>
    <row r="23" spans="2:66" x14ac:dyDescent="0.15">
      <c r="B23" s="47" t="s">
        <v>661</v>
      </c>
      <c r="D23" s="75"/>
      <c r="E23" s="63" t="e">
        <f>SUM(E21:E22)</f>
        <v>#REF!</v>
      </c>
      <c r="F23" s="63" t="e">
        <f t="shared" ref="F23:BL23" si="17">SUM(F21:F22)</f>
        <v>#REF!</v>
      </c>
      <c r="G23" s="63" t="e">
        <f t="shared" si="17"/>
        <v>#REF!</v>
      </c>
      <c r="H23" s="63" t="e">
        <f t="shared" si="17"/>
        <v>#REF!</v>
      </c>
      <c r="I23" s="63" t="e">
        <f t="shared" si="17"/>
        <v>#REF!</v>
      </c>
      <c r="J23" s="63" t="e">
        <f t="shared" si="17"/>
        <v>#REF!</v>
      </c>
      <c r="K23" s="63" t="e">
        <f t="shared" si="17"/>
        <v>#REF!</v>
      </c>
      <c r="L23" s="63" t="e">
        <f t="shared" si="17"/>
        <v>#REF!</v>
      </c>
      <c r="M23" s="63" t="e">
        <f t="shared" si="17"/>
        <v>#REF!</v>
      </c>
      <c r="N23" s="63" t="e">
        <f t="shared" si="17"/>
        <v>#REF!</v>
      </c>
      <c r="O23" s="63" t="e">
        <f t="shared" si="17"/>
        <v>#REF!</v>
      </c>
      <c r="P23" s="63" t="e">
        <f t="shared" si="17"/>
        <v>#REF!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63187.5</v>
      </c>
      <c r="U23" s="63">
        <f t="shared" si="17"/>
        <v>70637.5</v>
      </c>
      <c r="V23" s="63">
        <f t="shared" si="17"/>
        <v>78087.5</v>
      </c>
      <c r="W23" s="63">
        <f t="shared" si="17"/>
        <v>63187.5</v>
      </c>
      <c r="X23" s="63">
        <f t="shared" si="17"/>
        <v>70637.5</v>
      </c>
      <c r="Y23" s="63">
        <f t="shared" si="17"/>
        <v>55762.5</v>
      </c>
      <c r="Z23" s="63">
        <f t="shared" si="17"/>
        <v>55762.5</v>
      </c>
      <c r="AA23" s="63">
        <f t="shared" si="17"/>
        <v>55762.5</v>
      </c>
      <c r="AB23" s="63">
        <f t="shared" si="17"/>
        <v>33437.5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-104237.5</v>
      </c>
      <c r="AG23" s="63">
        <f t="shared" si="17"/>
        <v>-114137.5</v>
      </c>
      <c r="AH23" s="63">
        <f t="shared" si="17"/>
        <v>-124037.5</v>
      </c>
      <c r="AI23" s="63">
        <f t="shared" si="17"/>
        <v>-104237.5</v>
      </c>
      <c r="AJ23" s="63">
        <f t="shared" si="17"/>
        <v>-114137.5</v>
      </c>
      <c r="AK23" s="63">
        <f t="shared" si="17"/>
        <v>-89325</v>
      </c>
      <c r="AL23" s="63">
        <f t="shared" si="17"/>
        <v>-89325</v>
      </c>
      <c r="AM23" s="63">
        <f t="shared" si="17"/>
        <v>-89325</v>
      </c>
      <c r="AN23" s="63">
        <f t="shared" si="17"/>
        <v>-54612.5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-33913.5</v>
      </c>
      <c r="AS23" s="63">
        <f t="shared" si="17"/>
        <v>-36952</v>
      </c>
      <c r="AT23" s="63">
        <f t="shared" si="17"/>
        <v>-39990.5</v>
      </c>
      <c r="AU23" s="63">
        <f t="shared" si="17"/>
        <v>-33913.5</v>
      </c>
      <c r="AV23" s="63">
        <f t="shared" si="17"/>
        <v>-36952</v>
      </c>
      <c r="AW23" s="63">
        <f t="shared" si="17"/>
        <v>-30875</v>
      </c>
      <c r="AX23" s="63">
        <f t="shared" si="17"/>
        <v>-30875</v>
      </c>
      <c r="AY23" s="63">
        <f t="shared" si="17"/>
        <v>-30875</v>
      </c>
      <c r="AZ23" s="63">
        <f t="shared" si="17"/>
        <v>-18546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-3176.5000000000009</v>
      </c>
      <c r="BE23" s="63">
        <f t="shared" si="17"/>
        <v>-3965.7999999999984</v>
      </c>
      <c r="BF23" s="63">
        <f t="shared" si="17"/>
        <v>-4755.0999999999985</v>
      </c>
      <c r="BG23" s="63">
        <f t="shared" si="17"/>
        <v>-3176.5000000000009</v>
      </c>
      <c r="BH23" s="63">
        <f t="shared" si="17"/>
        <v>-3965.7999999999984</v>
      </c>
      <c r="BI23" s="63">
        <f t="shared" si="17"/>
        <v>-3386.4999999999964</v>
      </c>
      <c r="BJ23" s="63">
        <f t="shared" si="17"/>
        <v>-3386.4999999999964</v>
      </c>
      <c r="BK23" s="63">
        <f t="shared" si="17"/>
        <v>-3386.4999999999964</v>
      </c>
      <c r="BL23" s="63">
        <f t="shared" si="17"/>
        <v>-2052.8999999999992</v>
      </c>
      <c r="BN23" s="104">
        <f>BL21+BL22</f>
        <v>-2052.8999999999992</v>
      </c>
    </row>
    <row r="24" spans="2:66" x14ac:dyDescent="0.15">
      <c r="B24" s="47" t="s">
        <v>327</v>
      </c>
      <c r="D24" s="75"/>
      <c r="E24" s="96" t="e">
        <f>IF(E22+E20&gt;0,(+E23/(E22+E20)),0)</f>
        <v>#REF!</v>
      </c>
      <c r="F24" s="96" t="e">
        <f t="shared" ref="F24:BL24" si="18">IF(F22+F20&gt;0,(+F23/(F22+F20)),0)</f>
        <v>#REF!</v>
      </c>
      <c r="G24" s="96" t="e">
        <f t="shared" si="18"/>
        <v>#REF!</v>
      </c>
      <c r="H24" s="96" t="e">
        <f t="shared" si="18"/>
        <v>#REF!</v>
      </c>
      <c r="I24" s="96" t="e">
        <f t="shared" si="18"/>
        <v>#REF!</v>
      </c>
      <c r="J24" s="96" t="e">
        <f t="shared" si="18"/>
        <v>#REF!</v>
      </c>
      <c r="K24" s="96" t="e">
        <f t="shared" si="18"/>
        <v>#REF!</v>
      </c>
      <c r="L24" s="96" t="e">
        <f t="shared" si="18"/>
        <v>#REF!</v>
      </c>
      <c r="M24" s="96" t="e">
        <f t="shared" si="18"/>
        <v>#REF!</v>
      </c>
      <c r="N24" s="96" t="e">
        <f t="shared" si="18"/>
        <v>#REF!</v>
      </c>
      <c r="O24" s="96" t="e">
        <f t="shared" si="18"/>
        <v>#REF!</v>
      </c>
      <c r="P24" s="96" t="e">
        <f t="shared" si="18"/>
        <v>#REF!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0.24669367039187937</v>
      </c>
      <c r="U24" s="96">
        <f t="shared" si="18"/>
        <v>0.24673623542767323</v>
      </c>
      <c r="V24" s="96">
        <f t="shared" si="18"/>
        <v>0.24677068931463558</v>
      </c>
      <c r="W24" s="96">
        <f t="shared" si="18"/>
        <v>0.24669367039187937</v>
      </c>
      <c r="X24" s="96">
        <f t="shared" si="18"/>
        <v>0.24673623542767323</v>
      </c>
      <c r="Y24" s="96">
        <f t="shared" si="18"/>
        <v>0.24672307947569272</v>
      </c>
      <c r="Z24" s="96">
        <f t="shared" si="18"/>
        <v>0.24672307947569272</v>
      </c>
      <c r="AA24" s="96">
        <f t="shared" si="18"/>
        <v>0.24672307947569272</v>
      </c>
      <c r="AB24" s="96">
        <f t="shared" si="18"/>
        <v>0.2466119664423343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-0.92583546130787164</v>
      </c>
      <c r="AG24" s="96">
        <f t="shared" si="18"/>
        <v>-0.92540792540792538</v>
      </c>
      <c r="AH24" s="96">
        <f t="shared" si="18"/>
        <v>-0.92504894192225229</v>
      </c>
      <c r="AI24" s="96">
        <f t="shared" si="18"/>
        <v>-0.92583546130787164</v>
      </c>
      <c r="AJ24" s="96">
        <f t="shared" si="18"/>
        <v>-0.92540792540792538</v>
      </c>
      <c r="AK24" s="96">
        <f t="shared" si="18"/>
        <v>-0.92540792540792538</v>
      </c>
      <c r="AL24" s="96">
        <f t="shared" si="18"/>
        <v>-0.92540792540792538</v>
      </c>
      <c r="AM24" s="96">
        <f t="shared" si="18"/>
        <v>-0.92540792540792538</v>
      </c>
      <c r="AN24" s="96">
        <f t="shared" si="18"/>
        <v>-0.92622429510281956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-0.48701802254613341</v>
      </c>
      <c r="AS24" s="96">
        <f t="shared" si="18"/>
        <v>-0.48614655966320219</v>
      </c>
      <c r="AT24" s="96">
        <f t="shared" si="18"/>
        <v>-0.48540996540632397</v>
      </c>
      <c r="AU24" s="96">
        <f t="shared" si="18"/>
        <v>-0.48701802254613341</v>
      </c>
      <c r="AV24" s="96">
        <f t="shared" si="18"/>
        <v>-0.48614655966320219</v>
      </c>
      <c r="AW24" s="96">
        <f t="shared" si="18"/>
        <v>-0.48806512804299718</v>
      </c>
      <c r="AX24" s="96">
        <f t="shared" si="18"/>
        <v>-0.48806512804299718</v>
      </c>
      <c r="AY24" s="96">
        <f t="shared" si="18"/>
        <v>-0.48806512804299718</v>
      </c>
      <c r="AZ24" s="96">
        <f t="shared" si="18"/>
        <v>-0.48888888888888887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-8.77607404337616E-2</v>
      </c>
      <c r="BE24" s="96">
        <f t="shared" si="18"/>
        <v>-9.1631238447319741E-2</v>
      </c>
      <c r="BF24" s="96">
        <f t="shared" si="18"/>
        <v>-9.4412786657400938E-2</v>
      </c>
      <c r="BG24" s="96">
        <f t="shared" si="18"/>
        <v>-8.77607404337616E-2</v>
      </c>
      <c r="BH24" s="96">
        <f t="shared" si="18"/>
        <v>-9.1631238447319741E-2</v>
      </c>
      <c r="BI24" s="96">
        <f t="shared" si="18"/>
        <v>-9.4108656384604597E-2</v>
      </c>
      <c r="BJ24" s="96">
        <f t="shared" si="18"/>
        <v>-9.4108656384604597E-2</v>
      </c>
      <c r="BK24" s="96">
        <f t="shared" si="18"/>
        <v>-9.4108656384604597E-2</v>
      </c>
      <c r="BL24" s="96">
        <f t="shared" si="18"/>
        <v>-9.5173852573018039E-2</v>
      </c>
      <c r="BN24" s="178">
        <f>BN23/BN22</f>
        <v>-9.5173852573018039E-2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 t="e">
        <f t="shared" ref="E27:AJ27" si="19">E67</f>
        <v>#REF!</v>
      </c>
      <c r="F27" s="101" t="e">
        <f t="shared" si="19"/>
        <v>#REF!</v>
      </c>
      <c r="G27" s="101" t="e">
        <f t="shared" si="19"/>
        <v>#REF!</v>
      </c>
      <c r="H27" s="101" t="e">
        <f t="shared" si="19"/>
        <v>#REF!</v>
      </c>
      <c r="I27" s="101" t="e">
        <f t="shared" si="19"/>
        <v>#REF!</v>
      </c>
      <c r="J27" s="101" t="e">
        <f t="shared" si="19"/>
        <v>#REF!</v>
      </c>
      <c r="K27" s="101" t="e">
        <f t="shared" si="19"/>
        <v>#REF!</v>
      </c>
      <c r="L27" s="101" t="e">
        <f t="shared" si="19"/>
        <v>#REF!</v>
      </c>
      <c r="M27" s="101" t="e">
        <f t="shared" si="19"/>
        <v>#REF!</v>
      </c>
      <c r="N27" s="101" t="e">
        <f t="shared" si="19"/>
        <v>#REF!</v>
      </c>
      <c r="O27" s="101" t="e">
        <f t="shared" si="19"/>
        <v>#REF!</v>
      </c>
      <c r="P27" s="101" t="e">
        <f t="shared" si="19"/>
        <v>#REF!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 t="e">
        <f t="shared" ref="E28:AJ28" si="21">E27*E47</f>
        <v>#REF!</v>
      </c>
      <c r="F28" s="180" t="e">
        <f t="shared" si="21"/>
        <v>#REF!</v>
      </c>
      <c r="G28" s="180" t="e">
        <f t="shared" si="21"/>
        <v>#REF!</v>
      </c>
      <c r="H28" s="180" t="e">
        <f t="shared" si="21"/>
        <v>#REF!</v>
      </c>
      <c r="I28" s="180" t="e">
        <f t="shared" si="21"/>
        <v>#REF!</v>
      </c>
      <c r="J28" s="180" t="e">
        <f t="shared" si="21"/>
        <v>#REF!</v>
      </c>
      <c r="K28" s="180" t="e">
        <f t="shared" si="21"/>
        <v>#REF!</v>
      </c>
      <c r="L28" s="180" t="e">
        <f t="shared" si="21"/>
        <v>#REF!</v>
      </c>
      <c r="M28" s="180" t="e">
        <f t="shared" si="21"/>
        <v>#REF!</v>
      </c>
      <c r="N28" s="180" t="e">
        <f t="shared" si="21"/>
        <v>#REF!</v>
      </c>
      <c r="O28" s="180" t="e">
        <f t="shared" si="21"/>
        <v>#REF!</v>
      </c>
      <c r="P28" s="180" t="e">
        <f t="shared" si="21"/>
        <v>#REF!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 t="e">
        <f t="shared" ref="E29:AJ29" si="23">E27*E59</f>
        <v>#REF!</v>
      </c>
      <c r="F29" s="63" t="e">
        <f t="shared" si="23"/>
        <v>#REF!</v>
      </c>
      <c r="G29" s="63" t="e">
        <f t="shared" si="23"/>
        <v>#REF!</v>
      </c>
      <c r="H29" s="63" t="e">
        <f t="shared" si="23"/>
        <v>#REF!</v>
      </c>
      <c r="I29" s="63" t="e">
        <f t="shared" si="23"/>
        <v>#REF!</v>
      </c>
      <c r="J29" s="63" t="e">
        <f t="shared" si="23"/>
        <v>#REF!</v>
      </c>
      <c r="K29" s="63" t="e">
        <f t="shared" si="23"/>
        <v>#REF!</v>
      </c>
      <c r="L29" s="63" t="e">
        <f t="shared" si="23"/>
        <v>#REF!</v>
      </c>
      <c r="M29" s="63" t="e">
        <f t="shared" si="23"/>
        <v>#REF!</v>
      </c>
      <c r="N29" s="63" t="e">
        <f t="shared" si="23"/>
        <v>#REF!</v>
      </c>
      <c r="O29" s="63" t="e">
        <f t="shared" si="23"/>
        <v>#REF!</v>
      </c>
      <c r="P29" s="63" t="e">
        <f t="shared" si="23"/>
        <v>#REF!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 t="e">
        <f t="shared" ref="E30:AJ30" si="25">E80</f>
        <v>#REF!</v>
      </c>
      <c r="F30" s="63" t="e">
        <f t="shared" si="25"/>
        <v>#REF!</v>
      </c>
      <c r="G30" s="63" t="e">
        <f t="shared" si="25"/>
        <v>#REF!</v>
      </c>
      <c r="H30" s="63" t="e">
        <f t="shared" si="25"/>
        <v>#REF!</v>
      </c>
      <c r="I30" s="63" t="e">
        <f t="shared" si="25"/>
        <v>#REF!</v>
      </c>
      <c r="J30" s="63" t="e">
        <f t="shared" si="25"/>
        <v>#REF!</v>
      </c>
      <c r="K30" s="63" t="e">
        <f t="shared" si="25"/>
        <v>#REF!</v>
      </c>
      <c r="L30" s="63" t="e">
        <f t="shared" si="25"/>
        <v>#REF!</v>
      </c>
      <c r="M30" s="63" t="e">
        <f t="shared" si="25"/>
        <v>#REF!</v>
      </c>
      <c r="N30" s="63" t="e">
        <f t="shared" si="25"/>
        <v>#REF!</v>
      </c>
      <c r="O30" s="63" t="e">
        <f t="shared" si="25"/>
        <v>#REF!</v>
      </c>
      <c r="P30" s="63" t="e">
        <f t="shared" si="25"/>
        <v>#REF!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2856.25</v>
      </c>
      <c r="V30" s="63">
        <f t="shared" si="25"/>
        <v>3050</v>
      </c>
      <c r="W30" s="63">
        <f t="shared" si="25"/>
        <v>2662.5</v>
      </c>
      <c r="X30" s="63">
        <f t="shared" si="25"/>
        <v>2856.25</v>
      </c>
      <c r="Y30" s="63">
        <f t="shared" si="25"/>
        <v>2300</v>
      </c>
      <c r="Z30" s="63">
        <f t="shared" si="25"/>
        <v>2300</v>
      </c>
      <c r="AA30" s="63">
        <f t="shared" si="25"/>
        <v>2300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10437.5</v>
      </c>
      <c r="AH30" s="63">
        <f t="shared" si="25"/>
        <v>11493.75</v>
      </c>
      <c r="AI30" s="63">
        <f t="shared" si="25"/>
        <v>9597.5</v>
      </c>
      <c r="AJ30" s="63">
        <f t="shared" si="25"/>
        <v>10437.5</v>
      </c>
      <c r="AK30" s="63">
        <f t="shared" ref="AK30:BL30" si="26">AK80</f>
        <v>8566.25</v>
      </c>
      <c r="AL30" s="63">
        <f t="shared" si="26"/>
        <v>8566.25</v>
      </c>
      <c r="AM30" s="63">
        <f t="shared" si="26"/>
        <v>8566.25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21500</v>
      </c>
      <c r="AT30" s="63">
        <f t="shared" si="26"/>
        <v>23650</v>
      </c>
      <c r="AU30" s="63">
        <f t="shared" si="26"/>
        <v>19552.5</v>
      </c>
      <c r="AV30" s="63">
        <f t="shared" si="26"/>
        <v>21500</v>
      </c>
      <c r="AW30" s="63">
        <f t="shared" si="26"/>
        <v>17402.5</v>
      </c>
      <c r="AX30" s="63">
        <f t="shared" si="26"/>
        <v>17402.5</v>
      </c>
      <c r="AY30" s="63">
        <f t="shared" si="26"/>
        <v>17402.5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33900</v>
      </c>
      <c r="BF30" s="63">
        <f t="shared" si="26"/>
        <v>37062.5</v>
      </c>
      <c r="BG30" s="63">
        <f t="shared" si="26"/>
        <v>30712.5</v>
      </c>
      <c r="BH30" s="63">
        <f t="shared" si="26"/>
        <v>33900</v>
      </c>
      <c r="BI30" s="63">
        <f t="shared" si="26"/>
        <v>27322.5</v>
      </c>
      <c r="BJ30" s="63">
        <f t="shared" si="26"/>
        <v>27322.5</v>
      </c>
      <c r="BK30" s="63">
        <f t="shared" si="26"/>
        <v>27322.5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 t="e">
        <f>SUM(E29:E30)</f>
        <v>#REF!</v>
      </c>
      <c r="F31" s="63" t="e">
        <f t="shared" ref="F31:BL31" si="27">SUM(F29:F30)</f>
        <v>#REF!</v>
      </c>
      <c r="G31" s="63" t="e">
        <f t="shared" si="27"/>
        <v>#REF!</v>
      </c>
      <c r="H31" s="63" t="e">
        <f t="shared" si="27"/>
        <v>#REF!</v>
      </c>
      <c r="I31" s="63" t="e">
        <f t="shared" si="27"/>
        <v>#REF!</v>
      </c>
      <c r="J31" s="63" t="e">
        <f t="shared" si="27"/>
        <v>#REF!</v>
      </c>
      <c r="K31" s="63" t="e">
        <f t="shared" si="27"/>
        <v>#REF!</v>
      </c>
      <c r="L31" s="63" t="e">
        <f t="shared" si="27"/>
        <v>#REF!</v>
      </c>
      <c r="M31" s="63" t="e">
        <f t="shared" si="27"/>
        <v>#REF!</v>
      </c>
      <c r="N31" s="63" t="e">
        <f t="shared" si="27"/>
        <v>#REF!</v>
      </c>
      <c r="O31" s="63" t="e">
        <f t="shared" si="27"/>
        <v>#REF!</v>
      </c>
      <c r="P31" s="63" t="e">
        <f t="shared" si="27"/>
        <v>#REF!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48356.25</v>
      </c>
      <c r="V31" s="63">
        <f t="shared" si="27"/>
        <v>52050</v>
      </c>
      <c r="W31" s="63">
        <f t="shared" si="27"/>
        <v>44662.5</v>
      </c>
      <c r="X31" s="63">
        <f t="shared" si="27"/>
        <v>48356.25</v>
      </c>
      <c r="Y31" s="63">
        <f t="shared" si="27"/>
        <v>40800</v>
      </c>
      <c r="Z31" s="63">
        <f t="shared" si="27"/>
        <v>40800</v>
      </c>
      <c r="AA31" s="63">
        <f t="shared" si="27"/>
        <v>40800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-172437.5</v>
      </c>
      <c r="AH31" s="63">
        <f t="shared" si="27"/>
        <v>-192281.25</v>
      </c>
      <c r="AI31" s="63">
        <f t="shared" si="27"/>
        <v>-157602.5</v>
      </c>
      <c r="AJ31" s="63">
        <f t="shared" si="27"/>
        <v>-172437.5</v>
      </c>
      <c r="AK31" s="63">
        <f t="shared" si="27"/>
        <v>-142958.75</v>
      </c>
      <c r="AL31" s="63">
        <f t="shared" si="27"/>
        <v>-142958.75</v>
      </c>
      <c r="AM31" s="63">
        <f t="shared" si="27"/>
        <v>-142958.75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-156675</v>
      </c>
      <c r="AT31" s="63">
        <f t="shared" si="27"/>
        <v>-172342.5</v>
      </c>
      <c r="AU31" s="63">
        <f t="shared" si="27"/>
        <v>-140805</v>
      </c>
      <c r="AV31" s="63">
        <f t="shared" si="27"/>
        <v>-156675</v>
      </c>
      <c r="AW31" s="63">
        <f t="shared" si="27"/>
        <v>-125137.5</v>
      </c>
      <c r="AX31" s="63">
        <f t="shared" si="27"/>
        <v>-125137.5</v>
      </c>
      <c r="AY31" s="63">
        <f t="shared" si="27"/>
        <v>-125137.5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-47057.999999999985</v>
      </c>
      <c r="BF31" s="63">
        <f t="shared" si="27"/>
        <v>-50641.999999999985</v>
      </c>
      <c r="BG31" s="63">
        <f t="shared" si="27"/>
        <v>-42149.700000000012</v>
      </c>
      <c r="BH31" s="63">
        <f t="shared" si="27"/>
        <v>-47057.999999999985</v>
      </c>
      <c r="BI31" s="63">
        <f t="shared" si="27"/>
        <v>-37443.899999999965</v>
      </c>
      <c r="BJ31" s="63">
        <f t="shared" si="27"/>
        <v>-37443.899999999965</v>
      </c>
      <c r="BK31" s="63">
        <f t="shared" si="27"/>
        <v>-37443.899999999965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 t="e">
        <f t="shared" ref="E32:AJ32" si="28">IF(E30+E28&gt;0,(+E31/(E30+E28)),0)</f>
        <v>#REF!</v>
      </c>
      <c r="F32" s="96" t="e">
        <f t="shared" si="28"/>
        <v>#REF!</v>
      </c>
      <c r="G32" s="96" t="e">
        <f t="shared" si="28"/>
        <v>#REF!</v>
      </c>
      <c r="H32" s="96" t="e">
        <f t="shared" si="28"/>
        <v>#REF!</v>
      </c>
      <c r="I32" s="96" t="e">
        <f t="shared" si="28"/>
        <v>#REF!</v>
      </c>
      <c r="J32" s="96" t="e">
        <f t="shared" si="28"/>
        <v>#REF!</v>
      </c>
      <c r="K32" s="96" t="e">
        <f t="shared" si="28"/>
        <v>#REF!</v>
      </c>
      <c r="L32" s="96" t="e">
        <f t="shared" si="28"/>
        <v>#REF!</v>
      </c>
      <c r="M32" s="96" t="e">
        <f t="shared" si="28"/>
        <v>#REF!</v>
      </c>
      <c r="N32" s="96" t="e">
        <f t="shared" si="28"/>
        <v>#REF!</v>
      </c>
      <c r="O32" s="96" t="e">
        <f t="shared" si="28"/>
        <v>#REF!</v>
      </c>
      <c r="P32" s="96" t="e">
        <f t="shared" si="28"/>
        <v>#REF!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0.24683362577763598</v>
      </c>
      <c r="V32" s="96">
        <f t="shared" si="28"/>
        <v>0.24674093387058546</v>
      </c>
      <c r="W32" s="96">
        <f t="shared" si="28"/>
        <v>0.24694173750777523</v>
      </c>
      <c r="X32" s="96">
        <f t="shared" si="28"/>
        <v>0.24683362577763598</v>
      </c>
      <c r="Y32" s="96">
        <f t="shared" si="28"/>
        <v>0.24630244491397524</v>
      </c>
      <c r="Z32" s="96">
        <f t="shared" si="28"/>
        <v>0.24630244491397524</v>
      </c>
      <c r="AA32" s="96">
        <f t="shared" si="28"/>
        <v>0.24630244491397524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-0.91266953357591796</v>
      </c>
      <c r="AH32" s="96">
        <f t="shared" si="28"/>
        <v>-0.91391141609482218</v>
      </c>
      <c r="AI32" s="96">
        <f t="shared" si="28"/>
        <v>-0.91206470001012752</v>
      </c>
      <c r="AJ32" s="96">
        <f t="shared" si="28"/>
        <v>-0.91266953357591796</v>
      </c>
      <c r="AK32" s="96">
        <f t="shared" ref="AK32:BL32" si="29">IF(AK30+AK28&gt;0,(+AK31/(AK30+AK28)),0)</f>
        <v>-0.91367147867351584</v>
      </c>
      <c r="AL32" s="96">
        <f t="shared" si="29"/>
        <v>-0.91367147867351584</v>
      </c>
      <c r="AM32" s="96">
        <f t="shared" si="29"/>
        <v>-0.91367147867351584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-0.49896496815286623</v>
      </c>
      <c r="AT32" s="96">
        <f t="shared" si="29"/>
        <v>-0.49896496815286623</v>
      </c>
      <c r="AU32" s="96">
        <f t="shared" si="29"/>
        <v>-0.49789163815737131</v>
      </c>
      <c r="AV32" s="96">
        <f t="shared" si="29"/>
        <v>-0.49896496815286623</v>
      </c>
      <c r="AW32" s="96">
        <f t="shared" si="29"/>
        <v>-0.4977575799763328</v>
      </c>
      <c r="AX32" s="96">
        <f t="shared" si="29"/>
        <v>-0.4977575799763328</v>
      </c>
      <c r="AY32" s="96">
        <f t="shared" si="29"/>
        <v>-0.4977575799763328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-0.11062059238363889</v>
      </c>
      <c r="BF32" s="96">
        <f t="shared" si="29"/>
        <v>-0.10980783303970724</v>
      </c>
      <c r="BG32" s="96">
        <f t="shared" si="29"/>
        <v>-0.11003348017621148</v>
      </c>
      <c r="BH32" s="96">
        <f t="shared" si="29"/>
        <v>-0.11062059238363889</v>
      </c>
      <c r="BI32" s="96">
        <f t="shared" si="29"/>
        <v>-0.10996013479285499</v>
      </c>
      <c r="BJ32" s="96">
        <f t="shared" si="29"/>
        <v>-0.10996013479285499</v>
      </c>
      <c r="BK32" s="96">
        <f t="shared" si="29"/>
        <v>-0.10996013479285499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 t="e">
        <f t="shared" ref="E35:AJ35" si="30">E19+E27</f>
        <v>#REF!</v>
      </c>
      <c r="F35" s="101" t="e">
        <f t="shared" si="30"/>
        <v>#REF!</v>
      </c>
      <c r="G35" s="101" t="e">
        <f t="shared" si="30"/>
        <v>#REF!</v>
      </c>
      <c r="H35" s="101" t="e">
        <f t="shared" si="30"/>
        <v>#REF!</v>
      </c>
      <c r="I35" s="101" t="e">
        <f t="shared" si="30"/>
        <v>#REF!</v>
      </c>
      <c r="J35" s="101" t="e">
        <f t="shared" si="30"/>
        <v>#REF!</v>
      </c>
      <c r="K35" s="101" t="e">
        <f t="shared" si="30"/>
        <v>#REF!</v>
      </c>
      <c r="L35" s="101" t="e">
        <f t="shared" si="30"/>
        <v>#REF!</v>
      </c>
      <c r="M35" s="101" t="e">
        <f t="shared" si="30"/>
        <v>#REF!</v>
      </c>
      <c r="N35" s="101" t="e">
        <f t="shared" si="30"/>
        <v>#REF!</v>
      </c>
      <c r="O35" s="101" t="e">
        <f t="shared" si="30"/>
        <v>#REF!</v>
      </c>
      <c r="P35" s="101" t="e">
        <f t="shared" si="30"/>
        <v>#REF!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 t="e">
        <f t="shared" ref="E36:AJ36" si="32">E28+E20</f>
        <v>#REF!</v>
      </c>
      <c r="F36" s="63" t="e">
        <f t="shared" si="32"/>
        <v>#REF!</v>
      </c>
      <c r="G36" s="63" t="e">
        <f t="shared" si="32"/>
        <v>#REF!</v>
      </c>
      <c r="H36" s="63" t="e">
        <f t="shared" si="32"/>
        <v>#REF!</v>
      </c>
      <c r="I36" s="63" t="e">
        <f t="shared" si="32"/>
        <v>#REF!</v>
      </c>
      <c r="J36" s="63" t="e">
        <f t="shared" si="32"/>
        <v>#REF!</v>
      </c>
      <c r="K36" s="63" t="e">
        <f t="shared" si="32"/>
        <v>#REF!</v>
      </c>
      <c r="L36" s="63" t="e">
        <f t="shared" si="32"/>
        <v>#REF!</v>
      </c>
      <c r="M36" s="63" t="e">
        <f t="shared" si="32"/>
        <v>#REF!</v>
      </c>
      <c r="N36" s="63" t="e">
        <f>N28+N20</f>
        <v>#REF!</v>
      </c>
      <c r="O36" s="63" t="e">
        <f t="shared" si="32"/>
        <v>#REF!</v>
      </c>
      <c r="P36" s="63" t="e">
        <f t="shared" si="32"/>
        <v>#REF!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 t="e">
        <f t="shared" ref="E37:AJ37" si="34">E21+E29</f>
        <v>#REF!</v>
      </c>
      <c r="F37" s="63" t="e">
        <f t="shared" si="34"/>
        <v>#REF!</v>
      </c>
      <c r="G37" s="63" t="e">
        <f t="shared" si="34"/>
        <v>#REF!</v>
      </c>
      <c r="H37" s="63" t="e">
        <f t="shared" si="34"/>
        <v>#REF!</v>
      </c>
      <c r="I37" s="63" t="e">
        <f t="shared" si="34"/>
        <v>#REF!</v>
      </c>
      <c r="J37" s="63" t="e">
        <f t="shared" si="34"/>
        <v>#REF!</v>
      </c>
      <c r="K37" s="63" t="e">
        <f t="shared" si="34"/>
        <v>#REF!</v>
      </c>
      <c r="L37" s="63" t="e">
        <f t="shared" si="34"/>
        <v>#REF!</v>
      </c>
      <c r="M37" s="63" t="e">
        <f t="shared" si="34"/>
        <v>#REF!</v>
      </c>
      <c r="N37" s="63" t="e">
        <f t="shared" si="34"/>
        <v>#REF!</v>
      </c>
      <c r="O37" s="63" t="e">
        <f t="shared" si="34"/>
        <v>#REF!</v>
      </c>
      <c r="P37" s="63" t="e">
        <f t="shared" si="34"/>
        <v>#REF!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 t="e">
        <f t="shared" ref="E38:AJ38" si="36">E22+E30</f>
        <v>#REF!</v>
      </c>
      <c r="F38" s="63" t="e">
        <f t="shared" si="36"/>
        <v>#REF!</v>
      </c>
      <c r="G38" s="63" t="e">
        <f t="shared" si="36"/>
        <v>#REF!</v>
      </c>
      <c r="H38" s="63" t="e">
        <f t="shared" si="36"/>
        <v>#REF!</v>
      </c>
      <c r="I38" s="63" t="e">
        <f t="shared" si="36"/>
        <v>#REF!</v>
      </c>
      <c r="J38" s="63" t="e">
        <f t="shared" si="36"/>
        <v>#REF!</v>
      </c>
      <c r="K38" s="63" t="e">
        <f t="shared" si="36"/>
        <v>#REF!</v>
      </c>
      <c r="L38" s="63" t="e">
        <f t="shared" si="36"/>
        <v>#REF!</v>
      </c>
      <c r="M38" s="63" t="e">
        <f t="shared" si="36"/>
        <v>#REF!</v>
      </c>
      <c r="N38" s="63" t="e">
        <f t="shared" si="36"/>
        <v>#REF!</v>
      </c>
      <c r="O38" s="63" t="e">
        <f t="shared" si="36"/>
        <v>#REF!</v>
      </c>
      <c r="P38" s="63" t="e">
        <f t="shared" si="36"/>
        <v>#REF!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6350</v>
      </c>
      <c r="U38" s="63">
        <f t="shared" si="36"/>
        <v>6993.75</v>
      </c>
      <c r="V38" s="63">
        <f t="shared" si="36"/>
        <v>7637.5</v>
      </c>
      <c r="W38" s="63">
        <f t="shared" si="36"/>
        <v>6350</v>
      </c>
      <c r="X38" s="63">
        <f t="shared" si="36"/>
        <v>6993.75</v>
      </c>
      <c r="Y38" s="63">
        <f t="shared" si="36"/>
        <v>5562.5</v>
      </c>
      <c r="Z38" s="63">
        <f t="shared" si="36"/>
        <v>5562.5</v>
      </c>
      <c r="AA38" s="63">
        <f t="shared" si="36"/>
        <v>5562.5</v>
      </c>
      <c r="AB38" s="63">
        <f t="shared" si="36"/>
        <v>3462.5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15085</v>
      </c>
      <c r="AG38" s="63">
        <f t="shared" si="36"/>
        <v>16475</v>
      </c>
      <c r="AH38" s="63">
        <f t="shared" si="36"/>
        <v>18081.25</v>
      </c>
      <c r="AI38" s="63">
        <f t="shared" si="36"/>
        <v>15085</v>
      </c>
      <c r="AJ38" s="63">
        <f t="shared" si="36"/>
        <v>16475</v>
      </c>
      <c r="AK38" s="63">
        <f t="shared" ref="AK38:BL38" si="37">AK22+AK30</f>
        <v>13291.25</v>
      </c>
      <c r="AL38" s="63">
        <f t="shared" si="37"/>
        <v>13291.25</v>
      </c>
      <c r="AM38" s="63">
        <f t="shared" si="37"/>
        <v>13291.25</v>
      </c>
      <c r="AN38" s="63">
        <f t="shared" si="37"/>
        <v>8285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24837.5</v>
      </c>
      <c r="AS38" s="63">
        <f t="shared" si="37"/>
        <v>27310</v>
      </c>
      <c r="AT38" s="63">
        <f t="shared" si="37"/>
        <v>29985</v>
      </c>
      <c r="AU38" s="63">
        <f t="shared" si="37"/>
        <v>24837.5</v>
      </c>
      <c r="AV38" s="63">
        <f t="shared" si="37"/>
        <v>27310</v>
      </c>
      <c r="AW38" s="63">
        <f t="shared" si="37"/>
        <v>22162.5</v>
      </c>
      <c r="AX38" s="63">
        <f t="shared" si="37"/>
        <v>22162.5</v>
      </c>
      <c r="AY38" s="63">
        <f t="shared" si="37"/>
        <v>22162.5</v>
      </c>
      <c r="AZ38" s="63">
        <f t="shared" si="37"/>
        <v>13787.5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34282.5</v>
      </c>
      <c r="BE38" s="63">
        <f t="shared" si="37"/>
        <v>38030</v>
      </c>
      <c r="BF38" s="63">
        <f t="shared" si="37"/>
        <v>41752.5</v>
      </c>
      <c r="BG38" s="63">
        <f t="shared" si="37"/>
        <v>34282.5</v>
      </c>
      <c r="BH38" s="63">
        <f t="shared" si="37"/>
        <v>38030</v>
      </c>
      <c r="BI38" s="63">
        <f t="shared" si="37"/>
        <v>30682.5</v>
      </c>
      <c r="BJ38" s="63">
        <f t="shared" si="37"/>
        <v>30682.5</v>
      </c>
      <c r="BK38" s="63">
        <f t="shared" si="37"/>
        <v>30682.5</v>
      </c>
      <c r="BL38" s="63">
        <f t="shared" si="37"/>
        <v>19147.5</v>
      </c>
    </row>
    <row r="39" spans="2:65" x14ac:dyDescent="0.15">
      <c r="B39" s="47" t="s">
        <v>661</v>
      </c>
      <c r="D39" s="75"/>
      <c r="E39" s="63" t="e">
        <f t="shared" ref="E39:AJ39" si="38">E23+E31</f>
        <v>#REF!</v>
      </c>
      <c r="F39" s="63" t="e">
        <f t="shared" si="38"/>
        <v>#REF!</v>
      </c>
      <c r="G39" s="63" t="e">
        <f t="shared" si="38"/>
        <v>#REF!</v>
      </c>
      <c r="H39" s="63" t="e">
        <f t="shared" si="38"/>
        <v>#REF!</v>
      </c>
      <c r="I39" s="63" t="e">
        <f t="shared" si="38"/>
        <v>#REF!</v>
      </c>
      <c r="J39" s="63" t="e">
        <f t="shared" si="38"/>
        <v>#REF!</v>
      </c>
      <c r="K39" s="63" t="e">
        <f t="shared" si="38"/>
        <v>#REF!</v>
      </c>
      <c r="L39" s="63" t="e">
        <f t="shared" si="38"/>
        <v>#REF!</v>
      </c>
      <c r="M39" s="63" t="e">
        <f t="shared" si="38"/>
        <v>#REF!</v>
      </c>
      <c r="N39" s="63" t="e">
        <f t="shared" si="38"/>
        <v>#REF!</v>
      </c>
      <c r="O39" s="63" t="e">
        <f t="shared" si="38"/>
        <v>#REF!</v>
      </c>
      <c r="P39" s="63" t="e">
        <f t="shared" si="38"/>
        <v>#REF!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107850</v>
      </c>
      <c r="U39" s="63">
        <f t="shared" si="38"/>
        <v>118993.75</v>
      </c>
      <c r="V39" s="63">
        <f t="shared" si="38"/>
        <v>130137.5</v>
      </c>
      <c r="W39" s="63">
        <f t="shared" si="38"/>
        <v>107850</v>
      </c>
      <c r="X39" s="63">
        <f t="shared" si="38"/>
        <v>118993.75</v>
      </c>
      <c r="Y39" s="63">
        <f t="shared" si="38"/>
        <v>96562.5</v>
      </c>
      <c r="Z39" s="63">
        <f t="shared" si="38"/>
        <v>96562.5</v>
      </c>
      <c r="AA39" s="63">
        <f t="shared" si="38"/>
        <v>96562.5</v>
      </c>
      <c r="AB39" s="63">
        <f t="shared" si="38"/>
        <v>59462.5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-261840</v>
      </c>
      <c r="AG39" s="63">
        <f t="shared" si="38"/>
        <v>-286575</v>
      </c>
      <c r="AH39" s="63">
        <f t="shared" si="38"/>
        <v>-316318.75</v>
      </c>
      <c r="AI39" s="63">
        <f t="shared" si="38"/>
        <v>-261840</v>
      </c>
      <c r="AJ39" s="63">
        <f t="shared" si="38"/>
        <v>-286575</v>
      </c>
      <c r="AK39" s="63">
        <f t="shared" ref="AK39:BL39" si="39">AK23+AK31</f>
        <v>-232283.75</v>
      </c>
      <c r="AL39" s="63">
        <f t="shared" si="39"/>
        <v>-232283.75</v>
      </c>
      <c r="AM39" s="63">
        <f t="shared" si="39"/>
        <v>-232283.75</v>
      </c>
      <c r="AN39" s="63">
        <f t="shared" si="39"/>
        <v>-143240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-174718.5</v>
      </c>
      <c r="AS39" s="63">
        <f t="shared" si="39"/>
        <v>-193627</v>
      </c>
      <c r="AT39" s="63">
        <f t="shared" si="39"/>
        <v>-212333</v>
      </c>
      <c r="AU39" s="63">
        <f t="shared" si="39"/>
        <v>-174718.5</v>
      </c>
      <c r="AV39" s="63">
        <f t="shared" si="39"/>
        <v>-193627</v>
      </c>
      <c r="AW39" s="63">
        <f t="shared" si="39"/>
        <v>-156012.5</v>
      </c>
      <c r="AX39" s="63">
        <f t="shared" si="39"/>
        <v>-156012.5</v>
      </c>
      <c r="AY39" s="63">
        <f t="shared" si="39"/>
        <v>-156012.5</v>
      </c>
      <c r="AZ39" s="63">
        <f t="shared" si="39"/>
        <v>-96681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-45326.200000000012</v>
      </c>
      <c r="BE39" s="63">
        <f t="shared" si="39"/>
        <v>-51023.799999999981</v>
      </c>
      <c r="BF39" s="63">
        <f t="shared" si="39"/>
        <v>-55397.099999999984</v>
      </c>
      <c r="BG39" s="63">
        <f t="shared" si="39"/>
        <v>-45326.200000000012</v>
      </c>
      <c r="BH39" s="63">
        <f t="shared" si="39"/>
        <v>-51023.799999999981</v>
      </c>
      <c r="BI39" s="63">
        <f t="shared" si="39"/>
        <v>-40830.399999999965</v>
      </c>
      <c r="BJ39" s="63">
        <f t="shared" si="39"/>
        <v>-40830.399999999965</v>
      </c>
      <c r="BK39" s="63">
        <f t="shared" si="39"/>
        <v>-40830.399999999965</v>
      </c>
      <c r="BL39" s="63">
        <f t="shared" si="39"/>
        <v>-25379.399999999991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'REV-REVCALC_CWS'!D12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'COGS-PRICE-MARGIN_CWS'!$B4*E43</f>
        <v>0</v>
      </c>
      <c r="F44" s="63">
        <f>'COGS-PRICE-MARGIN_CWS'!$B4*F43</f>
        <v>0</v>
      </c>
      <c r="G44" s="63">
        <f>'COGS-PRICE-MARGIN_CWS'!$B4*G43</f>
        <v>0</v>
      </c>
      <c r="H44" s="63">
        <f>'COGS-PRICE-MARGIN_CWS'!$B4*H43</f>
        <v>702000</v>
      </c>
      <c r="I44" s="63">
        <f>'COGS-PRICE-MARGIN_CWS'!$B4*I43</f>
        <v>774000</v>
      </c>
      <c r="J44" s="63">
        <f>'COGS-PRICE-MARGIN_CWS'!$B4*J43</f>
        <v>864000</v>
      </c>
      <c r="K44" s="63">
        <f>'COGS-PRICE-MARGIN_CWS'!$B4*K43</f>
        <v>702000</v>
      </c>
      <c r="L44" s="63">
        <f>'COGS-PRICE-MARGIN_CWS'!$B4*L43</f>
        <v>774000</v>
      </c>
      <c r="M44" s="63">
        <f>'COGS-PRICE-MARGIN_CWS'!$B4*M43</f>
        <v>630000</v>
      </c>
      <c r="N44" s="63">
        <f>'COGS-PRICE-MARGIN_CWS'!$B4*N43</f>
        <v>630000</v>
      </c>
      <c r="O44" s="63">
        <f>'COGS-PRICE-MARGIN_CWS'!$B4*O43</f>
        <v>630000</v>
      </c>
      <c r="P44" s="63">
        <f>'COGS-PRICE-MARGIN_CWS'!$B4*P43</f>
        <v>396000</v>
      </c>
      <c r="Q44" s="63">
        <f>'COGS-PRICE-MARGIN_CWS'!$B56*Q43</f>
        <v>316800</v>
      </c>
      <c r="R44" s="63">
        <f>'COGS-PRICE-MARGIN_CWS'!$B56*R43</f>
        <v>514800</v>
      </c>
      <c r="S44" s="63">
        <f>'COGS-PRICE-MARGIN_CWS'!$B56*S43</f>
        <v>574200</v>
      </c>
      <c r="T44" s="63">
        <f>'COGS-PRICE-MARGIN_CWS'!$B56*T43</f>
        <v>574200</v>
      </c>
      <c r="U44" s="63">
        <f>'COGS-PRICE-MARGIN_CWS'!$B56*U43</f>
        <v>633600</v>
      </c>
      <c r="V44" s="63">
        <f>'COGS-PRICE-MARGIN_CWS'!$B56*V43</f>
        <v>693000</v>
      </c>
      <c r="W44" s="63">
        <f>'COGS-PRICE-MARGIN_CWS'!$B56*W43</f>
        <v>574200</v>
      </c>
      <c r="X44" s="63">
        <f>'COGS-PRICE-MARGIN_CWS'!$B56*X43</f>
        <v>633600</v>
      </c>
      <c r="Y44" s="63">
        <f>'COGS-PRICE-MARGIN_CWS'!$B56*Y43</f>
        <v>514800</v>
      </c>
      <c r="Z44" s="63">
        <f>'COGS-PRICE-MARGIN_CWS'!$B56*Z43</f>
        <v>514800</v>
      </c>
      <c r="AA44" s="63">
        <f>'COGS-PRICE-MARGIN_CWS'!$B56*AA43</f>
        <v>514800</v>
      </c>
      <c r="AB44" s="63">
        <f>'COGS-PRICE-MARGIN_CWS'!$B56*AB43</f>
        <v>316800</v>
      </c>
      <c r="AC44" s="63">
        <f>'COGS-PRICE-MARGIN_CWS'!$B77*AC43</f>
        <v>174000</v>
      </c>
      <c r="AD44" s="63">
        <f>'COGS-PRICE-MARGIN_CWS'!$B77*AD43</f>
        <v>282000</v>
      </c>
      <c r="AE44" s="63">
        <f>'COGS-PRICE-MARGIN_CWS'!$B77*AE43</f>
        <v>318000</v>
      </c>
      <c r="AF44" s="63">
        <f>'COGS-PRICE-MARGIN_CWS'!$B77*AF43</f>
        <v>318000</v>
      </c>
      <c r="AG44" s="63">
        <f>'COGS-PRICE-MARGIN_CWS'!$B77*AG43</f>
        <v>348000</v>
      </c>
      <c r="AH44" s="63">
        <f>'COGS-PRICE-MARGIN_CWS'!$B77*AH43</f>
        <v>384000</v>
      </c>
      <c r="AI44" s="63">
        <f>'COGS-PRICE-MARGIN_CWS'!$B77*AI43</f>
        <v>318000</v>
      </c>
      <c r="AJ44" s="63">
        <f>'COGS-PRICE-MARGIN_CWS'!$B77*AJ43</f>
        <v>348000</v>
      </c>
      <c r="AK44" s="63">
        <f>'COGS-PRICE-MARGIN_CWS'!$B77*AK43</f>
        <v>282000</v>
      </c>
      <c r="AL44" s="63">
        <f>'COGS-PRICE-MARGIN_CWS'!$B77*AL43</f>
        <v>282000</v>
      </c>
      <c r="AM44" s="63">
        <f>'COGS-PRICE-MARGIN_CWS'!$B77*AM43</f>
        <v>282000</v>
      </c>
      <c r="AN44" s="63">
        <f>'COGS-PRICE-MARGIN_CWS'!$B77*AN43</f>
        <v>174000</v>
      </c>
      <c r="AO44" s="63">
        <f>'COGS-PRICE-MARGIN_CWS'!$B98*AO43</f>
        <v>201500</v>
      </c>
      <c r="AP44" s="63">
        <f>'COGS-PRICE-MARGIN_CWS'!$B98*AP43</f>
        <v>325000</v>
      </c>
      <c r="AQ44" s="63">
        <f>'COGS-PRICE-MARGIN_CWS'!$B98*AQ43</f>
        <v>364000</v>
      </c>
      <c r="AR44" s="63">
        <f>'COGS-PRICE-MARGIN_CWS'!$B98*AR43</f>
        <v>364000</v>
      </c>
      <c r="AS44" s="63">
        <f>'COGS-PRICE-MARGIN_CWS'!$B98*AS43</f>
        <v>403000</v>
      </c>
      <c r="AT44" s="63">
        <f>'COGS-PRICE-MARGIN_CWS'!$B98*AT43</f>
        <v>442000</v>
      </c>
      <c r="AU44" s="63">
        <f>'COGS-PRICE-MARGIN_CWS'!$B98*AU43</f>
        <v>364000</v>
      </c>
      <c r="AV44" s="63">
        <f>'COGS-PRICE-MARGIN_CWS'!$B98*AV43</f>
        <v>403000</v>
      </c>
      <c r="AW44" s="63">
        <f>'COGS-PRICE-MARGIN_CWS'!$B98*AW43</f>
        <v>325000</v>
      </c>
      <c r="AX44" s="63">
        <f>'COGS-PRICE-MARGIN_CWS'!$B98*AX43</f>
        <v>325000</v>
      </c>
      <c r="AY44" s="63">
        <f>'COGS-PRICE-MARGIN_CWS'!$B98*AY43</f>
        <v>325000</v>
      </c>
      <c r="AZ44" s="63">
        <f>'COGS-PRICE-MARGIN_CWS'!$B98*AZ43</f>
        <v>201500</v>
      </c>
      <c r="BA44" s="63">
        <f>'COGS-PRICE-MARGIN_CWS'!$B119*BA43</f>
        <v>239250</v>
      </c>
      <c r="BB44" s="63">
        <f>'COGS-PRICE-MARGIN_CWS'!$B119*BB43</f>
        <v>384250</v>
      </c>
      <c r="BC44" s="63">
        <f>'COGS-PRICE-MARGIN_CWS'!$B119*BC43</f>
        <v>427750</v>
      </c>
      <c r="BD44" s="63">
        <f>'COGS-PRICE-MARGIN_CWS'!$B119*BD43</f>
        <v>427750</v>
      </c>
      <c r="BE44" s="63">
        <f>'COGS-PRICE-MARGIN_CWS'!$B119*BE43</f>
        <v>478500</v>
      </c>
      <c r="BF44" s="63">
        <f>'COGS-PRICE-MARGIN_CWS'!$B119*BF43</f>
        <v>522000</v>
      </c>
      <c r="BG44" s="63">
        <f>'COGS-PRICE-MARGIN_CWS'!$B119*BG43</f>
        <v>427750</v>
      </c>
      <c r="BH44" s="63">
        <f>'COGS-PRICE-MARGIN_CWS'!$B119*BH43</f>
        <v>478500</v>
      </c>
      <c r="BI44" s="63">
        <f>'COGS-PRICE-MARGIN_CWS'!$B119*BI43</f>
        <v>384250</v>
      </c>
      <c r="BJ44" s="63">
        <f>'COGS-PRICE-MARGIN_CWS'!$B119*BJ43</f>
        <v>384250</v>
      </c>
      <c r="BK44" s="63">
        <f>'COGS-PRICE-MARGIN_CWS'!$B119*BK43</f>
        <v>384250</v>
      </c>
      <c r="BL44" s="63">
        <f>'COGS-PRICE-MARGIN_CWS'!$B119*BL43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'COGS-PRICE-MARGIN_CWS'!$C4</f>
        <v>0.09</v>
      </c>
      <c r="F45" s="172">
        <f>'COGS-PRICE-MARGIN_CWS'!$C4</f>
        <v>0.09</v>
      </c>
      <c r="G45" s="172">
        <f>'COGS-PRICE-MARGIN_CWS'!$C4</f>
        <v>0.09</v>
      </c>
      <c r="H45" s="172">
        <f>'COGS-PRICE-MARGIN_CWS'!$C4</f>
        <v>0.09</v>
      </c>
      <c r="I45" s="172">
        <f>'COGS-PRICE-MARGIN_CWS'!$C4</f>
        <v>0.09</v>
      </c>
      <c r="J45" s="172">
        <f>'COGS-PRICE-MARGIN_CWS'!$C4</f>
        <v>0.09</v>
      </c>
      <c r="K45" s="172">
        <f>'COGS-PRICE-MARGIN_CWS'!$C4</f>
        <v>0.09</v>
      </c>
      <c r="L45" s="172">
        <f>'COGS-PRICE-MARGIN_CWS'!$C4</f>
        <v>0.09</v>
      </c>
      <c r="M45" s="172">
        <f>'COGS-PRICE-MARGIN_CWS'!$C4</f>
        <v>0.09</v>
      </c>
      <c r="N45" s="172">
        <f>'COGS-PRICE-MARGIN_CWS'!$C4</f>
        <v>0.09</v>
      </c>
      <c r="O45" s="172">
        <f>'COGS-PRICE-MARGIN_CWS'!$C4</f>
        <v>0.09</v>
      </c>
      <c r="P45" s="172">
        <f>'COGS-PRICE-MARGIN_CWS'!$C4</f>
        <v>0.09</v>
      </c>
      <c r="Q45" s="172">
        <f>'COGS-PRICE-MARGIN_CWS'!$C56</f>
        <v>0.25</v>
      </c>
      <c r="R45" s="172">
        <f>'COGS-PRICE-MARGIN_CWS'!$C56</f>
        <v>0.25</v>
      </c>
      <c r="S45" s="172">
        <f>'COGS-PRICE-MARGIN_CWS'!$C56</f>
        <v>0.25</v>
      </c>
      <c r="T45" s="172">
        <f>'COGS-PRICE-MARGIN_CWS'!$C56</f>
        <v>0.25</v>
      </c>
      <c r="U45" s="172">
        <f>'COGS-PRICE-MARGIN_CWS'!$C56</f>
        <v>0.25</v>
      </c>
      <c r="V45" s="172">
        <f>'COGS-PRICE-MARGIN_CWS'!$C56</f>
        <v>0.25</v>
      </c>
      <c r="W45" s="172">
        <f>'COGS-PRICE-MARGIN_CWS'!$C56</f>
        <v>0.25</v>
      </c>
      <c r="X45" s="172">
        <f>'COGS-PRICE-MARGIN_CWS'!$C56</f>
        <v>0.25</v>
      </c>
      <c r="Y45" s="172">
        <f>'COGS-PRICE-MARGIN_CWS'!$C56</f>
        <v>0.25</v>
      </c>
      <c r="Z45" s="172">
        <f>'COGS-PRICE-MARGIN_CWS'!$C56</f>
        <v>0.25</v>
      </c>
      <c r="AA45" s="172">
        <f>'COGS-PRICE-MARGIN_CWS'!$C56</f>
        <v>0.25</v>
      </c>
      <c r="AB45" s="172">
        <f>'COGS-PRICE-MARGIN_CWS'!$C56</f>
        <v>0.25</v>
      </c>
      <c r="AC45" s="172">
        <f>'COGS-PRICE-MARGIN_CWS'!$C77</f>
        <v>0.15</v>
      </c>
      <c r="AD45" s="172">
        <f>'COGS-PRICE-MARGIN_CWS'!$C77</f>
        <v>0.15</v>
      </c>
      <c r="AE45" s="172">
        <f>'COGS-PRICE-MARGIN_CWS'!$C77</f>
        <v>0.15</v>
      </c>
      <c r="AF45" s="172">
        <f>'COGS-PRICE-MARGIN_CWS'!$C77</f>
        <v>0.15</v>
      </c>
      <c r="AG45" s="172">
        <f>'COGS-PRICE-MARGIN_CWS'!$C77</f>
        <v>0.15</v>
      </c>
      <c r="AH45" s="172">
        <f>'COGS-PRICE-MARGIN_CWS'!$C77</f>
        <v>0.15</v>
      </c>
      <c r="AI45" s="172">
        <f>'COGS-PRICE-MARGIN_CWS'!$C77</f>
        <v>0.15</v>
      </c>
      <c r="AJ45" s="172">
        <f>'COGS-PRICE-MARGIN_CWS'!$C77</f>
        <v>0.15</v>
      </c>
      <c r="AK45" s="172">
        <f>'COGS-PRICE-MARGIN_CWS'!$C77</f>
        <v>0.15</v>
      </c>
      <c r="AL45" s="172">
        <f>'COGS-PRICE-MARGIN_CWS'!$C77</f>
        <v>0.15</v>
      </c>
      <c r="AM45" s="172">
        <f>'COGS-PRICE-MARGIN_CWS'!$C77</f>
        <v>0.15</v>
      </c>
      <c r="AN45" s="172">
        <f>'COGS-PRICE-MARGIN_CWS'!$C77</f>
        <v>0.15</v>
      </c>
      <c r="AO45" s="172">
        <f>'COGS-PRICE-MARGIN_CWS'!$C98</f>
        <v>0.1</v>
      </c>
      <c r="AP45" s="172">
        <f>'COGS-PRICE-MARGIN_CWS'!$C98</f>
        <v>0.1</v>
      </c>
      <c r="AQ45" s="172">
        <f>'COGS-PRICE-MARGIN_CWS'!$C98</f>
        <v>0.1</v>
      </c>
      <c r="AR45" s="172">
        <f>'COGS-PRICE-MARGIN_CWS'!$C98</f>
        <v>0.1</v>
      </c>
      <c r="AS45" s="172">
        <f>'COGS-PRICE-MARGIN_CWS'!$C98</f>
        <v>0.1</v>
      </c>
      <c r="AT45" s="172">
        <f>'COGS-PRICE-MARGIN_CWS'!$C98</f>
        <v>0.1</v>
      </c>
      <c r="AU45" s="172">
        <f>'COGS-PRICE-MARGIN_CWS'!$C98</f>
        <v>0.1</v>
      </c>
      <c r="AV45" s="172">
        <f>'COGS-PRICE-MARGIN_CWS'!$C98</f>
        <v>0.1</v>
      </c>
      <c r="AW45" s="172">
        <f>'COGS-PRICE-MARGIN_CWS'!$C98</f>
        <v>0.1</v>
      </c>
      <c r="AX45" s="172">
        <f>'COGS-PRICE-MARGIN_CWS'!$C98</f>
        <v>0.1</v>
      </c>
      <c r="AY45" s="172">
        <f>'COGS-PRICE-MARGIN_CWS'!$C98</f>
        <v>0.1</v>
      </c>
      <c r="AZ45" s="172">
        <f>'COGS-PRICE-MARGIN_CWS'!$C98</f>
        <v>0.1</v>
      </c>
      <c r="BA45" s="172">
        <f>'COGS-PRICE-MARGIN_CWS'!$C119</f>
        <v>0.1</v>
      </c>
      <c r="BB45" s="172">
        <f>'COGS-PRICE-MARGIN_CWS'!$C119</f>
        <v>0.1</v>
      </c>
      <c r="BC45" s="172">
        <f>'COGS-PRICE-MARGIN_CWS'!$C119</f>
        <v>0.1</v>
      </c>
      <c r="BD45" s="172">
        <f>'COGS-PRICE-MARGIN_CWS'!$C119</f>
        <v>0.1</v>
      </c>
      <c r="BE45" s="172">
        <f>'COGS-PRICE-MARGIN_CWS'!$C119</f>
        <v>0.1</v>
      </c>
      <c r="BF45" s="172">
        <f>'COGS-PRICE-MARGIN_CWS'!$C119</f>
        <v>0.1</v>
      </c>
      <c r="BG45" s="172">
        <f>'COGS-PRICE-MARGIN_CWS'!$C119</f>
        <v>0.1</v>
      </c>
      <c r="BH45" s="172">
        <f>'COGS-PRICE-MARGIN_CWS'!$C119</f>
        <v>0.1</v>
      </c>
      <c r="BI45" s="172">
        <f>'COGS-PRICE-MARGIN_CWS'!$C119</f>
        <v>0.1</v>
      </c>
      <c r="BJ45" s="172">
        <f>'COGS-PRICE-MARGIN_CWS'!$C119</f>
        <v>0.1</v>
      </c>
      <c r="BK45" s="172">
        <f>'COGS-PRICE-MARGIN_CWS'!$C119</f>
        <v>0.1</v>
      </c>
      <c r="BL45" s="172">
        <f>'COGS-PRICE-MARGIN_CWS'!$C119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'COGS-PRICE-MARGIN_CWS'!$E4*E43</f>
        <v>0</v>
      </c>
      <c r="F52" s="63">
        <f>'COGS-PRICE-MARGIN_CWS'!$E4*F43</f>
        <v>0</v>
      </c>
      <c r="G52" s="63">
        <f>'COGS-PRICE-MARGIN_CWS'!$E4*G43</f>
        <v>0</v>
      </c>
      <c r="H52" s="63">
        <f>'COGS-PRICE-MARGIN_CWS'!$E4*H43</f>
        <v>468000</v>
      </c>
      <c r="I52" s="63">
        <f>'COGS-PRICE-MARGIN_CWS'!$E4*I43</f>
        <v>516000</v>
      </c>
      <c r="J52" s="63">
        <f>'COGS-PRICE-MARGIN_CWS'!$E4*J43</f>
        <v>576000</v>
      </c>
      <c r="K52" s="63">
        <f>'COGS-PRICE-MARGIN_CWS'!$E4*K43</f>
        <v>468000</v>
      </c>
      <c r="L52" s="63">
        <f>'COGS-PRICE-MARGIN_CWS'!$E4*L43</f>
        <v>516000</v>
      </c>
      <c r="M52" s="63">
        <f>'COGS-PRICE-MARGIN_CWS'!$E4*M43</f>
        <v>420000</v>
      </c>
      <c r="N52" s="63">
        <f>'COGS-PRICE-MARGIN_CWS'!$E4*N43</f>
        <v>420000</v>
      </c>
      <c r="O52" s="63">
        <f>'COGS-PRICE-MARGIN_CWS'!$E4*O43</f>
        <v>420000</v>
      </c>
      <c r="P52" s="63">
        <f>'COGS-PRICE-MARGIN_CWS'!$E4*P43</f>
        <v>264000</v>
      </c>
      <c r="Q52" s="63">
        <f>'COGS-PRICE-MARGIN_CWS'!$E56*Q43</f>
        <v>172800</v>
      </c>
      <c r="R52" s="63">
        <f>'COGS-PRICE-MARGIN_CWS'!$E56*R43</f>
        <v>280800</v>
      </c>
      <c r="S52" s="63">
        <f>'COGS-PRICE-MARGIN_CWS'!$E56*S43</f>
        <v>313200</v>
      </c>
      <c r="T52" s="63">
        <f>'COGS-PRICE-MARGIN_CWS'!$E56*T43</f>
        <v>313200</v>
      </c>
      <c r="U52" s="63">
        <f>'COGS-PRICE-MARGIN_CWS'!$E56*U43</f>
        <v>345600</v>
      </c>
      <c r="V52" s="63">
        <f>'COGS-PRICE-MARGIN_CWS'!$E56*V43</f>
        <v>378000</v>
      </c>
      <c r="W52" s="63">
        <f>'COGS-PRICE-MARGIN_CWS'!$E56*W43</f>
        <v>313200</v>
      </c>
      <c r="X52" s="63">
        <f>'COGS-PRICE-MARGIN_CWS'!$E56*X43</f>
        <v>345600</v>
      </c>
      <c r="Y52" s="63">
        <f>'COGS-PRICE-MARGIN_CWS'!$E56*Y43</f>
        <v>280800</v>
      </c>
      <c r="Z52" s="63">
        <f>'COGS-PRICE-MARGIN_CWS'!$E56*Z43</f>
        <v>280800</v>
      </c>
      <c r="AA52" s="63">
        <f>'COGS-PRICE-MARGIN_CWS'!$E56*AA43</f>
        <v>280800</v>
      </c>
      <c r="AB52" s="63">
        <f>'COGS-PRICE-MARGIN_CWS'!$E56*AB43</f>
        <v>172800</v>
      </c>
      <c r="AC52" s="63">
        <f>'COGS-PRICE-MARGIN_CWS'!$E77*AC43</f>
        <v>281880</v>
      </c>
      <c r="AD52" s="63">
        <f>'COGS-PRICE-MARGIN_CWS'!$E77*AD43</f>
        <v>456840</v>
      </c>
      <c r="AE52" s="63">
        <f>'COGS-PRICE-MARGIN_CWS'!$E77*AE43</f>
        <v>515160</v>
      </c>
      <c r="AF52" s="63">
        <f>'COGS-PRICE-MARGIN_CWS'!$E77*AF43</f>
        <v>515160</v>
      </c>
      <c r="AG52" s="63">
        <f>'COGS-PRICE-MARGIN_CWS'!$E77*AG43</f>
        <v>563760</v>
      </c>
      <c r="AH52" s="63">
        <f>'COGS-PRICE-MARGIN_CWS'!$E77*AH43</f>
        <v>622080</v>
      </c>
      <c r="AI52" s="63">
        <f>'COGS-PRICE-MARGIN_CWS'!$E77*AI43</f>
        <v>515160</v>
      </c>
      <c r="AJ52" s="63">
        <f>'COGS-PRICE-MARGIN_CWS'!$E77*AJ43</f>
        <v>563760</v>
      </c>
      <c r="AK52" s="63">
        <f>'COGS-PRICE-MARGIN_CWS'!$E77*AK43</f>
        <v>456840</v>
      </c>
      <c r="AL52" s="63">
        <f>'COGS-PRICE-MARGIN_CWS'!$E77*AL43</f>
        <v>456840</v>
      </c>
      <c r="AM52" s="63">
        <f>'COGS-PRICE-MARGIN_CWS'!$E77*AM43</f>
        <v>456840</v>
      </c>
      <c r="AN52" s="63">
        <f>'COGS-PRICE-MARGIN_CWS'!$E77*AN43</f>
        <v>281880</v>
      </c>
      <c r="AO52" s="63">
        <f>'COGS-PRICE-MARGIN_CWS'!$E98*AO43</f>
        <v>271188</v>
      </c>
      <c r="AP52" s="63">
        <f>'COGS-PRICE-MARGIN_CWS'!$E98*AP43</f>
        <v>437400</v>
      </c>
      <c r="AQ52" s="63">
        <f>'COGS-PRICE-MARGIN_CWS'!$E98*AQ43</f>
        <v>489888</v>
      </c>
      <c r="AR52" s="63">
        <f>'COGS-PRICE-MARGIN_CWS'!$E98*AR43</f>
        <v>489888</v>
      </c>
      <c r="AS52" s="63">
        <f>'COGS-PRICE-MARGIN_CWS'!$E98*AS43</f>
        <v>542376</v>
      </c>
      <c r="AT52" s="63">
        <f>'COGS-PRICE-MARGIN_CWS'!$E98*AT43</f>
        <v>594864</v>
      </c>
      <c r="AU52" s="63">
        <f>'COGS-PRICE-MARGIN_CWS'!$E98*AU43</f>
        <v>489888</v>
      </c>
      <c r="AV52" s="63">
        <f>'COGS-PRICE-MARGIN_CWS'!$E98*AV43</f>
        <v>542376</v>
      </c>
      <c r="AW52" s="63">
        <f>'COGS-PRICE-MARGIN_CWS'!$E98*AW43</f>
        <v>437400</v>
      </c>
      <c r="AX52" s="63">
        <f>'COGS-PRICE-MARGIN_CWS'!$E98*AX43</f>
        <v>437400</v>
      </c>
      <c r="AY52" s="63">
        <f>'COGS-PRICE-MARGIN_CWS'!$E98*AY43</f>
        <v>437400</v>
      </c>
      <c r="AZ52" s="63">
        <f>'COGS-PRICE-MARGIN_CWS'!$E98*AZ43</f>
        <v>271188</v>
      </c>
      <c r="BA52" s="63">
        <f>'COGS-PRICE-MARGIN_CWS'!$E119*BA43</f>
        <v>259815.6</v>
      </c>
      <c r="BB52" s="63">
        <f>'COGS-PRICE-MARGIN_CWS'!$E119*BB43</f>
        <v>417279.6</v>
      </c>
      <c r="BC52" s="63">
        <f>'COGS-PRICE-MARGIN_CWS'!$E119*BC43</f>
        <v>464518.8</v>
      </c>
      <c r="BD52" s="63">
        <f>'COGS-PRICE-MARGIN_CWS'!$E119*BD43</f>
        <v>464518.8</v>
      </c>
      <c r="BE52" s="63">
        <f>'COGS-PRICE-MARGIN_CWS'!$E119*BE43</f>
        <v>519631.2</v>
      </c>
      <c r="BF52" s="63">
        <f>'COGS-PRICE-MARGIN_CWS'!$E119*BF43</f>
        <v>566870.4</v>
      </c>
      <c r="BG52" s="63">
        <f>'COGS-PRICE-MARGIN_CWS'!$E119*BG43</f>
        <v>464518.8</v>
      </c>
      <c r="BH52" s="63">
        <f>'COGS-PRICE-MARGIN_CWS'!$E119*BH43</f>
        <v>519631.2</v>
      </c>
      <c r="BI52" s="63">
        <f>'COGS-PRICE-MARGIN_CWS'!$E119*BI43</f>
        <v>417279.6</v>
      </c>
      <c r="BJ52" s="63">
        <f>'COGS-PRICE-MARGIN_CWS'!$E119*BJ43</f>
        <v>417279.6</v>
      </c>
      <c r="BK52" s="63">
        <f>'COGS-PRICE-MARGIN_CWS'!$E119*BK43</f>
        <v>417279.6</v>
      </c>
      <c r="BL52" s="63">
        <f>'COGS-PRICE-MARGIN_CWS'!$E119*BL43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'COGS-PRICE-MARGIN_CWS'!$E5*E43</f>
        <v>0</v>
      </c>
      <c r="F53" s="63">
        <f>'COGS-PRICE-MARGIN_CWS'!$E5*F43</f>
        <v>0</v>
      </c>
      <c r="G53" s="63">
        <f>'COGS-PRICE-MARGIN_CWS'!$E5*G43</f>
        <v>0</v>
      </c>
      <c r="H53" s="63">
        <f>'COGS-PRICE-MARGIN_CWS'!$E5*H43</f>
        <v>19500</v>
      </c>
      <c r="I53" s="63">
        <f>'COGS-PRICE-MARGIN_CWS'!$E5*I43</f>
        <v>21500</v>
      </c>
      <c r="J53" s="63">
        <f>'COGS-PRICE-MARGIN_CWS'!$E5*J43</f>
        <v>24000</v>
      </c>
      <c r="K53" s="63">
        <f>'COGS-PRICE-MARGIN_CWS'!$E5*K43</f>
        <v>19500</v>
      </c>
      <c r="L53" s="63">
        <f>'COGS-PRICE-MARGIN_CWS'!$E5*L43</f>
        <v>21500</v>
      </c>
      <c r="M53" s="63">
        <f>'COGS-PRICE-MARGIN_CWS'!$E5*M43</f>
        <v>17500</v>
      </c>
      <c r="N53" s="63">
        <f>'COGS-PRICE-MARGIN_CWS'!$E5*N43</f>
        <v>17500</v>
      </c>
      <c r="O53" s="63">
        <f>'COGS-PRICE-MARGIN_CWS'!$E5*O43</f>
        <v>17500</v>
      </c>
      <c r="P53" s="63">
        <f>'COGS-PRICE-MARGIN_CWS'!$E5*P43</f>
        <v>11000</v>
      </c>
      <c r="Q53" s="63">
        <f>'COGS-PRICE-MARGIN_CWS'!$E57*Q43</f>
        <v>8800</v>
      </c>
      <c r="R53" s="63">
        <f>'COGS-PRICE-MARGIN_CWS'!$E57*R43</f>
        <v>14300</v>
      </c>
      <c r="S53" s="63">
        <f>'COGS-PRICE-MARGIN_CWS'!$E57*S43</f>
        <v>15950</v>
      </c>
      <c r="T53" s="63">
        <f>'COGS-PRICE-MARGIN_CWS'!$E57*T43</f>
        <v>15950</v>
      </c>
      <c r="U53" s="63">
        <f>'COGS-PRICE-MARGIN_CWS'!$E57*U43</f>
        <v>17600</v>
      </c>
      <c r="V53" s="63">
        <f>'COGS-PRICE-MARGIN_CWS'!$E57*V43</f>
        <v>19250</v>
      </c>
      <c r="W53" s="63">
        <f>'COGS-PRICE-MARGIN_CWS'!$E57*W43</f>
        <v>15950</v>
      </c>
      <c r="X53" s="63">
        <f>'COGS-PRICE-MARGIN_CWS'!$E57*X43</f>
        <v>17600</v>
      </c>
      <c r="Y53" s="63">
        <f>'COGS-PRICE-MARGIN_CWS'!$E57*Y43</f>
        <v>14300</v>
      </c>
      <c r="Z53" s="63">
        <f>'COGS-PRICE-MARGIN_CWS'!$E57*Z43</f>
        <v>14300</v>
      </c>
      <c r="AA53" s="63">
        <f>'COGS-PRICE-MARGIN_CWS'!$E57*AA43</f>
        <v>14300</v>
      </c>
      <c r="AB53" s="63">
        <f>'COGS-PRICE-MARGIN_CWS'!$E57*AB43</f>
        <v>8800</v>
      </c>
      <c r="AC53" s="63">
        <f>'COGS-PRICE-MARGIN_CWS'!$E78*AC43</f>
        <v>17545</v>
      </c>
      <c r="AD53" s="63">
        <f>'COGS-PRICE-MARGIN_CWS'!$E78*AD43</f>
        <v>28435</v>
      </c>
      <c r="AE53" s="63">
        <f>'COGS-PRICE-MARGIN_CWS'!$E78*AE43</f>
        <v>32065</v>
      </c>
      <c r="AF53" s="63">
        <f>'COGS-PRICE-MARGIN_CWS'!$E78*AF43</f>
        <v>32065</v>
      </c>
      <c r="AG53" s="63">
        <f>'COGS-PRICE-MARGIN_CWS'!$E78*AG43</f>
        <v>35090</v>
      </c>
      <c r="AH53" s="63">
        <f>'COGS-PRICE-MARGIN_CWS'!$E78*AH43</f>
        <v>38720</v>
      </c>
      <c r="AI53" s="63">
        <f>'COGS-PRICE-MARGIN_CWS'!$E78*AI43</f>
        <v>32065</v>
      </c>
      <c r="AJ53" s="63">
        <f>'COGS-PRICE-MARGIN_CWS'!$E78*AJ43</f>
        <v>35090</v>
      </c>
      <c r="AK53" s="63">
        <f>'COGS-PRICE-MARGIN_CWS'!$E78*AK43</f>
        <v>28435</v>
      </c>
      <c r="AL53" s="63">
        <f>'COGS-PRICE-MARGIN_CWS'!$E78*AL43</f>
        <v>28435</v>
      </c>
      <c r="AM53" s="63">
        <f>'COGS-PRICE-MARGIN_CWS'!$E78*AM43</f>
        <v>28435</v>
      </c>
      <c r="AN53" s="63">
        <f>'COGS-PRICE-MARGIN_CWS'!$E78*AN43</f>
        <v>17545</v>
      </c>
      <c r="AO53" s="63">
        <f>'COGS-PRICE-MARGIN_CWS'!$E99*AO43</f>
        <v>20630.5</v>
      </c>
      <c r="AP53" s="63">
        <f>'COGS-PRICE-MARGIN_CWS'!$E99*AP43</f>
        <v>33275</v>
      </c>
      <c r="AQ53" s="63">
        <f>'COGS-PRICE-MARGIN_CWS'!$E99*AQ43</f>
        <v>37268</v>
      </c>
      <c r="AR53" s="63">
        <f>'COGS-PRICE-MARGIN_CWS'!$E99*AR43</f>
        <v>37268</v>
      </c>
      <c r="AS53" s="63">
        <f>'COGS-PRICE-MARGIN_CWS'!$E99*AS43</f>
        <v>41261</v>
      </c>
      <c r="AT53" s="63">
        <f>'COGS-PRICE-MARGIN_CWS'!$E99*AT43</f>
        <v>45254</v>
      </c>
      <c r="AU53" s="63">
        <f>'COGS-PRICE-MARGIN_CWS'!$E99*AU43</f>
        <v>37268</v>
      </c>
      <c r="AV53" s="63">
        <f>'COGS-PRICE-MARGIN_CWS'!$E99*AV43</f>
        <v>41261</v>
      </c>
      <c r="AW53" s="63">
        <f>'COGS-PRICE-MARGIN_CWS'!$E99*AW43</f>
        <v>33275</v>
      </c>
      <c r="AX53" s="63">
        <f>'COGS-PRICE-MARGIN_CWS'!$E99*AX43</f>
        <v>33275</v>
      </c>
      <c r="AY53" s="63">
        <f>'COGS-PRICE-MARGIN_CWS'!$E99*AY43</f>
        <v>33275</v>
      </c>
      <c r="AZ53" s="63">
        <f>'COGS-PRICE-MARGIN_CWS'!$E99*AZ43</f>
        <v>20630.5</v>
      </c>
      <c r="BA53" s="63">
        <f>'COGS-PRICE-MARGIN_CWS'!$E120*BA43</f>
        <v>36.300000000000004</v>
      </c>
      <c r="BB53" s="63">
        <f>'COGS-PRICE-MARGIN_CWS'!$E120*BB43</f>
        <v>58.300000000000004</v>
      </c>
      <c r="BC53" s="63">
        <f>'COGS-PRICE-MARGIN_CWS'!$E120*BC43</f>
        <v>64.900000000000006</v>
      </c>
      <c r="BD53" s="63">
        <f>'COGS-PRICE-MARGIN_CWS'!$E120*BD43</f>
        <v>64.900000000000006</v>
      </c>
      <c r="BE53" s="63">
        <f>'COGS-PRICE-MARGIN_CWS'!$E120*BE43</f>
        <v>72.600000000000009</v>
      </c>
      <c r="BF53" s="63">
        <f>'COGS-PRICE-MARGIN_CWS'!$E120*BF43</f>
        <v>79.2</v>
      </c>
      <c r="BG53" s="63">
        <f>'COGS-PRICE-MARGIN_CWS'!$E120*BG43</f>
        <v>64.900000000000006</v>
      </c>
      <c r="BH53" s="63">
        <f>'COGS-PRICE-MARGIN_CWS'!$E120*BH43</f>
        <v>72.600000000000009</v>
      </c>
      <c r="BI53" s="63">
        <f>'COGS-PRICE-MARGIN_CWS'!$E120*BI43</f>
        <v>58.300000000000004</v>
      </c>
      <c r="BJ53" s="63">
        <f>'COGS-PRICE-MARGIN_CWS'!$E120*BJ43</f>
        <v>58.300000000000004</v>
      </c>
      <c r="BK53" s="63">
        <f>'COGS-PRICE-MARGIN_CWS'!$E120*BK43</f>
        <v>58.300000000000004</v>
      </c>
      <c r="BL53" s="63">
        <f>'COGS-PRICE-MARGIN_CWS'!$E120*BL43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'COGS-PRICE-MARGIN_CWS'!$E6*E43</f>
        <v>0</v>
      </c>
      <c r="F54" s="63">
        <f>'COGS-PRICE-MARGIN_CWS'!$E6*F43</f>
        <v>0</v>
      </c>
      <c r="G54" s="63">
        <f>'COGS-PRICE-MARGIN_CWS'!$E6*G43</f>
        <v>0</v>
      </c>
      <c r="H54" s="63">
        <f>'COGS-PRICE-MARGIN_CWS'!$E6*H43</f>
        <v>0</v>
      </c>
      <c r="I54" s="63">
        <f>'COGS-PRICE-MARGIN_CWS'!$E6*I43</f>
        <v>0</v>
      </c>
      <c r="J54" s="63">
        <f>'COGS-PRICE-MARGIN_CWS'!$E6*J43</f>
        <v>0</v>
      </c>
      <c r="K54" s="63">
        <f>'COGS-PRICE-MARGIN_CWS'!$E6*K43</f>
        <v>0</v>
      </c>
      <c r="L54" s="63">
        <f>'COGS-PRICE-MARGIN_CWS'!$E6*L43</f>
        <v>0</v>
      </c>
      <c r="M54" s="63">
        <f>'COGS-PRICE-MARGIN_CWS'!$E6*M43</f>
        <v>0</v>
      </c>
      <c r="N54" s="63">
        <f>'COGS-PRICE-MARGIN_CWS'!$E6*N43</f>
        <v>0</v>
      </c>
      <c r="O54" s="63">
        <f>'COGS-PRICE-MARGIN_CWS'!$E6*O43</f>
        <v>0</v>
      </c>
      <c r="P54" s="63">
        <f>'COGS-PRICE-MARGIN_CWS'!$E6*P43</f>
        <v>0</v>
      </c>
      <c r="Q54" s="63">
        <f>'COGS-PRICE-MARGIN_CWS'!$E58*Q43</f>
        <v>0</v>
      </c>
      <c r="R54" s="63">
        <f>'COGS-PRICE-MARGIN_CWS'!$E58*R43</f>
        <v>0</v>
      </c>
      <c r="S54" s="63">
        <f>'COGS-PRICE-MARGIN_CWS'!$E58*S43</f>
        <v>0</v>
      </c>
      <c r="T54" s="63">
        <f>'COGS-PRICE-MARGIN_CWS'!$E58*T43</f>
        <v>0</v>
      </c>
      <c r="U54" s="63">
        <f>'COGS-PRICE-MARGIN_CWS'!$E58*U43</f>
        <v>0</v>
      </c>
      <c r="V54" s="63">
        <f>'COGS-PRICE-MARGIN_CWS'!$E58*V43</f>
        <v>0</v>
      </c>
      <c r="W54" s="63">
        <f>'COGS-PRICE-MARGIN_CWS'!$E58*W43</f>
        <v>0</v>
      </c>
      <c r="X54" s="63">
        <f>'COGS-PRICE-MARGIN_CWS'!$E58*X43</f>
        <v>0</v>
      </c>
      <c r="Y54" s="63">
        <f>'COGS-PRICE-MARGIN_CWS'!$E58*Y43</f>
        <v>0</v>
      </c>
      <c r="Z54" s="63">
        <f>'COGS-PRICE-MARGIN_CWS'!$E58*Z43</f>
        <v>0</v>
      </c>
      <c r="AA54" s="63">
        <f>'COGS-PRICE-MARGIN_CWS'!$E58*AA43</f>
        <v>0</v>
      </c>
      <c r="AB54" s="63">
        <f>'COGS-PRICE-MARGIN_CWS'!$E58*AB43</f>
        <v>0</v>
      </c>
      <c r="AC54" s="63">
        <f>'COGS-PRICE-MARGIN_CWS'!$E79*AC43</f>
        <v>0</v>
      </c>
      <c r="AD54" s="63">
        <f>'COGS-PRICE-MARGIN_CWS'!$E79*AD43</f>
        <v>0</v>
      </c>
      <c r="AE54" s="63">
        <f>'COGS-PRICE-MARGIN_CWS'!$E79*AE43</f>
        <v>0</v>
      </c>
      <c r="AF54" s="63">
        <f>'COGS-PRICE-MARGIN_CWS'!$E79*AF43</f>
        <v>0</v>
      </c>
      <c r="AG54" s="63">
        <f>'COGS-PRICE-MARGIN_CWS'!$E79*AG43</f>
        <v>0</v>
      </c>
      <c r="AH54" s="63">
        <f>'COGS-PRICE-MARGIN_CWS'!$E79*AH43</f>
        <v>0</v>
      </c>
      <c r="AI54" s="63">
        <f>'COGS-PRICE-MARGIN_CWS'!$E79*AI43</f>
        <v>0</v>
      </c>
      <c r="AJ54" s="63">
        <f>'COGS-PRICE-MARGIN_CWS'!$E79*AJ43</f>
        <v>0</v>
      </c>
      <c r="AK54" s="63">
        <f>'COGS-PRICE-MARGIN_CWS'!$E79*AK43</f>
        <v>0</v>
      </c>
      <c r="AL54" s="63">
        <f>'COGS-PRICE-MARGIN_CWS'!$E79*AL43</f>
        <v>0</v>
      </c>
      <c r="AM54" s="63">
        <f>'COGS-PRICE-MARGIN_CWS'!$E79*AM43</f>
        <v>0</v>
      </c>
      <c r="AN54" s="63">
        <f>'COGS-PRICE-MARGIN_CWS'!$E79*AN43</f>
        <v>0</v>
      </c>
      <c r="AO54" s="63">
        <f>'COGS-PRICE-MARGIN_CWS'!$E100*AO43</f>
        <v>0</v>
      </c>
      <c r="AP54" s="63">
        <f>'COGS-PRICE-MARGIN_CWS'!$E100*AP43</f>
        <v>0</v>
      </c>
      <c r="AQ54" s="63">
        <f>'COGS-PRICE-MARGIN_CWS'!$E100*AQ43</f>
        <v>0</v>
      </c>
      <c r="AR54" s="63">
        <f>'COGS-PRICE-MARGIN_CWS'!$E100*AR43</f>
        <v>0</v>
      </c>
      <c r="AS54" s="63">
        <f>'COGS-PRICE-MARGIN_CWS'!$E100*AS43</f>
        <v>0</v>
      </c>
      <c r="AT54" s="63">
        <f>'COGS-PRICE-MARGIN_CWS'!$E100*AT43</f>
        <v>0</v>
      </c>
      <c r="AU54" s="63">
        <f>'COGS-PRICE-MARGIN_CWS'!$E100*AU43</f>
        <v>0</v>
      </c>
      <c r="AV54" s="63">
        <f>'COGS-PRICE-MARGIN_CWS'!$E100*AV43</f>
        <v>0</v>
      </c>
      <c r="AW54" s="63">
        <f>'COGS-PRICE-MARGIN_CWS'!$E100*AW43</f>
        <v>0</v>
      </c>
      <c r="AX54" s="63">
        <f>'COGS-PRICE-MARGIN_CWS'!$E100*AX43</f>
        <v>0</v>
      </c>
      <c r="AY54" s="63">
        <f>'COGS-PRICE-MARGIN_CWS'!$E100*AY43</f>
        <v>0</v>
      </c>
      <c r="AZ54" s="63">
        <f>'COGS-PRICE-MARGIN_CWS'!$E100*AZ43</f>
        <v>0</v>
      </c>
      <c r="BA54" s="63">
        <f>'COGS-PRICE-MARGIN_CWS'!$E121*BA43</f>
        <v>0</v>
      </c>
      <c r="BB54" s="63">
        <f>'COGS-PRICE-MARGIN_CWS'!$E121*BB43</f>
        <v>0</v>
      </c>
      <c r="BC54" s="63">
        <f>'COGS-PRICE-MARGIN_CWS'!$E121*BC43</f>
        <v>0</v>
      </c>
      <c r="BD54" s="63">
        <f>'COGS-PRICE-MARGIN_CWS'!$E121*BD43</f>
        <v>0</v>
      </c>
      <c r="BE54" s="63">
        <f>'COGS-PRICE-MARGIN_CWS'!$E121*BE43</f>
        <v>0</v>
      </c>
      <c r="BF54" s="63">
        <f>'COGS-PRICE-MARGIN_CWS'!$E121*BF43</f>
        <v>0</v>
      </c>
      <c r="BG54" s="63">
        <f>'COGS-PRICE-MARGIN_CWS'!$E121*BG43</f>
        <v>0</v>
      </c>
      <c r="BH54" s="63">
        <f>'COGS-PRICE-MARGIN_CWS'!$E121*BH43</f>
        <v>0</v>
      </c>
      <c r="BI54" s="63">
        <f>'COGS-PRICE-MARGIN_CWS'!$E121*BI43</f>
        <v>0</v>
      </c>
      <c r="BJ54" s="63">
        <f>'COGS-PRICE-MARGIN_CWS'!$E121*BJ43</f>
        <v>0</v>
      </c>
      <c r="BK54" s="63">
        <f>'COGS-PRICE-MARGIN_CWS'!$E121*BK43</f>
        <v>0</v>
      </c>
      <c r="BL54" s="63">
        <f>'COGS-PRICE-MARGIN_CWS'!$E121*BL43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'COGS-PRICE-MARGIN_CWS'!$E7*E43</f>
        <v>0</v>
      </c>
      <c r="F55" s="63">
        <f>'COGS-PRICE-MARGIN_CWS'!$E7*F43</f>
        <v>0</v>
      </c>
      <c r="G55" s="63">
        <f>'COGS-PRICE-MARGIN_CWS'!$E7*G43</f>
        <v>0</v>
      </c>
      <c r="H55" s="63">
        <f>'COGS-PRICE-MARGIN_CWS'!$E7*H43</f>
        <v>0</v>
      </c>
      <c r="I55" s="63">
        <f>'COGS-PRICE-MARGIN_CWS'!$E7*I43</f>
        <v>0</v>
      </c>
      <c r="J55" s="63">
        <f>'COGS-PRICE-MARGIN_CWS'!$E7*J43</f>
        <v>0</v>
      </c>
      <c r="K55" s="63">
        <f>'COGS-PRICE-MARGIN_CWS'!$E7*K43</f>
        <v>0</v>
      </c>
      <c r="L55" s="63">
        <f>'COGS-PRICE-MARGIN_CWS'!$E7*L43</f>
        <v>0</v>
      </c>
      <c r="M55" s="63">
        <f>'COGS-PRICE-MARGIN_CWS'!$E7*M43</f>
        <v>0</v>
      </c>
      <c r="N55" s="63">
        <f>'COGS-PRICE-MARGIN_CWS'!$E7*N43</f>
        <v>0</v>
      </c>
      <c r="O55" s="63">
        <f>'COGS-PRICE-MARGIN_CWS'!$E7*O43</f>
        <v>0</v>
      </c>
      <c r="P55" s="63">
        <f>'COGS-PRICE-MARGIN_CWS'!$E7*P43</f>
        <v>0</v>
      </c>
      <c r="Q55" s="63">
        <f>'COGS-PRICE-MARGIN_CWS'!$E59*Q43</f>
        <v>0</v>
      </c>
      <c r="R55" s="63">
        <f>'COGS-PRICE-MARGIN_CWS'!$E59*R43</f>
        <v>0</v>
      </c>
      <c r="S55" s="63">
        <f>'COGS-PRICE-MARGIN_CWS'!$E59*S43</f>
        <v>0</v>
      </c>
      <c r="T55" s="63">
        <f>'COGS-PRICE-MARGIN_CWS'!$E59*T43</f>
        <v>0</v>
      </c>
      <c r="U55" s="63">
        <f>'COGS-PRICE-MARGIN_CWS'!$E59*U43</f>
        <v>0</v>
      </c>
      <c r="V55" s="63">
        <f>'COGS-PRICE-MARGIN_CWS'!$E59*V43</f>
        <v>0</v>
      </c>
      <c r="W55" s="63">
        <f>'COGS-PRICE-MARGIN_CWS'!$E59*W43</f>
        <v>0</v>
      </c>
      <c r="X55" s="63">
        <f>'COGS-PRICE-MARGIN_CWS'!$E59*X43</f>
        <v>0</v>
      </c>
      <c r="Y55" s="63">
        <f>'COGS-PRICE-MARGIN_CWS'!$E59*Y43</f>
        <v>0</v>
      </c>
      <c r="Z55" s="63">
        <f>'COGS-PRICE-MARGIN_CWS'!$E59*Z43</f>
        <v>0</v>
      </c>
      <c r="AA55" s="63">
        <f>'COGS-PRICE-MARGIN_CWS'!$E59*AA43</f>
        <v>0</v>
      </c>
      <c r="AB55" s="63">
        <f>'COGS-PRICE-MARGIN_CWS'!$E59*AB43</f>
        <v>0</v>
      </c>
      <c r="AC55" s="63">
        <f>'COGS-PRICE-MARGIN_CWS'!$E80*AC43</f>
        <v>0</v>
      </c>
      <c r="AD55" s="63">
        <f>'COGS-PRICE-MARGIN_CWS'!$E80*AD43</f>
        <v>0</v>
      </c>
      <c r="AE55" s="63">
        <f>'COGS-PRICE-MARGIN_CWS'!$E80*AE43</f>
        <v>0</v>
      </c>
      <c r="AF55" s="63">
        <f>'COGS-PRICE-MARGIN_CWS'!$E80*AF43</f>
        <v>0</v>
      </c>
      <c r="AG55" s="63">
        <f>'COGS-PRICE-MARGIN_CWS'!$E80*AG43</f>
        <v>0</v>
      </c>
      <c r="AH55" s="63">
        <f>'COGS-PRICE-MARGIN_CWS'!$E80*AH43</f>
        <v>0</v>
      </c>
      <c r="AI55" s="63">
        <f>'COGS-PRICE-MARGIN_CWS'!$E80*AI43</f>
        <v>0</v>
      </c>
      <c r="AJ55" s="63">
        <f>'COGS-PRICE-MARGIN_CWS'!$E80*AJ43</f>
        <v>0</v>
      </c>
      <c r="AK55" s="63">
        <f>'COGS-PRICE-MARGIN_CWS'!$E80*AK43</f>
        <v>0</v>
      </c>
      <c r="AL55" s="63">
        <f>'COGS-PRICE-MARGIN_CWS'!$E80*AL43</f>
        <v>0</v>
      </c>
      <c r="AM55" s="63">
        <f>'COGS-PRICE-MARGIN_CWS'!$E80*AM43</f>
        <v>0</v>
      </c>
      <c r="AN55" s="63">
        <f>'COGS-PRICE-MARGIN_CWS'!$E80*AN43</f>
        <v>0</v>
      </c>
      <c r="AO55" s="63">
        <f>'COGS-PRICE-MARGIN_CWS'!$E101*AO43</f>
        <v>0</v>
      </c>
      <c r="AP55" s="63">
        <f>'COGS-PRICE-MARGIN_CWS'!$E101*AP43</f>
        <v>0</v>
      </c>
      <c r="AQ55" s="63">
        <f>'COGS-PRICE-MARGIN_CWS'!$E101*AQ43</f>
        <v>0</v>
      </c>
      <c r="AR55" s="63">
        <f>'COGS-PRICE-MARGIN_CWS'!$E101*AR43</f>
        <v>0</v>
      </c>
      <c r="AS55" s="63">
        <f>'COGS-PRICE-MARGIN_CWS'!$E101*AS43</f>
        <v>0</v>
      </c>
      <c r="AT55" s="63">
        <f>'COGS-PRICE-MARGIN_CWS'!$E101*AT43</f>
        <v>0</v>
      </c>
      <c r="AU55" s="63">
        <f>'COGS-PRICE-MARGIN_CWS'!$E101*AU43</f>
        <v>0</v>
      </c>
      <c r="AV55" s="63">
        <f>'COGS-PRICE-MARGIN_CWS'!$E101*AV43</f>
        <v>0</v>
      </c>
      <c r="AW55" s="63">
        <f>'COGS-PRICE-MARGIN_CWS'!$E101*AW43</f>
        <v>0</v>
      </c>
      <c r="AX55" s="63">
        <f>'COGS-PRICE-MARGIN_CWS'!$E101*AX43</f>
        <v>0</v>
      </c>
      <c r="AY55" s="63">
        <f>'COGS-PRICE-MARGIN_CWS'!$E101*AY43</f>
        <v>0</v>
      </c>
      <c r="AZ55" s="63">
        <f>'COGS-PRICE-MARGIN_CWS'!$E101*AZ43</f>
        <v>0</v>
      </c>
      <c r="BA55" s="63">
        <f>'COGS-PRICE-MARGIN_CWS'!$E122*BA43</f>
        <v>0</v>
      </c>
      <c r="BB55" s="63">
        <f>'COGS-PRICE-MARGIN_CWS'!$E122*BB43</f>
        <v>0</v>
      </c>
      <c r="BC55" s="63">
        <f>'COGS-PRICE-MARGIN_CWS'!$E122*BC43</f>
        <v>0</v>
      </c>
      <c r="BD55" s="63">
        <f>'COGS-PRICE-MARGIN_CWS'!$E122*BD43</f>
        <v>0</v>
      </c>
      <c r="BE55" s="63">
        <f>'COGS-PRICE-MARGIN_CWS'!$E122*BE43</f>
        <v>0</v>
      </c>
      <c r="BF55" s="63">
        <f>'COGS-PRICE-MARGIN_CWS'!$E122*BF43</f>
        <v>0</v>
      </c>
      <c r="BG55" s="63">
        <f>'COGS-PRICE-MARGIN_CWS'!$E122*BG43</f>
        <v>0</v>
      </c>
      <c r="BH55" s="63">
        <f>'COGS-PRICE-MARGIN_CWS'!$E122*BH43</f>
        <v>0</v>
      </c>
      <c r="BI55" s="63">
        <f>'COGS-PRICE-MARGIN_CWS'!$E122*BI43</f>
        <v>0</v>
      </c>
      <c r="BJ55" s="63">
        <f>'COGS-PRICE-MARGIN_CWS'!$E122*BJ43</f>
        <v>0</v>
      </c>
      <c r="BK55" s="63">
        <f>'COGS-PRICE-MARGIN_CWS'!$E122*BK43</f>
        <v>0</v>
      </c>
      <c r="BL55" s="63">
        <f>'COGS-PRICE-MARGIN_CWS'!$E122*BL43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 t="e">
        <f>'COGS-PRICE-MARGIN_CWS'!#REF!</f>
        <v>#REF!</v>
      </c>
      <c r="F65" s="172" t="e">
        <f>'COGS-PRICE-MARGIN_CWS'!#REF!</f>
        <v>#REF!</v>
      </c>
      <c r="G65" s="172" t="e">
        <f>'COGS-PRICE-MARGIN_CWS'!#REF!</f>
        <v>#REF!</v>
      </c>
      <c r="H65" s="172" t="e">
        <f>'COGS-PRICE-MARGIN_CWS'!#REF!</f>
        <v>#REF!</v>
      </c>
      <c r="I65" s="172" t="e">
        <f>'COGS-PRICE-MARGIN_CWS'!#REF!</f>
        <v>#REF!</v>
      </c>
      <c r="J65" s="172" t="e">
        <f>'COGS-PRICE-MARGIN_CWS'!#REF!</f>
        <v>#REF!</v>
      </c>
      <c r="K65" s="172" t="e">
        <f>'COGS-PRICE-MARGIN_CWS'!#REF!</f>
        <v>#REF!</v>
      </c>
      <c r="L65" s="172" t="e">
        <f>'COGS-PRICE-MARGIN_CWS'!#REF!</f>
        <v>#REF!</v>
      </c>
      <c r="M65" s="172" t="e">
        <f>'COGS-PRICE-MARGIN_CWS'!#REF!</f>
        <v>#REF!</v>
      </c>
      <c r="N65" s="172" t="e">
        <f>'COGS-PRICE-MARGIN_CWS'!#REF!</f>
        <v>#REF!</v>
      </c>
      <c r="O65" s="172" t="e">
        <f>'COGS-PRICE-MARGIN_CWS'!#REF!</f>
        <v>#REF!</v>
      </c>
      <c r="P65" s="172" t="e">
        <f>'COGS-PRICE-MARGIN_CWS'!#REF!</f>
        <v>#REF!</v>
      </c>
      <c r="Q65" s="172">
        <f>'COGS-PRICE-MARGIN_CWS'!$B71</f>
        <v>0.4</v>
      </c>
      <c r="R65" s="172">
        <f>'COGS-PRICE-MARGIN_CWS'!$B71</f>
        <v>0.4</v>
      </c>
      <c r="S65" s="172">
        <f>'COGS-PRICE-MARGIN_CWS'!$B71</f>
        <v>0.4</v>
      </c>
      <c r="T65" s="172">
        <f>'COGS-PRICE-MARGIN_CWS'!$B71</f>
        <v>0.4</v>
      </c>
      <c r="U65" s="172">
        <f>'COGS-PRICE-MARGIN_CWS'!$B71</f>
        <v>0.4</v>
      </c>
      <c r="V65" s="172">
        <f>'COGS-PRICE-MARGIN_CWS'!$B71</f>
        <v>0.4</v>
      </c>
      <c r="W65" s="172">
        <f>'COGS-PRICE-MARGIN_CWS'!$B71</f>
        <v>0.4</v>
      </c>
      <c r="X65" s="172">
        <f>'COGS-PRICE-MARGIN_CWS'!$B71</f>
        <v>0.4</v>
      </c>
      <c r="Y65" s="172">
        <f>'COGS-PRICE-MARGIN_CWS'!$B71</f>
        <v>0.4</v>
      </c>
      <c r="Z65" s="172">
        <f>'COGS-PRICE-MARGIN_CWS'!$B71</f>
        <v>0.4</v>
      </c>
      <c r="AA65" s="172">
        <f>'COGS-PRICE-MARGIN_CWS'!$B71</f>
        <v>0.4</v>
      </c>
      <c r="AB65" s="172">
        <f>'COGS-PRICE-MARGIN_CWS'!$B71</f>
        <v>0.4</v>
      </c>
      <c r="AC65" s="172">
        <f>'COGS-PRICE-MARGIN_CWS'!$B92</f>
        <v>0.6</v>
      </c>
      <c r="AD65" s="172">
        <f>'COGS-PRICE-MARGIN_CWS'!$B92</f>
        <v>0.6</v>
      </c>
      <c r="AE65" s="172">
        <f>'COGS-PRICE-MARGIN_CWS'!$B92</f>
        <v>0.6</v>
      </c>
      <c r="AF65" s="172">
        <f>'COGS-PRICE-MARGIN_CWS'!$B92</f>
        <v>0.6</v>
      </c>
      <c r="AG65" s="172">
        <f>'COGS-PRICE-MARGIN_CWS'!$B92</f>
        <v>0.6</v>
      </c>
      <c r="AH65" s="172">
        <f>'COGS-PRICE-MARGIN_CWS'!$B92</f>
        <v>0.6</v>
      </c>
      <c r="AI65" s="172">
        <f>'COGS-PRICE-MARGIN_CWS'!$B92</f>
        <v>0.6</v>
      </c>
      <c r="AJ65" s="172">
        <f>'COGS-PRICE-MARGIN_CWS'!$B92</f>
        <v>0.6</v>
      </c>
      <c r="AK65" s="172">
        <f>'COGS-PRICE-MARGIN_CWS'!$B92</f>
        <v>0.6</v>
      </c>
      <c r="AL65" s="172">
        <f>'COGS-PRICE-MARGIN_CWS'!$B92</f>
        <v>0.6</v>
      </c>
      <c r="AM65" s="172">
        <f>'COGS-PRICE-MARGIN_CWS'!$B92</f>
        <v>0.6</v>
      </c>
      <c r="AN65" s="172">
        <f>'COGS-PRICE-MARGIN_CWS'!$B92</f>
        <v>0.6</v>
      </c>
      <c r="AO65" s="172">
        <f>'COGS-PRICE-MARGIN_CWS'!$B113</f>
        <v>0.8</v>
      </c>
      <c r="AP65" s="172">
        <f>'COGS-PRICE-MARGIN_CWS'!$B113</f>
        <v>0.8</v>
      </c>
      <c r="AQ65" s="172">
        <f>'COGS-PRICE-MARGIN_CWS'!$B113</f>
        <v>0.8</v>
      </c>
      <c r="AR65" s="172">
        <f>'COGS-PRICE-MARGIN_CWS'!$B113</f>
        <v>0.8</v>
      </c>
      <c r="AS65" s="172">
        <f>'COGS-PRICE-MARGIN_CWS'!$B113</f>
        <v>0.8</v>
      </c>
      <c r="AT65" s="172">
        <f>'COGS-PRICE-MARGIN_CWS'!$B113</f>
        <v>0.8</v>
      </c>
      <c r="AU65" s="172">
        <f>'COGS-PRICE-MARGIN_CWS'!$B113</f>
        <v>0.8</v>
      </c>
      <c r="AV65" s="172">
        <f>'COGS-PRICE-MARGIN_CWS'!$B113</f>
        <v>0.8</v>
      </c>
      <c r="AW65" s="172">
        <f>'COGS-PRICE-MARGIN_CWS'!$B113</f>
        <v>0.8</v>
      </c>
      <c r="AX65" s="172">
        <f>'COGS-PRICE-MARGIN_CWS'!$B113</f>
        <v>0.8</v>
      </c>
      <c r="AY65" s="172">
        <f>'COGS-PRICE-MARGIN_CWS'!$B113</f>
        <v>0.8</v>
      </c>
      <c r="AZ65" s="172">
        <f>'COGS-PRICE-MARGIN_CWS'!$B113</f>
        <v>0.8</v>
      </c>
      <c r="BA65" s="172">
        <f>'COGS-PRICE-MARGIN_CWS'!$B134</f>
        <v>0.9</v>
      </c>
      <c r="BB65" s="172">
        <f>'COGS-PRICE-MARGIN_CWS'!$B134</f>
        <v>0.9</v>
      </c>
      <c r="BC65" s="172">
        <f>'COGS-PRICE-MARGIN_CWS'!$B134</f>
        <v>0.9</v>
      </c>
      <c r="BD65" s="172">
        <f>'COGS-PRICE-MARGIN_CWS'!$B134</f>
        <v>0.9</v>
      </c>
      <c r="BE65" s="172">
        <f>'COGS-PRICE-MARGIN_CWS'!$B134</f>
        <v>0.9</v>
      </c>
      <c r="BF65" s="172">
        <f>'COGS-PRICE-MARGIN_CWS'!$B134</f>
        <v>0.9</v>
      </c>
      <c r="BG65" s="172">
        <f>'COGS-PRICE-MARGIN_CWS'!$B134</f>
        <v>0.9</v>
      </c>
      <c r="BH65" s="172">
        <f>'COGS-PRICE-MARGIN_CWS'!$B134</f>
        <v>0.9</v>
      </c>
      <c r="BI65" s="172">
        <f>'COGS-PRICE-MARGIN_CWS'!$B134</f>
        <v>0.9</v>
      </c>
      <c r="BJ65" s="172">
        <f>'COGS-PRICE-MARGIN_CWS'!$B134</f>
        <v>0.9</v>
      </c>
      <c r="BK65" s="172">
        <f>'COGS-PRICE-MARGIN_CWS'!$B134</f>
        <v>0.9</v>
      </c>
      <c r="BL65" s="172">
        <f>'COGS-PRICE-MARGIN_CWS'!$B134</f>
        <v>0.9</v>
      </c>
    </row>
    <row r="66" spans="2:66" x14ac:dyDescent="0.15">
      <c r="B66" s="47" t="s">
        <v>350</v>
      </c>
      <c r="C66" s="47"/>
      <c r="E66" s="33" t="e">
        <f t="shared" ref="E66:AJ66" si="50">E43-E67</f>
        <v>#REF!</v>
      </c>
      <c r="F66" s="33" t="e">
        <f t="shared" si="50"/>
        <v>#REF!</v>
      </c>
      <c r="G66" s="33" t="e">
        <f t="shared" si="50"/>
        <v>#REF!</v>
      </c>
      <c r="H66" s="33" t="e">
        <f t="shared" si="50"/>
        <v>#REF!</v>
      </c>
      <c r="I66" s="33" t="e">
        <f t="shared" si="50"/>
        <v>#REF!</v>
      </c>
      <c r="J66" s="33" t="e">
        <f t="shared" si="50"/>
        <v>#REF!</v>
      </c>
      <c r="K66" s="33" t="e">
        <f t="shared" si="50"/>
        <v>#REF!</v>
      </c>
      <c r="L66" s="33" t="e">
        <f t="shared" si="50"/>
        <v>#REF!</v>
      </c>
      <c r="M66" s="33" t="e">
        <f t="shared" si="50"/>
        <v>#REF!</v>
      </c>
      <c r="N66" s="33" t="e">
        <f t="shared" si="50"/>
        <v>#REF!</v>
      </c>
      <c r="O66" s="33" t="e">
        <f t="shared" si="50"/>
        <v>#REF!</v>
      </c>
      <c r="P66" s="33" t="e">
        <f t="shared" si="50"/>
        <v>#REF!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 t="e">
        <f>SUM(E66:BL66)</f>
        <v>#REF!</v>
      </c>
    </row>
    <row r="67" spans="2:66" x14ac:dyDescent="0.15">
      <c r="B67" s="47" t="s">
        <v>352</v>
      </c>
      <c r="C67" s="47"/>
      <c r="E67" s="33" t="e">
        <f>ROUNDUP(+E43*E65,0)</f>
        <v>#REF!</v>
      </c>
      <c r="F67" s="33" t="e">
        <f t="shared" ref="F67:BL67" si="52">ROUNDUP(+F43*F65,0)</f>
        <v>#REF!</v>
      </c>
      <c r="G67" s="33" t="e">
        <f t="shared" si="52"/>
        <v>#REF!</v>
      </c>
      <c r="H67" s="33" t="e">
        <f t="shared" si="52"/>
        <v>#REF!</v>
      </c>
      <c r="I67" s="33" t="e">
        <f t="shared" si="52"/>
        <v>#REF!</v>
      </c>
      <c r="J67" s="33" t="e">
        <f t="shared" si="52"/>
        <v>#REF!</v>
      </c>
      <c r="K67" s="33" t="e">
        <f t="shared" si="52"/>
        <v>#REF!</v>
      </c>
      <c r="L67" s="33" t="e">
        <f t="shared" si="52"/>
        <v>#REF!</v>
      </c>
      <c r="M67" s="33" t="e">
        <f t="shared" si="52"/>
        <v>#REF!</v>
      </c>
      <c r="N67" s="33" t="e">
        <f t="shared" si="52"/>
        <v>#REF!</v>
      </c>
      <c r="O67" s="33" t="e">
        <f t="shared" si="52"/>
        <v>#REF!</v>
      </c>
      <c r="P67" s="33" t="e">
        <f t="shared" si="52"/>
        <v>#REF!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 t="e">
        <f>SUM(E67:BL67)</f>
        <v>#REF!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 t="e">
        <f>'COGS-PRICE-MARGIN_CWS'!#REF!*E66</f>
        <v>#REF!</v>
      </c>
      <c r="F71" s="108" t="e">
        <f>'COGS-PRICE-MARGIN_CWS'!#REF!*F66</f>
        <v>#REF!</v>
      </c>
      <c r="G71" s="108" t="e">
        <f>'COGS-PRICE-MARGIN_CWS'!#REF!*G66</f>
        <v>#REF!</v>
      </c>
      <c r="H71" s="108" t="e">
        <f>'COGS-PRICE-MARGIN_CWS'!#REF!*H66</f>
        <v>#REF!</v>
      </c>
      <c r="I71" s="108" t="e">
        <f>'COGS-PRICE-MARGIN_CWS'!#REF!*I66</f>
        <v>#REF!</v>
      </c>
      <c r="J71" s="108" t="e">
        <f>'COGS-PRICE-MARGIN_CWS'!#REF!*J66</f>
        <v>#REF!</v>
      </c>
      <c r="K71" s="108" t="e">
        <f>'COGS-PRICE-MARGIN_CWS'!#REF!*K66</f>
        <v>#REF!</v>
      </c>
      <c r="L71" s="108" t="e">
        <f>'COGS-PRICE-MARGIN_CWS'!#REF!*L66</f>
        <v>#REF!</v>
      </c>
      <c r="M71" s="108" t="e">
        <f>'COGS-PRICE-MARGIN_CWS'!#REF!*M66</f>
        <v>#REF!</v>
      </c>
      <c r="N71" s="108" t="e">
        <f>'COGS-PRICE-MARGIN_CWS'!#REF!*N66</f>
        <v>#REF!</v>
      </c>
      <c r="O71" s="108" t="e">
        <f>'COGS-PRICE-MARGIN_CWS'!#REF!*O66</f>
        <v>#REF!</v>
      </c>
      <c r="P71" s="108" t="e">
        <f>'COGS-PRICE-MARGIN_CWS'!#REF!*P66</f>
        <v>#REF!</v>
      </c>
      <c r="Q71" s="108">
        <f>'COGS-PRICE-MARGIN_CWS'!$B63*Q66</f>
        <v>2250</v>
      </c>
      <c r="R71" s="108">
        <f>'COGS-PRICE-MARGIN_CWS'!$B63*R66</f>
        <v>3750</v>
      </c>
      <c r="S71" s="108">
        <f>'COGS-PRICE-MARGIN_CWS'!$B63*S66</f>
        <v>4250</v>
      </c>
      <c r="T71" s="108">
        <f>'COGS-PRICE-MARGIN_CWS'!$B63*T66</f>
        <v>4250</v>
      </c>
      <c r="U71" s="108">
        <f>'COGS-PRICE-MARGIN_CWS'!$B63*U66</f>
        <v>4750</v>
      </c>
      <c r="V71" s="108">
        <f>'COGS-PRICE-MARGIN_CWS'!$B63*V66</f>
        <v>5250</v>
      </c>
      <c r="W71" s="108">
        <f>'COGS-PRICE-MARGIN_CWS'!$B63*W66</f>
        <v>4250</v>
      </c>
      <c r="X71" s="108">
        <f>'COGS-PRICE-MARGIN_CWS'!$B63*X66</f>
        <v>4750</v>
      </c>
      <c r="Y71" s="108">
        <f>'COGS-PRICE-MARGIN_CWS'!$B63*Y66</f>
        <v>3750</v>
      </c>
      <c r="Z71" s="108">
        <f>'COGS-PRICE-MARGIN_CWS'!$B63*Z66</f>
        <v>3750</v>
      </c>
      <c r="AA71" s="108">
        <f>'COGS-PRICE-MARGIN_CWS'!$B63*AA66</f>
        <v>3750</v>
      </c>
      <c r="AB71" s="108">
        <f>'COGS-PRICE-MARGIN_CWS'!$B63*AB66</f>
        <v>2250</v>
      </c>
      <c r="AC71" s="108">
        <f>'COGS-PRICE-MARGIN_CWS'!$B84*AC66</f>
        <v>2750</v>
      </c>
      <c r="AD71" s="108">
        <f>'COGS-PRICE-MARGIN_CWS'!$B84*AD66</f>
        <v>4500</v>
      </c>
      <c r="AE71" s="108">
        <f>'COGS-PRICE-MARGIN_CWS'!$B84*AE66</f>
        <v>5250</v>
      </c>
      <c r="AF71" s="108">
        <f>'COGS-PRICE-MARGIN_CWS'!$B84*AF66</f>
        <v>5250</v>
      </c>
      <c r="AG71" s="108">
        <f>'COGS-PRICE-MARGIN_CWS'!$B84*AG66</f>
        <v>5750</v>
      </c>
      <c r="AH71" s="108">
        <f>'COGS-PRICE-MARGIN_CWS'!$B84*AH66</f>
        <v>6250</v>
      </c>
      <c r="AI71" s="108">
        <f>'COGS-PRICE-MARGIN_CWS'!$B84*AI66</f>
        <v>5250</v>
      </c>
      <c r="AJ71" s="108">
        <f>'COGS-PRICE-MARGIN_CWS'!$B84*AJ66</f>
        <v>5750</v>
      </c>
      <c r="AK71" s="108">
        <f>'COGS-PRICE-MARGIN_CWS'!$B84*AK66</f>
        <v>4500</v>
      </c>
      <c r="AL71" s="108">
        <f>'COGS-PRICE-MARGIN_CWS'!$B84*AL66</f>
        <v>4500</v>
      </c>
      <c r="AM71" s="108">
        <f>'COGS-PRICE-MARGIN_CWS'!$B84*AM66</f>
        <v>4500</v>
      </c>
      <c r="AN71" s="108">
        <f>'COGS-PRICE-MARGIN_CWS'!$B84*AN66</f>
        <v>2750</v>
      </c>
      <c r="AO71" s="108">
        <f>'COGS-PRICE-MARGIN_CWS'!$B105*AO66</f>
        <v>2100</v>
      </c>
      <c r="AP71" s="108">
        <f>'COGS-PRICE-MARGIN_CWS'!$B105*AP66</f>
        <v>3500</v>
      </c>
      <c r="AQ71" s="108">
        <f>'COGS-PRICE-MARGIN_CWS'!$B105*AQ66</f>
        <v>3850</v>
      </c>
      <c r="AR71" s="108">
        <f>'COGS-PRICE-MARGIN_CWS'!$B105*AR66</f>
        <v>3850</v>
      </c>
      <c r="AS71" s="108">
        <f>'COGS-PRICE-MARGIN_CWS'!$B105*AS66</f>
        <v>4200</v>
      </c>
      <c r="AT71" s="108">
        <f>'COGS-PRICE-MARGIN_CWS'!$B105*AT66</f>
        <v>4550</v>
      </c>
      <c r="AU71" s="108">
        <f>'COGS-PRICE-MARGIN_CWS'!$B105*AU66</f>
        <v>3850</v>
      </c>
      <c r="AV71" s="108">
        <f>'COGS-PRICE-MARGIN_CWS'!$B105*AV66</f>
        <v>4200</v>
      </c>
      <c r="AW71" s="108">
        <f>'COGS-PRICE-MARGIN_CWS'!$B105*AW66</f>
        <v>3500</v>
      </c>
      <c r="AX71" s="108">
        <f>'COGS-PRICE-MARGIN_CWS'!$B105*AX66</f>
        <v>3500</v>
      </c>
      <c r="AY71" s="108">
        <f>'COGS-PRICE-MARGIN_CWS'!$B105*AY66</f>
        <v>3500</v>
      </c>
      <c r="AZ71" s="108">
        <f>'COGS-PRICE-MARGIN_CWS'!$B105*AZ66</f>
        <v>2100</v>
      </c>
      <c r="BA71" s="108">
        <f>'COGS-PRICE-MARGIN_CWS'!$B126*BA66</f>
        <v>1050</v>
      </c>
      <c r="BB71" s="108">
        <f>'COGS-PRICE-MARGIN_CWS'!$B126*BB66</f>
        <v>1750</v>
      </c>
      <c r="BC71" s="108">
        <f>'COGS-PRICE-MARGIN_CWS'!$B126*BC66</f>
        <v>1750</v>
      </c>
      <c r="BD71" s="108">
        <f>'COGS-PRICE-MARGIN_CWS'!$B126*BD66</f>
        <v>1750</v>
      </c>
      <c r="BE71" s="108">
        <f>'COGS-PRICE-MARGIN_CWS'!$B126*BE66</f>
        <v>2100</v>
      </c>
      <c r="BF71" s="108">
        <f>'COGS-PRICE-MARGIN_CWS'!$B126*BF66</f>
        <v>2450</v>
      </c>
      <c r="BG71" s="108">
        <f>'COGS-PRICE-MARGIN_CWS'!$B126*BG66</f>
        <v>1750</v>
      </c>
      <c r="BH71" s="108">
        <f>'COGS-PRICE-MARGIN_CWS'!$B126*BH66</f>
        <v>2100</v>
      </c>
      <c r="BI71" s="108">
        <f>'COGS-PRICE-MARGIN_CWS'!$B126*BI66</f>
        <v>1750</v>
      </c>
      <c r="BJ71" s="108">
        <f>'COGS-PRICE-MARGIN_CWS'!$B126*BJ66</f>
        <v>1750</v>
      </c>
      <c r="BK71" s="108">
        <f>'COGS-PRICE-MARGIN_CWS'!$B126*BK66</f>
        <v>1750</v>
      </c>
      <c r="BL71" s="108">
        <f>'COGS-PRICE-MARGIN_CWS'!$B126*BL66</f>
        <v>1050</v>
      </c>
      <c r="BM71" s="118" t="e">
        <f>SUM(E71:BL71)</f>
        <v>#REF!</v>
      </c>
    </row>
    <row r="72" spans="2:66" x14ac:dyDescent="0.15">
      <c r="B72" s="47" t="s">
        <v>347</v>
      </c>
      <c r="C72" s="47"/>
      <c r="E72" s="172" t="e">
        <f>'COGS-PRICE-MARGIN_CWS'!#REF!</f>
        <v>#REF!</v>
      </c>
      <c r="F72" s="172" t="e">
        <f>'COGS-PRICE-MARGIN_CWS'!#REF!</f>
        <v>#REF!</v>
      </c>
      <c r="G72" s="172" t="e">
        <f>'COGS-PRICE-MARGIN_CWS'!#REF!</f>
        <v>#REF!</v>
      </c>
      <c r="H72" s="172" t="e">
        <f>'COGS-PRICE-MARGIN_CWS'!#REF!</f>
        <v>#REF!</v>
      </c>
      <c r="I72" s="172" t="e">
        <f>'COGS-PRICE-MARGIN_CWS'!#REF!</f>
        <v>#REF!</v>
      </c>
      <c r="J72" s="172" t="e">
        <f>'COGS-PRICE-MARGIN_CWS'!#REF!</f>
        <v>#REF!</v>
      </c>
      <c r="K72" s="172" t="e">
        <f>'COGS-PRICE-MARGIN_CWS'!#REF!</f>
        <v>#REF!</v>
      </c>
      <c r="L72" s="172" t="e">
        <f>'COGS-PRICE-MARGIN_CWS'!#REF!</f>
        <v>#REF!</v>
      </c>
      <c r="M72" s="172" t="e">
        <f>'COGS-PRICE-MARGIN_CWS'!#REF!</f>
        <v>#REF!</v>
      </c>
      <c r="N72" s="172" t="e">
        <f>'COGS-PRICE-MARGIN_CWS'!#REF!</f>
        <v>#REF!</v>
      </c>
      <c r="O72" s="172" t="e">
        <f>'COGS-PRICE-MARGIN_CWS'!#REF!</f>
        <v>#REF!</v>
      </c>
      <c r="P72" s="172" t="e">
        <f>'COGS-PRICE-MARGIN_CWS'!#REF!</f>
        <v>#REF!</v>
      </c>
      <c r="Q72" s="172">
        <f>'COGS-PRICE-MARGIN_CWS'!$C63</f>
        <v>0.25</v>
      </c>
      <c r="R72" s="172">
        <f>'COGS-PRICE-MARGIN_CWS'!$C63</f>
        <v>0.25</v>
      </c>
      <c r="S72" s="172">
        <f>'COGS-PRICE-MARGIN_CWS'!$C63</f>
        <v>0.25</v>
      </c>
      <c r="T72" s="172">
        <f>'COGS-PRICE-MARGIN_CWS'!$C63</f>
        <v>0.25</v>
      </c>
      <c r="U72" s="172">
        <f>'COGS-PRICE-MARGIN_CWS'!$C63</f>
        <v>0.25</v>
      </c>
      <c r="V72" s="172">
        <f>'COGS-PRICE-MARGIN_CWS'!$C63</f>
        <v>0.25</v>
      </c>
      <c r="W72" s="172">
        <f>'COGS-PRICE-MARGIN_CWS'!$C63</f>
        <v>0.25</v>
      </c>
      <c r="X72" s="172">
        <f>'COGS-PRICE-MARGIN_CWS'!$C63</f>
        <v>0.25</v>
      </c>
      <c r="Y72" s="172">
        <f>'COGS-PRICE-MARGIN_CWS'!$C63</f>
        <v>0.25</v>
      </c>
      <c r="Z72" s="172">
        <f>'COGS-PRICE-MARGIN_CWS'!$C63</f>
        <v>0.25</v>
      </c>
      <c r="AA72" s="172">
        <f>'COGS-PRICE-MARGIN_CWS'!$C63</f>
        <v>0.25</v>
      </c>
      <c r="AB72" s="172">
        <f>'COGS-PRICE-MARGIN_CWS'!$C63</f>
        <v>0.25</v>
      </c>
      <c r="AC72" s="172">
        <f>'COGS-PRICE-MARGIN_CWS'!$C84</f>
        <v>0.15</v>
      </c>
      <c r="AD72" s="172">
        <f>'COGS-PRICE-MARGIN_CWS'!$C84</f>
        <v>0.15</v>
      </c>
      <c r="AE72" s="172">
        <f>'COGS-PRICE-MARGIN_CWS'!$C84</f>
        <v>0.15</v>
      </c>
      <c r="AF72" s="172">
        <f>'COGS-PRICE-MARGIN_CWS'!$C84</f>
        <v>0.15</v>
      </c>
      <c r="AG72" s="172">
        <f>'COGS-PRICE-MARGIN_CWS'!$C84</f>
        <v>0.15</v>
      </c>
      <c r="AH72" s="172">
        <f>'COGS-PRICE-MARGIN_CWS'!$C84</f>
        <v>0.15</v>
      </c>
      <c r="AI72" s="172">
        <f>'COGS-PRICE-MARGIN_CWS'!$C84</f>
        <v>0.15</v>
      </c>
      <c r="AJ72" s="172">
        <f>'COGS-PRICE-MARGIN_CWS'!$C84</f>
        <v>0.15</v>
      </c>
      <c r="AK72" s="172">
        <f>'COGS-PRICE-MARGIN_CWS'!$C84</f>
        <v>0.15</v>
      </c>
      <c r="AL72" s="172">
        <f>'COGS-PRICE-MARGIN_CWS'!$C84</f>
        <v>0.15</v>
      </c>
      <c r="AM72" s="172">
        <f>'COGS-PRICE-MARGIN_CWS'!$C84</f>
        <v>0.15</v>
      </c>
      <c r="AN72" s="172">
        <f>'COGS-PRICE-MARGIN_CWS'!$C84</f>
        <v>0.15</v>
      </c>
      <c r="AO72" s="172">
        <f>'COGS-PRICE-MARGIN_CWS'!$C105</f>
        <v>0.1</v>
      </c>
      <c r="AP72" s="172">
        <f>'COGS-PRICE-MARGIN_CWS'!$C105</f>
        <v>0.1</v>
      </c>
      <c r="AQ72" s="172">
        <f>'COGS-PRICE-MARGIN_CWS'!$C105</f>
        <v>0.1</v>
      </c>
      <c r="AR72" s="172">
        <f>'COGS-PRICE-MARGIN_CWS'!$C105</f>
        <v>0.1</v>
      </c>
      <c r="AS72" s="172">
        <f>'COGS-PRICE-MARGIN_CWS'!$C105</f>
        <v>0.1</v>
      </c>
      <c r="AT72" s="172">
        <f>'COGS-PRICE-MARGIN_CWS'!$C105</f>
        <v>0.1</v>
      </c>
      <c r="AU72" s="172">
        <f>'COGS-PRICE-MARGIN_CWS'!$C105</f>
        <v>0.1</v>
      </c>
      <c r="AV72" s="172">
        <f>'COGS-PRICE-MARGIN_CWS'!$C105</f>
        <v>0.1</v>
      </c>
      <c r="AW72" s="172">
        <f>'COGS-PRICE-MARGIN_CWS'!$C105</f>
        <v>0.1</v>
      </c>
      <c r="AX72" s="172">
        <f>'COGS-PRICE-MARGIN_CWS'!$C105</f>
        <v>0.1</v>
      </c>
      <c r="AY72" s="172">
        <f>'COGS-PRICE-MARGIN_CWS'!$C105</f>
        <v>0.1</v>
      </c>
      <c r="AZ72" s="172">
        <f>'COGS-PRICE-MARGIN_CWS'!$C105</f>
        <v>0.1</v>
      </c>
      <c r="BA72" s="172">
        <f>'COGS-PRICE-MARGIN_CWS'!$C126</f>
        <v>0.1</v>
      </c>
      <c r="BB72" s="172">
        <f>'COGS-PRICE-MARGIN_CWS'!$C126</f>
        <v>0.1</v>
      </c>
      <c r="BC72" s="172">
        <f>'COGS-PRICE-MARGIN_CWS'!$C126</f>
        <v>0.1</v>
      </c>
      <c r="BD72" s="172">
        <f>'COGS-PRICE-MARGIN_CWS'!$C126</f>
        <v>0.1</v>
      </c>
      <c r="BE72" s="172">
        <f>'COGS-PRICE-MARGIN_CWS'!$C126</f>
        <v>0.1</v>
      </c>
      <c r="BF72" s="172">
        <f>'COGS-PRICE-MARGIN_CWS'!$C126</f>
        <v>0.1</v>
      </c>
      <c r="BG72" s="172">
        <f>'COGS-PRICE-MARGIN_CWS'!$C126</f>
        <v>0.1</v>
      </c>
      <c r="BH72" s="172">
        <f>'COGS-PRICE-MARGIN_CWS'!$C126</f>
        <v>0.1</v>
      </c>
      <c r="BI72" s="172">
        <f>'COGS-PRICE-MARGIN_CWS'!$C126</f>
        <v>0.1</v>
      </c>
      <c r="BJ72" s="172">
        <f>'COGS-PRICE-MARGIN_CWS'!$C126</f>
        <v>0.1</v>
      </c>
      <c r="BK72" s="172">
        <f>'COGS-PRICE-MARGIN_CWS'!$C126</f>
        <v>0.1</v>
      </c>
      <c r="BL72" s="172">
        <f>'COGS-PRICE-MARGIN_CWS'!$C126</f>
        <v>0.1</v>
      </c>
    </row>
    <row r="73" spans="2:66" x14ac:dyDescent="0.15">
      <c r="B73" s="47" t="s">
        <v>355</v>
      </c>
      <c r="C73" s="47"/>
      <c r="E73" s="63" t="e">
        <f t="shared" ref="E73:AJ73" si="53">E71*(1-E72)</f>
        <v>#REF!</v>
      </c>
      <c r="F73" s="63" t="e">
        <f t="shared" si="53"/>
        <v>#REF!</v>
      </c>
      <c r="G73" s="63" t="e">
        <f t="shared" si="53"/>
        <v>#REF!</v>
      </c>
      <c r="H73" s="63" t="e">
        <f t="shared" si="53"/>
        <v>#REF!</v>
      </c>
      <c r="I73" s="63" t="e">
        <f t="shared" si="53"/>
        <v>#REF!</v>
      </c>
      <c r="J73" s="63" t="e">
        <f t="shared" si="53"/>
        <v>#REF!</v>
      </c>
      <c r="K73" s="63" t="e">
        <f t="shared" si="53"/>
        <v>#REF!</v>
      </c>
      <c r="L73" s="63" t="e">
        <f t="shared" si="53"/>
        <v>#REF!</v>
      </c>
      <c r="M73" s="63" t="e">
        <f t="shared" si="53"/>
        <v>#REF!</v>
      </c>
      <c r="N73" s="63" t="e">
        <f t="shared" si="53"/>
        <v>#REF!</v>
      </c>
      <c r="O73" s="63" t="e">
        <f t="shared" si="53"/>
        <v>#REF!</v>
      </c>
      <c r="P73" s="63" t="e">
        <f t="shared" si="53"/>
        <v>#REF!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 t="e">
        <f>SUM(E73:BL73)</f>
        <v>#REF!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500</v>
      </c>
      <c r="U74" s="63">
        <f>'REV-REC-MAINT_CWS'!V69</f>
        <v>575</v>
      </c>
      <c r="V74" s="63">
        <f>'REV-REC-MAINT_CWS'!W69</f>
        <v>650</v>
      </c>
      <c r="W74" s="63">
        <f>'REV-REC-MAINT_CWS'!X69</f>
        <v>500</v>
      </c>
      <c r="X74" s="63">
        <f>'REV-REC-MAINT_CWS'!Y69</f>
        <v>575</v>
      </c>
      <c r="Y74" s="63">
        <f>'REV-REC-MAINT_CWS'!Z69</f>
        <v>450</v>
      </c>
      <c r="Z74" s="63">
        <f>'REV-REC-MAINT_CWS'!AA69</f>
        <v>450</v>
      </c>
      <c r="AA74" s="63">
        <f>'REV-REC-MAINT_CWS'!AB69</f>
        <v>450</v>
      </c>
      <c r="AB74" s="63">
        <f>'REV-REC-MAINT_CWS'!AC69</f>
        <v>250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1025</v>
      </c>
      <c r="AG74" s="63">
        <f>'REV-REC-MAINT_CWS'!AH69</f>
        <v>1150</v>
      </c>
      <c r="AH74" s="63">
        <f>'REV-REC-MAINT_CWS'!AI69</f>
        <v>1275</v>
      </c>
      <c r="AI74" s="63">
        <f>'REV-REC-MAINT_CWS'!AJ69</f>
        <v>1025</v>
      </c>
      <c r="AJ74" s="63">
        <f>'REV-REC-MAINT_CWS'!AK69</f>
        <v>1150</v>
      </c>
      <c r="AK74" s="63">
        <f>'REV-REC-MAINT_CWS'!AL69</f>
        <v>900</v>
      </c>
      <c r="AL74" s="63">
        <f>'REV-REC-MAINT_CWS'!AM69</f>
        <v>900</v>
      </c>
      <c r="AM74" s="63">
        <f>'REV-REC-MAINT_CWS'!AN69</f>
        <v>900</v>
      </c>
      <c r="AN74" s="63">
        <f>'REV-REC-MAINT_CWS'!AO69</f>
        <v>525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1820</v>
      </c>
      <c r="AS74" s="63">
        <f>'REV-REC-MAINT_CWS'!AT69</f>
        <v>2030</v>
      </c>
      <c r="AT74" s="63">
        <f>'REV-REC-MAINT_CWS'!AU69</f>
        <v>2240</v>
      </c>
      <c r="AU74" s="63">
        <f>'REV-REC-MAINT_CWS'!AV69</f>
        <v>1820</v>
      </c>
      <c r="AV74" s="63">
        <f>'REV-REC-MAINT_CWS'!AW69</f>
        <v>2030</v>
      </c>
      <c r="AW74" s="63">
        <f>'REV-REC-MAINT_CWS'!AX69</f>
        <v>1610</v>
      </c>
      <c r="AX74" s="63">
        <f>'REV-REC-MAINT_CWS'!AY69</f>
        <v>1610</v>
      </c>
      <c r="AY74" s="63">
        <f>'REV-REC-MAINT_CWS'!AZ69</f>
        <v>1610</v>
      </c>
      <c r="AZ74" s="63">
        <f>'REV-REC-MAINT_CWS'!BA69</f>
        <v>945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1995</v>
      </c>
      <c r="BE74" s="63">
        <f>'REV-REC-MAINT_CWS'!BF69</f>
        <v>2240</v>
      </c>
      <c r="BF74" s="63">
        <f>'REV-REC-MAINT_CWS'!BG69</f>
        <v>2485</v>
      </c>
      <c r="BG74" s="63">
        <f>'REV-REC-MAINT_CWS'!BH69</f>
        <v>1995</v>
      </c>
      <c r="BH74" s="63">
        <f>'REV-REC-MAINT_CWS'!BI69</f>
        <v>2240</v>
      </c>
      <c r="BI74" s="63">
        <f>'REV-REC-MAINT_CWS'!BJ69</f>
        <v>1785</v>
      </c>
      <c r="BJ74" s="63">
        <f>'REV-REC-MAINT_CWS'!BK69</f>
        <v>1785</v>
      </c>
      <c r="BK74" s="63">
        <f>'REV-REC-MAINT_CWS'!BL69</f>
        <v>1785</v>
      </c>
      <c r="BL74" s="63">
        <f>'REV-REC-MAINT_CWS'!BM69</f>
        <v>1050</v>
      </c>
      <c r="BM74" s="118">
        <f>SUM(E74:BL74)</f>
        <v>58340</v>
      </c>
    </row>
    <row r="75" spans="2:66" x14ac:dyDescent="0.15">
      <c r="B75" s="47" t="s">
        <v>662</v>
      </c>
      <c r="C75" s="47"/>
      <c r="E75" s="63" t="e">
        <f>SUM(E73:E74)</f>
        <v>#REF!</v>
      </c>
      <c r="F75" s="63" t="e">
        <f t="shared" ref="F75:BL75" si="55">SUM(F73:F74)</f>
        <v>#REF!</v>
      </c>
      <c r="G75" s="63" t="e">
        <f t="shared" si="55"/>
        <v>#REF!</v>
      </c>
      <c r="H75" s="63" t="e">
        <f t="shared" si="55"/>
        <v>#REF!</v>
      </c>
      <c r="I75" s="63" t="e">
        <f t="shared" si="55"/>
        <v>#REF!</v>
      </c>
      <c r="J75" s="63" t="e">
        <f t="shared" si="55"/>
        <v>#REF!</v>
      </c>
      <c r="K75" s="63" t="e">
        <f t="shared" si="55"/>
        <v>#REF!</v>
      </c>
      <c r="L75" s="63" t="e">
        <f t="shared" si="55"/>
        <v>#REF!</v>
      </c>
      <c r="M75" s="63" t="e">
        <f t="shared" si="55"/>
        <v>#REF!</v>
      </c>
      <c r="N75" s="63" t="e">
        <f t="shared" si="55"/>
        <v>#REF!</v>
      </c>
      <c r="O75" s="63" t="e">
        <f t="shared" si="55"/>
        <v>#REF!</v>
      </c>
      <c r="P75" s="63" t="e">
        <f t="shared" si="55"/>
        <v>#REF!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3687.5</v>
      </c>
      <c r="U75" s="63">
        <f t="shared" si="55"/>
        <v>4137.5</v>
      </c>
      <c r="V75" s="63">
        <f t="shared" si="55"/>
        <v>4587.5</v>
      </c>
      <c r="W75" s="63">
        <f t="shared" si="55"/>
        <v>3687.5</v>
      </c>
      <c r="X75" s="63">
        <f t="shared" si="55"/>
        <v>4137.5</v>
      </c>
      <c r="Y75" s="63">
        <f t="shared" si="55"/>
        <v>3262.5</v>
      </c>
      <c r="Z75" s="63">
        <f t="shared" si="55"/>
        <v>3262.5</v>
      </c>
      <c r="AA75" s="63">
        <f t="shared" si="55"/>
        <v>3262.5</v>
      </c>
      <c r="AB75" s="63">
        <f t="shared" si="55"/>
        <v>1937.5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5487.5</v>
      </c>
      <c r="AG75" s="63">
        <f t="shared" si="55"/>
        <v>6037.5</v>
      </c>
      <c r="AH75" s="63">
        <f t="shared" si="55"/>
        <v>6587.5</v>
      </c>
      <c r="AI75" s="63">
        <f t="shared" si="55"/>
        <v>5487.5</v>
      </c>
      <c r="AJ75" s="63">
        <f t="shared" si="55"/>
        <v>6037.5</v>
      </c>
      <c r="AK75" s="63">
        <f t="shared" si="55"/>
        <v>4725</v>
      </c>
      <c r="AL75" s="63">
        <f t="shared" si="55"/>
        <v>4725</v>
      </c>
      <c r="AM75" s="63">
        <f t="shared" si="55"/>
        <v>4725</v>
      </c>
      <c r="AN75" s="63">
        <f t="shared" si="55"/>
        <v>2862.5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5285</v>
      </c>
      <c r="AS75" s="63">
        <f t="shared" si="55"/>
        <v>5810</v>
      </c>
      <c r="AT75" s="63">
        <f t="shared" si="55"/>
        <v>6335</v>
      </c>
      <c r="AU75" s="63">
        <f t="shared" si="55"/>
        <v>5285</v>
      </c>
      <c r="AV75" s="63">
        <f t="shared" si="55"/>
        <v>5810</v>
      </c>
      <c r="AW75" s="63">
        <f t="shared" si="55"/>
        <v>4760</v>
      </c>
      <c r="AX75" s="63">
        <f t="shared" si="55"/>
        <v>4760</v>
      </c>
      <c r="AY75" s="63">
        <f t="shared" si="55"/>
        <v>4760</v>
      </c>
      <c r="AZ75" s="63">
        <f t="shared" si="55"/>
        <v>2835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3570</v>
      </c>
      <c r="BE75" s="63">
        <f t="shared" si="55"/>
        <v>4130</v>
      </c>
      <c r="BF75" s="63">
        <f t="shared" si="55"/>
        <v>4690</v>
      </c>
      <c r="BG75" s="63">
        <f t="shared" si="55"/>
        <v>3570</v>
      </c>
      <c r="BH75" s="63">
        <f t="shared" si="55"/>
        <v>4130</v>
      </c>
      <c r="BI75" s="63">
        <f t="shared" si="55"/>
        <v>3360</v>
      </c>
      <c r="BJ75" s="63">
        <f t="shared" si="55"/>
        <v>3360</v>
      </c>
      <c r="BK75" s="63">
        <f t="shared" si="55"/>
        <v>3360</v>
      </c>
      <c r="BL75" s="63">
        <f t="shared" si="55"/>
        <v>1995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 t="e">
        <f>'COGS-PRICE-MARGIN_CWS'!$B11*E67</f>
        <v>#REF!</v>
      </c>
      <c r="F78" s="63" t="e">
        <f>'COGS-PRICE-MARGIN_CWS'!$B11*F67</f>
        <v>#REF!</v>
      </c>
      <c r="G78" s="63" t="e">
        <f>'COGS-PRICE-MARGIN_CWS'!$B11*G67</f>
        <v>#REF!</v>
      </c>
      <c r="H78" s="63" t="e">
        <f>'COGS-PRICE-MARGIN_CWS'!$B11*H67</f>
        <v>#REF!</v>
      </c>
      <c r="I78" s="63" t="e">
        <f>'COGS-PRICE-MARGIN_CWS'!$B11*I67</f>
        <v>#REF!</v>
      </c>
      <c r="J78" s="63" t="e">
        <f>'COGS-PRICE-MARGIN_CWS'!$B11*J67</f>
        <v>#REF!</v>
      </c>
      <c r="K78" s="63" t="e">
        <f>'COGS-PRICE-MARGIN_CWS'!$B11*K67</f>
        <v>#REF!</v>
      </c>
      <c r="L78" s="63" t="e">
        <f>'COGS-PRICE-MARGIN_CWS'!$B11*L67</f>
        <v>#REF!</v>
      </c>
      <c r="M78" s="63" t="e">
        <f>'COGS-PRICE-MARGIN_CWS'!$B11*M67</f>
        <v>#REF!</v>
      </c>
      <c r="N78" s="63" t="e">
        <f>'COGS-PRICE-MARGIN_CWS'!$B11*N67</f>
        <v>#REF!</v>
      </c>
      <c r="O78" s="63" t="e">
        <f>'COGS-PRICE-MARGIN_CWS'!$B11*O67</f>
        <v>#REF!</v>
      </c>
      <c r="P78" s="63" t="e">
        <f>'COGS-PRICE-MARGIN_CWS'!$B11*P67</f>
        <v>#REF!</v>
      </c>
      <c r="Q78" s="63">
        <f>'COGS-PRICE-MARGIN_CWS'!$B69*Q67</f>
        <v>175</v>
      </c>
      <c r="R78" s="63">
        <f>'COGS-PRICE-MARGIN_CWS'!$B69*R67</f>
        <v>275</v>
      </c>
      <c r="S78" s="63">
        <f>'COGS-PRICE-MARGIN_CWS'!$B69*S67</f>
        <v>300</v>
      </c>
      <c r="T78" s="63">
        <f>'COGS-PRICE-MARGIN_CWS'!$B69*T67</f>
        <v>300</v>
      </c>
      <c r="U78" s="63">
        <f>'COGS-PRICE-MARGIN_CWS'!$B69*U67</f>
        <v>325</v>
      </c>
      <c r="V78" s="63">
        <f>'COGS-PRICE-MARGIN_CWS'!$B69*V67</f>
        <v>350</v>
      </c>
      <c r="W78" s="63">
        <f>'COGS-PRICE-MARGIN_CWS'!$B69*W67</f>
        <v>300</v>
      </c>
      <c r="X78" s="63">
        <f>'COGS-PRICE-MARGIN_CWS'!$B69*X67</f>
        <v>325</v>
      </c>
      <c r="Y78" s="63">
        <f>'COGS-PRICE-MARGIN_CWS'!$B69*Y67</f>
        <v>275</v>
      </c>
      <c r="Z78" s="63">
        <f>'COGS-PRICE-MARGIN_CWS'!$B69*Z67</f>
        <v>275</v>
      </c>
      <c r="AA78" s="63">
        <f>'COGS-PRICE-MARGIN_CWS'!$B69*AA67</f>
        <v>275</v>
      </c>
      <c r="AB78" s="63">
        <f>'COGS-PRICE-MARGIN_CWS'!$B69*AB67</f>
        <v>175</v>
      </c>
      <c r="AC78" s="63">
        <f>'COGS-PRICE-MARGIN_CWS'!$B90*AC67</f>
        <v>450</v>
      </c>
      <c r="AD78" s="63">
        <f>'COGS-PRICE-MARGIN_CWS'!$B90*AD67</f>
        <v>725</v>
      </c>
      <c r="AE78" s="63">
        <f>'COGS-PRICE-MARGIN_CWS'!$B90*AE67</f>
        <v>800</v>
      </c>
      <c r="AF78" s="63">
        <f>'COGS-PRICE-MARGIN_CWS'!$B90*AF67</f>
        <v>800</v>
      </c>
      <c r="AG78" s="63">
        <f>'COGS-PRICE-MARGIN_CWS'!$B90*AG67</f>
        <v>875</v>
      </c>
      <c r="AH78" s="63">
        <f>'COGS-PRICE-MARGIN_CWS'!$B90*AH67</f>
        <v>975</v>
      </c>
      <c r="AI78" s="63">
        <f>'COGS-PRICE-MARGIN_CWS'!$B90*AI67</f>
        <v>800</v>
      </c>
      <c r="AJ78" s="63">
        <f>'COGS-PRICE-MARGIN_CWS'!$B90*AJ67</f>
        <v>875</v>
      </c>
      <c r="AK78" s="63">
        <f>'COGS-PRICE-MARGIN_CWS'!$B90*AK67</f>
        <v>725</v>
      </c>
      <c r="AL78" s="63">
        <f>'COGS-PRICE-MARGIN_CWS'!$B90*AL67</f>
        <v>725</v>
      </c>
      <c r="AM78" s="63">
        <f>'COGS-PRICE-MARGIN_CWS'!$B90*AM67</f>
        <v>725</v>
      </c>
      <c r="AN78" s="63">
        <f>'COGS-PRICE-MARGIN_CWS'!$B90*AN67</f>
        <v>450</v>
      </c>
      <c r="AO78" s="63">
        <f>'COGS-PRICE-MARGIN_CWS'!$B111*AO67</f>
        <v>625</v>
      </c>
      <c r="AP78" s="63">
        <f>'COGS-PRICE-MARGIN_CWS'!$B111*AP67</f>
        <v>1000</v>
      </c>
      <c r="AQ78" s="63">
        <f>'COGS-PRICE-MARGIN_CWS'!$B111*AQ67</f>
        <v>1125</v>
      </c>
      <c r="AR78" s="63">
        <f>'COGS-PRICE-MARGIN_CWS'!$B111*AR67</f>
        <v>1125</v>
      </c>
      <c r="AS78" s="63">
        <f>'COGS-PRICE-MARGIN_CWS'!$B111*AS67</f>
        <v>1250</v>
      </c>
      <c r="AT78" s="63">
        <f>'COGS-PRICE-MARGIN_CWS'!$B111*AT67</f>
        <v>1375</v>
      </c>
      <c r="AU78" s="63">
        <f>'COGS-PRICE-MARGIN_CWS'!$B111*AU67</f>
        <v>1125</v>
      </c>
      <c r="AV78" s="63">
        <f>'COGS-PRICE-MARGIN_CWS'!$B111*AV67</f>
        <v>1250</v>
      </c>
      <c r="AW78" s="63">
        <f>'COGS-PRICE-MARGIN_CWS'!$B111*AW67</f>
        <v>1000</v>
      </c>
      <c r="AX78" s="63">
        <f>'COGS-PRICE-MARGIN_CWS'!$B111*AX67</f>
        <v>1000</v>
      </c>
      <c r="AY78" s="63">
        <f>'COGS-PRICE-MARGIN_CWS'!$B111*AY67</f>
        <v>1000</v>
      </c>
      <c r="AZ78" s="63">
        <f>'COGS-PRICE-MARGIN_CWS'!$B111*AZ67</f>
        <v>625</v>
      </c>
      <c r="BA78" s="63">
        <f>'COGS-PRICE-MARGIN_CWS'!$B132*BA67</f>
        <v>750</v>
      </c>
      <c r="BB78" s="63">
        <f>'COGS-PRICE-MARGIN_CWS'!$B132*BB67</f>
        <v>1200</v>
      </c>
      <c r="BC78" s="63">
        <f>'COGS-PRICE-MARGIN_CWS'!$B132*BC67</f>
        <v>1350</v>
      </c>
      <c r="BD78" s="63">
        <f>'COGS-PRICE-MARGIN_CWS'!$B132*BD67</f>
        <v>1350</v>
      </c>
      <c r="BE78" s="63">
        <f>'COGS-PRICE-MARGIN_CWS'!$B132*BE67</f>
        <v>1500</v>
      </c>
      <c r="BF78" s="63">
        <f>'COGS-PRICE-MARGIN_CWS'!$B132*BF67</f>
        <v>1625</v>
      </c>
      <c r="BG78" s="63">
        <f>'COGS-PRICE-MARGIN_CWS'!$B132*BG67</f>
        <v>1350</v>
      </c>
      <c r="BH78" s="63">
        <f>'COGS-PRICE-MARGIN_CWS'!$B132*BH67</f>
        <v>1500</v>
      </c>
      <c r="BI78" s="63">
        <f>'COGS-PRICE-MARGIN_CWS'!$B132*BI67</f>
        <v>1200</v>
      </c>
      <c r="BJ78" s="63">
        <f>'COGS-PRICE-MARGIN_CWS'!$B132*BJ67</f>
        <v>1200</v>
      </c>
      <c r="BK78" s="63">
        <f>'COGS-PRICE-MARGIN_CWS'!$B132*BK67</f>
        <v>1200</v>
      </c>
      <c r="BL78" s="63">
        <f>'COGS-PRICE-MARGIN_CWS'!$B132*BL67</f>
        <v>750</v>
      </c>
      <c r="BM78" s="118" t="e">
        <f>SUM(E78:BL78)</f>
        <v>#REF!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2531.25</v>
      </c>
      <c r="V79" s="63">
        <f>'REV-REC-MAINT_CWS'!W142</f>
        <v>2700</v>
      </c>
      <c r="W79" s="63">
        <f>'REV-REC-MAINT_CWS'!X142</f>
        <v>2362.5</v>
      </c>
      <c r="X79" s="63">
        <f>'REV-REC-MAINT_CWS'!Y142</f>
        <v>2531.25</v>
      </c>
      <c r="Y79" s="63">
        <f>'REV-REC-MAINT_CWS'!Z142</f>
        <v>2025</v>
      </c>
      <c r="Z79" s="63">
        <f>'REV-REC-MAINT_CWS'!AA142</f>
        <v>2025</v>
      </c>
      <c r="AA79" s="63">
        <f>'REV-REC-MAINT_CWS'!AB142</f>
        <v>2025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9562.5</v>
      </c>
      <c r="AH79" s="63">
        <f>'REV-REC-MAINT_CWS'!AI142</f>
        <v>10518.75</v>
      </c>
      <c r="AI79" s="63">
        <f>'REV-REC-MAINT_CWS'!AJ142</f>
        <v>8797.5</v>
      </c>
      <c r="AJ79" s="63">
        <f>'REV-REC-MAINT_CWS'!AK142</f>
        <v>9562.5</v>
      </c>
      <c r="AK79" s="63">
        <f>'REV-REC-MAINT_CWS'!AL142</f>
        <v>7841.25</v>
      </c>
      <c r="AL79" s="63">
        <f>'REV-REC-MAINT_CWS'!AM142</f>
        <v>7841.25</v>
      </c>
      <c r="AM79" s="63">
        <f>'REV-REC-MAINT_CWS'!AN142</f>
        <v>7841.25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20250</v>
      </c>
      <c r="AT79" s="63">
        <f>'REV-REC-MAINT_CWS'!AU142</f>
        <v>22275</v>
      </c>
      <c r="AU79" s="63">
        <f>'REV-REC-MAINT_CWS'!AV142</f>
        <v>18427.5</v>
      </c>
      <c r="AV79" s="63">
        <f>'REV-REC-MAINT_CWS'!AW142</f>
        <v>20250</v>
      </c>
      <c r="AW79" s="63">
        <f>'REV-REC-MAINT_CWS'!AX142</f>
        <v>16402.5</v>
      </c>
      <c r="AX79" s="63">
        <f>'REV-REC-MAINT_CWS'!AY142</f>
        <v>16402.5</v>
      </c>
      <c r="AY79" s="63">
        <f>'REV-REC-MAINT_CWS'!AZ142</f>
        <v>16402.5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32400</v>
      </c>
      <c r="BF79" s="63">
        <f>'REV-REC-MAINT_CWS'!BG142</f>
        <v>35437.5</v>
      </c>
      <c r="BG79" s="63">
        <f>'REV-REC-MAINT_CWS'!BH142</f>
        <v>29362.5</v>
      </c>
      <c r="BH79" s="63">
        <f>'REV-REC-MAINT_CWS'!BI142</f>
        <v>32400</v>
      </c>
      <c r="BI79" s="63">
        <f>'REV-REC-MAINT_CWS'!BJ142</f>
        <v>26122.5</v>
      </c>
      <c r="BJ79" s="63">
        <f>'REV-REC-MAINT_CWS'!BK142</f>
        <v>26122.5</v>
      </c>
      <c r="BK79" s="63">
        <f>'REV-REC-MAINT_CWS'!BL142</f>
        <v>26122.5</v>
      </c>
      <c r="BL79" s="63">
        <f>'REV-REC-MAINT_CWS'!BM142</f>
        <v>16402.5</v>
      </c>
      <c r="BM79" s="118">
        <f>SUM(E79:BL79)</f>
        <v>649878.75</v>
      </c>
    </row>
    <row r="80" spans="2:66" x14ac:dyDescent="0.15">
      <c r="B80" s="47" t="s">
        <v>375</v>
      </c>
      <c r="E80" s="63" t="e">
        <f>SUM(E78:E79)</f>
        <v>#REF!</v>
      </c>
      <c r="F80" s="63" t="e">
        <f t="shared" ref="F80:BL80" si="56">SUM(F78:F79)</f>
        <v>#REF!</v>
      </c>
      <c r="G80" s="63" t="e">
        <f t="shared" si="56"/>
        <v>#REF!</v>
      </c>
      <c r="H80" s="63" t="e">
        <f t="shared" si="56"/>
        <v>#REF!</v>
      </c>
      <c r="I80" s="63" t="e">
        <f t="shared" si="56"/>
        <v>#REF!</v>
      </c>
      <c r="J80" s="63" t="e">
        <f t="shared" si="56"/>
        <v>#REF!</v>
      </c>
      <c r="K80" s="63" t="e">
        <f t="shared" si="56"/>
        <v>#REF!</v>
      </c>
      <c r="L80" s="63" t="e">
        <f t="shared" si="56"/>
        <v>#REF!</v>
      </c>
      <c r="M80" s="63" t="e">
        <f t="shared" si="56"/>
        <v>#REF!</v>
      </c>
      <c r="N80" s="63" t="e">
        <f t="shared" si="56"/>
        <v>#REF!</v>
      </c>
      <c r="O80" s="63" t="e">
        <f t="shared" si="56"/>
        <v>#REF!</v>
      </c>
      <c r="P80" s="63" t="e">
        <f t="shared" si="56"/>
        <v>#REF!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2856.25</v>
      </c>
      <c r="V80" s="63">
        <f t="shared" si="56"/>
        <v>3050</v>
      </c>
      <c r="W80" s="63">
        <f t="shared" si="56"/>
        <v>2662.5</v>
      </c>
      <c r="X80" s="63">
        <f t="shared" si="56"/>
        <v>2856.25</v>
      </c>
      <c r="Y80" s="63">
        <f t="shared" si="56"/>
        <v>2300</v>
      </c>
      <c r="Z80" s="63">
        <f t="shared" si="56"/>
        <v>2300</v>
      </c>
      <c r="AA80" s="63">
        <f t="shared" si="56"/>
        <v>2300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10437.5</v>
      </c>
      <c r="AH80" s="63">
        <f t="shared" si="56"/>
        <v>11493.75</v>
      </c>
      <c r="AI80" s="63">
        <f t="shared" si="56"/>
        <v>9597.5</v>
      </c>
      <c r="AJ80" s="63">
        <f t="shared" si="56"/>
        <v>10437.5</v>
      </c>
      <c r="AK80" s="63">
        <f t="shared" si="56"/>
        <v>8566.25</v>
      </c>
      <c r="AL80" s="63">
        <f t="shared" si="56"/>
        <v>8566.25</v>
      </c>
      <c r="AM80" s="63">
        <f t="shared" si="56"/>
        <v>8566.25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21500</v>
      </c>
      <c r="AT80" s="63">
        <f t="shared" si="56"/>
        <v>23650</v>
      </c>
      <c r="AU80" s="63">
        <f t="shared" si="56"/>
        <v>19552.5</v>
      </c>
      <c r="AV80" s="63">
        <f t="shared" si="56"/>
        <v>21500</v>
      </c>
      <c r="AW80" s="63">
        <f t="shared" si="56"/>
        <v>17402.5</v>
      </c>
      <c r="AX80" s="63">
        <f t="shared" si="56"/>
        <v>17402.5</v>
      </c>
      <c r="AY80" s="63">
        <f t="shared" si="56"/>
        <v>17402.5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33900</v>
      </c>
      <c r="BF80" s="63">
        <f t="shared" si="56"/>
        <v>37062.5</v>
      </c>
      <c r="BG80" s="63">
        <f t="shared" si="56"/>
        <v>30712.5</v>
      </c>
      <c r="BH80" s="63">
        <f t="shared" si="56"/>
        <v>33900</v>
      </c>
      <c r="BI80" s="63">
        <f t="shared" si="56"/>
        <v>27322.5</v>
      </c>
      <c r="BJ80" s="63">
        <f t="shared" si="56"/>
        <v>27322.5</v>
      </c>
      <c r="BK80" s="63">
        <f t="shared" si="56"/>
        <v>27322.5</v>
      </c>
      <c r="BL80" s="63">
        <f t="shared" si="56"/>
        <v>17152.5</v>
      </c>
      <c r="BN80" s="178">
        <f>BL80+BL75</f>
        <v>19147.5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 t="e">
        <f t="shared" ref="E82:AJ82" si="57">E80+E75+E48</f>
        <v>#REF!</v>
      </c>
      <c r="F82" s="63" t="e">
        <f t="shared" si="57"/>
        <v>#REF!</v>
      </c>
      <c r="G82" s="63" t="e">
        <f t="shared" si="57"/>
        <v>#REF!</v>
      </c>
      <c r="H82" s="63" t="e">
        <f t="shared" si="57"/>
        <v>#REF!</v>
      </c>
      <c r="I82" s="63" t="e">
        <f t="shared" si="57"/>
        <v>#REF!</v>
      </c>
      <c r="J82" s="63" t="e">
        <f t="shared" si="57"/>
        <v>#REF!</v>
      </c>
      <c r="K82" s="63" t="e">
        <f t="shared" si="57"/>
        <v>#REF!</v>
      </c>
      <c r="L82" s="63" t="e">
        <f t="shared" si="57"/>
        <v>#REF!</v>
      </c>
      <c r="M82" s="63" t="e">
        <f t="shared" si="57"/>
        <v>#REF!</v>
      </c>
      <c r="N82" s="63" t="e">
        <f t="shared" si="57"/>
        <v>#REF!</v>
      </c>
      <c r="O82" s="63" t="e">
        <f t="shared" si="57"/>
        <v>#REF!</v>
      </c>
      <c r="P82" s="63" t="e">
        <f t="shared" si="57"/>
        <v>#REF!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437000</v>
      </c>
      <c r="U82" s="63">
        <f t="shared" si="57"/>
        <v>482193.75</v>
      </c>
      <c r="V82" s="63">
        <f t="shared" si="57"/>
        <v>527387.5</v>
      </c>
      <c r="W82" s="63">
        <f t="shared" si="57"/>
        <v>437000</v>
      </c>
      <c r="X82" s="63">
        <f t="shared" si="57"/>
        <v>482193.75</v>
      </c>
      <c r="Y82" s="63">
        <f t="shared" si="57"/>
        <v>391662.5</v>
      </c>
      <c r="Z82" s="63">
        <f t="shared" si="57"/>
        <v>391662.5</v>
      </c>
      <c r="AA82" s="63">
        <f t="shared" si="57"/>
        <v>391662.5</v>
      </c>
      <c r="AB82" s="63">
        <f t="shared" si="57"/>
        <v>241062.5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285385</v>
      </c>
      <c r="AG82" s="63">
        <f t="shared" si="57"/>
        <v>312275</v>
      </c>
      <c r="AH82" s="63">
        <f t="shared" si="57"/>
        <v>344481.25</v>
      </c>
      <c r="AI82" s="63">
        <f t="shared" si="57"/>
        <v>285385</v>
      </c>
      <c r="AJ82" s="63">
        <f t="shared" si="57"/>
        <v>312275</v>
      </c>
      <c r="AK82" s="63">
        <f t="shared" ref="AK82:BL82" si="58">AK80+AK75+AK48</f>
        <v>252991.25</v>
      </c>
      <c r="AL82" s="63">
        <f t="shared" si="58"/>
        <v>252991.25</v>
      </c>
      <c r="AM82" s="63">
        <f t="shared" si="58"/>
        <v>252991.25</v>
      </c>
      <c r="AN82" s="63">
        <f t="shared" si="58"/>
        <v>156185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352437.5</v>
      </c>
      <c r="AS82" s="63">
        <f t="shared" si="58"/>
        <v>390010</v>
      </c>
      <c r="AT82" s="63">
        <f t="shared" si="58"/>
        <v>427785</v>
      </c>
      <c r="AU82" s="63">
        <f t="shared" si="58"/>
        <v>352437.5</v>
      </c>
      <c r="AV82" s="63">
        <f t="shared" si="58"/>
        <v>390010</v>
      </c>
      <c r="AW82" s="63">
        <f t="shared" si="58"/>
        <v>314662.5</v>
      </c>
      <c r="AX82" s="63">
        <f t="shared" si="58"/>
        <v>314662.5</v>
      </c>
      <c r="AY82" s="63">
        <f t="shared" si="58"/>
        <v>314662.5</v>
      </c>
      <c r="AZ82" s="63">
        <f t="shared" si="58"/>
        <v>195137.5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419257.5</v>
      </c>
      <c r="BE82" s="63">
        <f t="shared" si="58"/>
        <v>468680</v>
      </c>
      <c r="BF82" s="63">
        <f t="shared" si="58"/>
        <v>511552.5</v>
      </c>
      <c r="BG82" s="63">
        <f t="shared" si="58"/>
        <v>419257.5</v>
      </c>
      <c r="BH82" s="63">
        <f t="shared" si="58"/>
        <v>468680</v>
      </c>
      <c r="BI82" s="63">
        <f t="shared" si="58"/>
        <v>376507.5</v>
      </c>
      <c r="BJ82" s="63">
        <f t="shared" si="58"/>
        <v>376507.5</v>
      </c>
      <c r="BK82" s="63">
        <f t="shared" si="58"/>
        <v>376507.5</v>
      </c>
      <c r="BL82" s="63">
        <f t="shared" si="58"/>
        <v>234472.5</v>
      </c>
      <c r="BM82" s="118" t="e">
        <f>SUM(E82:BL82)</f>
        <v>#REF!</v>
      </c>
      <c r="BN82" s="178" t="e">
        <f>BM79+BM78+BM74+BM73+BM48</f>
        <v>#REF!</v>
      </c>
    </row>
    <row r="83" spans="2:66" x14ac:dyDescent="0.15">
      <c r="B83" s="33" t="s">
        <v>663</v>
      </c>
      <c r="E83" s="63" t="e">
        <f t="shared" ref="E83:AJ83" si="59">E60+E75+E80</f>
        <v>#REF!</v>
      </c>
      <c r="F83" s="63" t="e">
        <f t="shared" si="59"/>
        <v>#REF!</v>
      </c>
      <c r="G83" s="63" t="e">
        <f t="shared" si="59"/>
        <v>#REF!</v>
      </c>
      <c r="H83" s="63" t="e">
        <f t="shared" si="59"/>
        <v>#REF!</v>
      </c>
      <c r="I83" s="63" t="e">
        <f t="shared" si="59"/>
        <v>#REF!</v>
      </c>
      <c r="J83" s="63" t="e">
        <f t="shared" si="59"/>
        <v>#REF!</v>
      </c>
      <c r="K83" s="63" t="e">
        <f t="shared" si="59"/>
        <v>#REF!</v>
      </c>
      <c r="L83" s="63" t="e">
        <f t="shared" si="59"/>
        <v>#REF!</v>
      </c>
      <c r="M83" s="63" t="e">
        <f t="shared" si="59"/>
        <v>#REF!</v>
      </c>
      <c r="N83" s="63" t="e">
        <f t="shared" si="59"/>
        <v>#REF!</v>
      </c>
      <c r="O83" s="63" t="e">
        <f t="shared" si="59"/>
        <v>#REF!</v>
      </c>
      <c r="P83" s="63" t="e">
        <f t="shared" si="59"/>
        <v>#REF!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107850</v>
      </c>
      <c r="U83" s="63">
        <f t="shared" si="59"/>
        <v>118993.75</v>
      </c>
      <c r="V83" s="63">
        <f t="shared" si="59"/>
        <v>130137.5</v>
      </c>
      <c r="W83" s="63">
        <f t="shared" si="59"/>
        <v>107850</v>
      </c>
      <c r="X83" s="63">
        <f t="shared" si="59"/>
        <v>118993.75</v>
      </c>
      <c r="Y83" s="63">
        <f t="shared" si="59"/>
        <v>96562.5</v>
      </c>
      <c r="Z83" s="63">
        <f t="shared" si="59"/>
        <v>96562.5</v>
      </c>
      <c r="AA83" s="63">
        <f t="shared" si="59"/>
        <v>96562.5</v>
      </c>
      <c r="AB83" s="63">
        <f t="shared" si="59"/>
        <v>59462.5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-261840</v>
      </c>
      <c r="AG83" s="63">
        <f t="shared" si="59"/>
        <v>-286575</v>
      </c>
      <c r="AH83" s="63">
        <f t="shared" si="59"/>
        <v>-316318.75</v>
      </c>
      <c r="AI83" s="63">
        <f t="shared" si="59"/>
        <v>-261840</v>
      </c>
      <c r="AJ83" s="63">
        <f t="shared" si="59"/>
        <v>-286575</v>
      </c>
      <c r="AK83" s="63">
        <f t="shared" ref="AK83:BL83" si="60">AK60+AK75+AK80</f>
        <v>-232283.75</v>
      </c>
      <c r="AL83" s="63">
        <f t="shared" si="60"/>
        <v>-232283.75</v>
      </c>
      <c r="AM83" s="63">
        <f t="shared" si="60"/>
        <v>-232283.75</v>
      </c>
      <c r="AN83" s="63">
        <f t="shared" si="60"/>
        <v>-143240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-174718.5</v>
      </c>
      <c r="AS83" s="63">
        <f t="shared" si="60"/>
        <v>-193627</v>
      </c>
      <c r="AT83" s="63">
        <f t="shared" si="60"/>
        <v>-212333</v>
      </c>
      <c r="AU83" s="63">
        <f t="shared" si="60"/>
        <v>-174718.5</v>
      </c>
      <c r="AV83" s="63">
        <f t="shared" si="60"/>
        <v>-193627</v>
      </c>
      <c r="AW83" s="63">
        <f t="shared" si="60"/>
        <v>-156012.5</v>
      </c>
      <c r="AX83" s="63">
        <f t="shared" si="60"/>
        <v>-156012.5</v>
      </c>
      <c r="AY83" s="63">
        <f t="shared" si="60"/>
        <v>-156012.5</v>
      </c>
      <c r="AZ83" s="63">
        <f t="shared" si="60"/>
        <v>-96681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-45326.200000000012</v>
      </c>
      <c r="BE83" s="63">
        <f t="shared" si="60"/>
        <v>-51023.799999999988</v>
      </c>
      <c r="BF83" s="63">
        <f t="shared" si="60"/>
        <v>-55397.099999999977</v>
      </c>
      <c r="BG83" s="63">
        <f t="shared" si="60"/>
        <v>-45326.200000000012</v>
      </c>
      <c r="BH83" s="63">
        <f t="shared" si="60"/>
        <v>-51023.799999999988</v>
      </c>
      <c r="BI83" s="63">
        <f t="shared" si="60"/>
        <v>-40830.399999999965</v>
      </c>
      <c r="BJ83" s="63">
        <f t="shared" si="60"/>
        <v>-40830.399999999965</v>
      </c>
      <c r="BK83" s="63">
        <f t="shared" si="60"/>
        <v>-40830.399999999965</v>
      </c>
      <c r="BL83" s="63">
        <f t="shared" si="60"/>
        <v>-25379.399999999994</v>
      </c>
      <c r="BM83" s="118" t="e">
        <f>SUM(E83:BL83)</f>
        <v>#REF!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'REV-REVCALC_CWS'!D16</f>
        <v>0</v>
      </c>
      <c r="D7" s="9">
        <f>'REV-REVCALC_CWS'!E16</f>
        <v>0</v>
      </c>
      <c r="E7" s="9">
        <f>'REV-REVCALC_CWS'!F16</f>
        <v>0</v>
      </c>
      <c r="F7" s="9">
        <f>'REV-REVCALC_CWS'!G16</f>
        <v>81900</v>
      </c>
      <c r="G7" s="9">
        <f>'REV-REVCALC_CWS'!H16</f>
        <v>98280</v>
      </c>
      <c r="H7" s="9">
        <f>'REV-REVCALC_CWS'!I16</f>
        <v>114660</v>
      </c>
      <c r="I7" s="9">
        <f>'REV-REVCALC_CWS'!J16</f>
        <v>81900</v>
      </c>
      <c r="J7" s="9">
        <f>'REV-REVCALC_CWS'!K16</f>
        <v>98280</v>
      </c>
      <c r="K7" s="9">
        <f>'REV-REVCALC_CWS'!L16</f>
        <v>65520</v>
      </c>
      <c r="L7" s="9">
        <f>'REV-REVCALC_CWS'!M16</f>
        <v>65520</v>
      </c>
      <c r="M7" s="9">
        <f>'REV-REVCALC_CWS'!N16</f>
        <v>65520</v>
      </c>
      <c r="N7" s="9">
        <f>'REV-REVCALC_CWS'!O16</f>
        <v>32760</v>
      </c>
      <c r="O7" s="9">
        <f>'REV-REVCALC_CWS'!P16</f>
        <v>237600</v>
      </c>
      <c r="P7" s="9">
        <f>'REV-REVCALC_CWS'!Q16</f>
        <v>386100</v>
      </c>
      <c r="Q7" s="9">
        <f>'REV-REVCALC_CWS'!R16</f>
        <v>430650</v>
      </c>
      <c r="R7" s="9">
        <f>'REV-REVCALC_CWS'!S16</f>
        <v>430650</v>
      </c>
      <c r="S7" s="9">
        <f>'REV-REVCALC_CWS'!T16</f>
        <v>475200</v>
      </c>
      <c r="T7" s="9">
        <f>'REV-REVCALC_CWS'!U16</f>
        <v>519750</v>
      </c>
      <c r="U7" s="9">
        <f>'REV-REVCALC_CWS'!V16</f>
        <v>430650</v>
      </c>
      <c r="V7" s="9">
        <f>'REV-REVCALC_CWS'!W16</f>
        <v>475200</v>
      </c>
      <c r="W7" s="9">
        <f>'REV-REVCALC_CWS'!X16</f>
        <v>386100</v>
      </c>
      <c r="X7" s="9">
        <f>'REV-REVCALC_CWS'!Y16</f>
        <v>386100</v>
      </c>
      <c r="Y7" s="9">
        <f>'REV-REVCALC_CWS'!Z16</f>
        <v>386100</v>
      </c>
      <c r="Z7" s="9">
        <f>'REV-REVCALC_CWS'!AA16</f>
        <v>237600</v>
      </c>
      <c r="AA7" s="9">
        <f>'REV-REVCALC_CWS'!AB16</f>
        <v>147900</v>
      </c>
      <c r="AB7" s="9">
        <f>'REV-REVCALC_CWS'!AC16</f>
        <v>239700</v>
      </c>
      <c r="AC7" s="9">
        <f>'REV-REVCALC_CWS'!AD16</f>
        <v>270300</v>
      </c>
      <c r="AD7" s="9">
        <f>'REV-REVCALC_CWS'!AE16</f>
        <v>270300</v>
      </c>
      <c r="AE7" s="9">
        <f>'REV-REVCALC_CWS'!AF16</f>
        <v>295800</v>
      </c>
      <c r="AF7" s="9">
        <f>'REV-REVCALC_CWS'!AG16</f>
        <v>326400</v>
      </c>
      <c r="AG7" s="9">
        <f>'REV-REVCALC_CWS'!AH16</f>
        <v>270300</v>
      </c>
      <c r="AH7" s="9">
        <f>'REV-REVCALC_CWS'!AI16</f>
        <v>295800</v>
      </c>
      <c r="AI7" s="9">
        <f>'REV-REVCALC_CWS'!AJ16</f>
        <v>239700</v>
      </c>
      <c r="AJ7" s="9">
        <f>'REV-REVCALC_CWS'!AK16</f>
        <v>239700</v>
      </c>
      <c r="AK7" s="9">
        <f>'REV-REVCALC_CWS'!AL16</f>
        <v>239700</v>
      </c>
      <c r="AL7" s="9">
        <f>'REV-REVCALC_CWS'!AM16</f>
        <v>147900</v>
      </c>
      <c r="AM7" s="9">
        <f>'REV-REVCALC_CWS'!AN16</f>
        <v>181350</v>
      </c>
      <c r="AN7" s="9">
        <f>'REV-REVCALC_CWS'!AO16</f>
        <v>292500</v>
      </c>
      <c r="AO7" s="9">
        <f>'REV-REVCALC_CWS'!AP16</f>
        <v>327600</v>
      </c>
      <c r="AP7" s="9">
        <f>'REV-REVCALC_CWS'!AQ16</f>
        <v>327600</v>
      </c>
      <c r="AQ7" s="9">
        <f>'REV-REVCALC_CWS'!AR16</f>
        <v>362700</v>
      </c>
      <c r="AR7" s="9">
        <f>'REV-REVCALC_CWS'!AS16</f>
        <v>397800</v>
      </c>
      <c r="AS7" s="9">
        <f>'REV-REVCALC_CWS'!AT16</f>
        <v>327600</v>
      </c>
      <c r="AT7" s="9">
        <f>'REV-REVCALC_CWS'!AU16</f>
        <v>362700</v>
      </c>
      <c r="AU7" s="9">
        <f>'REV-REVCALC_CWS'!AV16</f>
        <v>292500</v>
      </c>
      <c r="AV7" s="9">
        <f>'REV-REVCALC_CWS'!AW16</f>
        <v>292500</v>
      </c>
      <c r="AW7" s="9">
        <f>'REV-REVCALC_CWS'!AX16</f>
        <v>292500</v>
      </c>
      <c r="AX7" s="9">
        <f>'REV-REVCALC_CWS'!AY16</f>
        <v>181350</v>
      </c>
      <c r="AY7" s="9">
        <f>'REV-REVCALC_CWS'!AZ16</f>
        <v>215325</v>
      </c>
      <c r="AZ7" s="9">
        <f>'REV-REVCALC_CWS'!BA16</f>
        <v>345825</v>
      </c>
      <c r="BA7" s="9">
        <f>'REV-REVCALC_CWS'!BB16</f>
        <v>384975</v>
      </c>
      <c r="BB7" s="9">
        <f>'REV-REVCALC_CWS'!BC16</f>
        <v>384975</v>
      </c>
      <c r="BC7" s="9">
        <f>'REV-REVCALC_CWS'!BD16</f>
        <v>430650</v>
      </c>
      <c r="BD7" s="9">
        <f>'REV-REVCALC_CWS'!BE16</f>
        <v>469800</v>
      </c>
      <c r="BE7" s="9">
        <f>'REV-REVCALC_CWS'!BF16</f>
        <v>384975</v>
      </c>
      <c r="BF7" s="9">
        <f>'REV-REVCALC_CWS'!BG16</f>
        <v>430650</v>
      </c>
      <c r="BG7" s="9">
        <f>'REV-REVCALC_CWS'!BH16</f>
        <v>345825</v>
      </c>
      <c r="BH7" s="9">
        <f>'REV-REVCALC_CWS'!BI16</f>
        <v>345825</v>
      </c>
      <c r="BI7" s="9">
        <f>'REV-REVCALC_CWS'!BJ16</f>
        <v>345825</v>
      </c>
      <c r="BJ7" s="9">
        <f>'REV-REVCALC_CWS'!BK16</f>
        <v>215325</v>
      </c>
    </row>
    <row r="8" spans="1:63" x14ac:dyDescent="0.15">
      <c r="B8" s="33" t="s">
        <v>369</v>
      </c>
      <c r="C8" s="9">
        <f>'REV-REVCALC_CWS'!D39</f>
        <v>0</v>
      </c>
      <c r="D8" s="9">
        <f>'REV-REVCALC_CWS'!E39</f>
        <v>0</v>
      </c>
      <c r="E8" s="9">
        <f>'REV-REVCALC_CWS'!F39</f>
        <v>0</v>
      </c>
      <c r="F8" s="9">
        <f>'REV-REVCALC_CWS'!G39</f>
        <v>0</v>
      </c>
      <c r="G8" s="9">
        <f>'REV-REVCALC_CWS'!H39</f>
        <v>0</v>
      </c>
      <c r="H8" s="9">
        <f>'REV-REVCALC_CWS'!I39</f>
        <v>0</v>
      </c>
      <c r="I8" s="9">
        <f>'REV-REVCALC_CWS'!J39</f>
        <v>0</v>
      </c>
      <c r="J8" s="9">
        <f>'REV-REVCALC_CWS'!K39</f>
        <v>0</v>
      </c>
      <c r="K8" s="9">
        <f>'REV-REVCALC_CWS'!L39</f>
        <v>0</v>
      </c>
      <c r="L8" s="9">
        <f>'REV-REVCALC_CWS'!M39</f>
        <v>0</v>
      </c>
      <c r="M8" s="9">
        <f>'REV-REVCALC_CWS'!N39</f>
        <v>0</v>
      </c>
      <c r="N8" s="9">
        <f>'REV-REVCALC_CWS'!O39</f>
        <v>0</v>
      </c>
      <c r="O8" s="9">
        <f>'REV-REVCALC_CWS'!P39</f>
        <v>1687.5</v>
      </c>
      <c r="P8" s="9">
        <f>'REV-REVCALC_CWS'!Q39</f>
        <v>2812.5</v>
      </c>
      <c r="Q8" s="9">
        <f>'REV-REVCALC_CWS'!R39</f>
        <v>3187.5</v>
      </c>
      <c r="R8" s="9">
        <f>'REV-REVCALC_CWS'!S39</f>
        <v>3187.5</v>
      </c>
      <c r="S8" s="9">
        <f>'REV-REVCALC_CWS'!T39</f>
        <v>3562.5</v>
      </c>
      <c r="T8" s="9">
        <f>'REV-REVCALC_CWS'!U39</f>
        <v>3937.5</v>
      </c>
      <c r="U8" s="9">
        <f>'REV-REVCALC_CWS'!V39</f>
        <v>3187.5</v>
      </c>
      <c r="V8" s="9">
        <f>'REV-REVCALC_CWS'!W39</f>
        <v>3562.5</v>
      </c>
      <c r="W8" s="9">
        <f>'REV-REVCALC_CWS'!X39</f>
        <v>2812.5</v>
      </c>
      <c r="X8" s="9">
        <f>'REV-REVCALC_CWS'!Y39</f>
        <v>2812.5</v>
      </c>
      <c r="Y8" s="9">
        <f>'REV-REVCALC_CWS'!Z39</f>
        <v>2812.5</v>
      </c>
      <c r="Z8" s="9">
        <f>'REV-REVCALC_CWS'!AA39</f>
        <v>1687.5</v>
      </c>
      <c r="AA8" s="9">
        <f>'REV-REVCALC_CWS'!AB39</f>
        <v>2337.5</v>
      </c>
      <c r="AB8" s="9">
        <f>'REV-REVCALC_CWS'!AC39</f>
        <v>3825</v>
      </c>
      <c r="AC8" s="9">
        <f>'REV-REVCALC_CWS'!AD39</f>
        <v>4462.5</v>
      </c>
      <c r="AD8" s="9">
        <f>'REV-REVCALC_CWS'!AE39</f>
        <v>4462.5</v>
      </c>
      <c r="AE8" s="9">
        <f>'REV-REVCALC_CWS'!AF39</f>
        <v>4887.5</v>
      </c>
      <c r="AF8" s="9">
        <f>'REV-REVCALC_CWS'!AG39</f>
        <v>5312.5</v>
      </c>
      <c r="AG8" s="9">
        <f>'REV-REVCALC_CWS'!AH39</f>
        <v>4462.5</v>
      </c>
      <c r="AH8" s="9">
        <f>'REV-REVCALC_CWS'!AI39</f>
        <v>4887.5</v>
      </c>
      <c r="AI8" s="9">
        <f>'REV-REVCALC_CWS'!AJ39</f>
        <v>3825</v>
      </c>
      <c r="AJ8" s="9">
        <f>'REV-REVCALC_CWS'!AK39</f>
        <v>3825</v>
      </c>
      <c r="AK8" s="9">
        <f>'REV-REVCALC_CWS'!AL39</f>
        <v>3825</v>
      </c>
      <c r="AL8" s="9">
        <f>'REV-REVCALC_CWS'!AM39</f>
        <v>2337.5</v>
      </c>
      <c r="AM8" s="9">
        <f>'REV-REVCALC_CWS'!AN39</f>
        <v>1890</v>
      </c>
      <c r="AN8" s="9">
        <f>'REV-REVCALC_CWS'!AO39</f>
        <v>3150</v>
      </c>
      <c r="AO8" s="9">
        <f>'REV-REVCALC_CWS'!AP39</f>
        <v>3465</v>
      </c>
      <c r="AP8" s="9">
        <f>'REV-REVCALC_CWS'!AQ39</f>
        <v>3465</v>
      </c>
      <c r="AQ8" s="9">
        <f>'REV-REVCALC_CWS'!AR39</f>
        <v>3780</v>
      </c>
      <c r="AR8" s="9">
        <f>'REV-REVCALC_CWS'!AS39</f>
        <v>4095</v>
      </c>
      <c r="AS8" s="9">
        <f>'REV-REVCALC_CWS'!AT39</f>
        <v>3465</v>
      </c>
      <c r="AT8" s="9">
        <f>'REV-REVCALC_CWS'!AU39</f>
        <v>3780</v>
      </c>
      <c r="AU8" s="9">
        <f>'REV-REVCALC_CWS'!AV39</f>
        <v>3150</v>
      </c>
      <c r="AV8" s="9">
        <f>'REV-REVCALC_CWS'!AW39</f>
        <v>3150</v>
      </c>
      <c r="AW8" s="9">
        <f>'REV-REVCALC_CWS'!AX39</f>
        <v>3150</v>
      </c>
      <c r="AX8" s="9">
        <f>'REV-REVCALC_CWS'!AY39</f>
        <v>1890</v>
      </c>
      <c r="AY8" s="9">
        <f>'REV-REVCALC_CWS'!AZ39</f>
        <v>945</v>
      </c>
      <c r="AZ8" s="9">
        <f>'REV-REVCALC_CWS'!BA39</f>
        <v>1575</v>
      </c>
      <c r="BA8" s="9">
        <f>'REV-REVCALC_CWS'!BB39</f>
        <v>1575</v>
      </c>
      <c r="BB8" s="9">
        <f>'REV-REVCALC_CWS'!BC39</f>
        <v>1575</v>
      </c>
      <c r="BC8" s="9">
        <f>'REV-REVCALC_CWS'!BD39</f>
        <v>1890</v>
      </c>
      <c r="BD8" s="9">
        <f>'REV-REVCALC_CWS'!BE39</f>
        <v>2205</v>
      </c>
      <c r="BE8" s="9">
        <f>'REV-REVCALC_CWS'!BF39</f>
        <v>1575</v>
      </c>
      <c r="BF8" s="9">
        <f>'REV-REVCALC_CWS'!BG39</f>
        <v>1890</v>
      </c>
      <c r="BG8" s="9">
        <f>'REV-REVCALC_CWS'!BH39</f>
        <v>1575</v>
      </c>
      <c r="BH8" s="9">
        <f>'REV-REVCALC_CWS'!BI39</f>
        <v>1575</v>
      </c>
      <c r="BI8" s="9">
        <f>'REV-REVCALC_CWS'!BJ39</f>
        <v>1575</v>
      </c>
      <c r="BJ8" s="9">
        <f>'REV-REVCALC_CWS'!BK39</f>
        <v>945</v>
      </c>
    </row>
    <row r="9" spans="1:63" x14ac:dyDescent="0.15">
      <c r="B9" s="33" t="s">
        <v>370</v>
      </c>
      <c r="C9" s="9">
        <f>'REV-REVCALC_CWS'!D40</f>
        <v>0</v>
      </c>
      <c r="D9" s="9">
        <f>'REV-REVCALC_CWS'!E40</f>
        <v>0</v>
      </c>
      <c r="E9" s="9">
        <f>'REV-REVCALC_CWS'!F40</f>
        <v>0</v>
      </c>
      <c r="F9" s="9">
        <f>'REV-REVCALC_CWS'!G40</f>
        <v>0</v>
      </c>
      <c r="G9" s="9">
        <f>'REV-REVCALC_CWS'!H40</f>
        <v>0</v>
      </c>
      <c r="H9" s="9">
        <f>'REV-REVCALC_CWS'!I40</f>
        <v>0</v>
      </c>
      <c r="I9" s="9">
        <f>'REV-REVCALC_CWS'!J40</f>
        <v>0</v>
      </c>
      <c r="J9" s="9">
        <f>'REV-REVCALC_CWS'!K40</f>
        <v>0</v>
      </c>
      <c r="K9" s="9">
        <f>'REV-REVCALC_CWS'!L40</f>
        <v>0</v>
      </c>
      <c r="L9" s="9">
        <f>'REV-REVCALC_CWS'!M40</f>
        <v>0</v>
      </c>
      <c r="M9" s="9">
        <f>'REV-REVCALC_CWS'!N40</f>
        <v>0</v>
      </c>
      <c r="N9" s="9">
        <f>'REV-REVCALC_CWS'!O40</f>
        <v>0</v>
      </c>
      <c r="O9" s="9">
        <f>'REV-REVCALC_CWS'!P40</f>
        <v>225</v>
      </c>
      <c r="P9" s="9">
        <f>'REV-REVCALC_CWS'!Q40</f>
        <v>375</v>
      </c>
      <c r="Q9" s="9">
        <f>'REV-REVCALC_CWS'!R40</f>
        <v>425</v>
      </c>
      <c r="R9" s="9">
        <f>'REV-REVCALC_CWS'!S40</f>
        <v>500</v>
      </c>
      <c r="S9" s="9">
        <f>'REV-REVCALC_CWS'!T40</f>
        <v>575</v>
      </c>
      <c r="T9" s="9">
        <f>'REV-REVCALC_CWS'!U40</f>
        <v>650</v>
      </c>
      <c r="U9" s="9">
        <f>'REV-REVCALC_CWS'!V40</f>
        <v>500</v>
      </c>
      <c r="V9" s="9">
        <f>'REV-REVCALC_CWS'!W40</f>
        <v>575</v>
      </c>
      <c r="W9" s="9">
        <f>'REV-REVCALC_CWS'!X40</f>
        <v>450</v>
      </c>
      <c r="X9" s="9">
        <f>'REV-REVCALC_CWS'!Y40</f>
        <v>450</v>
      </c>
      <c r="Y9" s="9">
        <f>'REV-REVCALC_CWS'!Z40</f>
        <v>450</v>
      </c>
      <c r="Z9" s="9">
        <f>'REV-REVCALC_CWS'!AA40</f>
        <v>250</v>
      </c>
      <c r="AA9" s="9">
        <f>'REV-REVCALC_CWS'!AB40</f>
        <v>500</v>
      </c>
      <c r="AB9" s="9">
        <f>'REV-REVCALC_CWS'!AC40</f>
        <v>825</v>
      </c>
      <c r="AC9" s="9">
        <f>'REV-REVCALC_CWS'!AD40</f>
        <v>950</v>
      </c>
      <c r="AD9" s="9">
        <f>'REV-REVCALC_CWS'!AE40</f>
        <v>1025</v>
      </c>
      <c r="AE9" s="9">
        <f>'REV-REVCALC_CWS'!AF40</f>
        <v>1150</v>
      </c>
      <c r="AF9" s="9">
        <f>'REV-REVCALC_CWS'!AG40</f>
        <v>1275</v>
      </c>
      <c r="AG9" s="9">
        <f>'REV-REVCALC_CWS'!AH40</f>
        <v>1025</v>
      </c>
      <c r="AH9" s="9">
        <f>'REV-REVCALC_CWS'!AI40</f>
        <v>1150</v>
      </c>
      <c r="AI9" s="9">
        <f>'REV-REVCALC_CWS'!AJ40</f>
        <v>900</v>
      </c>
      <c r="AJ9" s="9">
        <f>'REV-REVCALC_CWS'!AK40</f>
        <v>900</v>
      </c>
      <c r="AK9" s="9">
        <f>'REV-REVCALC_CWS'!AL40</f>
        <v>900</v>
      </c>
      <c r="AL9" s="9">
        <f>'REV-REVCALC_CWS'!AM40</f>
        <v>525</v>
      </c>
      <c r="AM9" s="9">
        <f>'REV-REVCALC_CWS'!AN40</f>
        <v>910</v>
      </c>
      <c r="AN9" s="9">
        <f>'REV-REVCALC_CWS'!AO40</f>
        <v>1505</v>
      </c>
      <c r="AO9" s="9">
        <f>'REV-REVCALC_CWS'!AP40</f>
        <v>1715</v>
      </c>
      <c r="AP9" s="9">
        <f>'REV-REVCALC_CWS'!AQ40</f>
        <v>1820</v>
      </c>
      <c r="AQ9" s="9">
        <f>'REV-REVCALC_CWS'!AR40</f>
        <v>2030</v>
      </c>
      <c r="AR9" s="9">
        <f>'REV-REVCALC_CWS'!AS40</f>
        <v>2240</v>
      </c>
      <c r="AS9" s="9">
        <f>'REV-REVCALC_CWS'!AT40</f>
        <v>1820</v>
      </c>
      <c r="AT9" s="9">
        <f>'REV-REVCALC_CWS'!AU40</f>
        <v>2030</v>
      </c>
      <c r="AU9" s="9">
        <f>'REV-REVCALC_CWS'!AV40</f>
        <v>1610</v>
      </c>
      <c r="AV9" s="9">
        <f>'REV-REVCALC_CWS'!AW40</f>
        <v>1610</v>
      </c>
      <c r="AW9" s="9">
        <f>'REV-REVCALC_CWS'!AX40</f>
        <v>1610</v>
      </c>
      <c r="AX9" s="9">
        <f>'REV-REVCALC_CWS'!AY40</f>
        <v>945</v>
      </c>
      <c r="AY9" s="9">
        <f>'REV-REVCALC_CWS'!AZ40</f>
        <v>1015</v>
      </c>
      <c r="AZ9" s="9">
        <f>'REV-REVCALC_CWS'!BA40</f>
        <v>1680</v>
      </c>
      <c r="BA9" s="9">
        <f>'REV-REVCALC_CWS'!BB40</f>
        <v>1890</v>
      </c>
      <c r="BB9" s="9">
        <f>'REV-REVCALC_CWS'!BC40</f>
        <v>1995</v>
      </c>
      <c r="BC9" s="9">
        <f>'REV-REVCALC_CWS'!BD40</f>
        <v>2240</v>
      </c>
      <c r="BD9" s="9">
        <f>'REV-REVCALC_CWS'!BE40</f>
        <v>2485</v>
      </c>
      <c r="BE9" s="9">
        <f>'REV-REVCALC_CWS'!BF40</f>
        <v>1995</v>
      </c>
      <c r="BF9" s="9">
        <f>'REV-REVCALC_CWS'!BG40</f>
        <v>2240</v>
      </c>
      <c r="BG9" s="9">
        <f>'REV-REVCALC_CWS'!BH40</f>
        <v>1785</v>
      </c>
      <c r="BH9" s="9">
        <f>'REV-REVCALC_CWS'!BI40</f>
        <v>1785</v>
      </c>
      <c r="BI9" s="9">
        <f>'REV-REVCALC_CWS'!BJ40</f>
        <v>1785</v>
      </c>
      <c r="BJ9" s="9">
        <f>'REV-REVCALC_CWS'!BK40</f>
        <v>1050</v>
      </c>
    </row>
    <row r="10" spans="1:63" x14ac:dyDescent="0.15">
      <c r="B10" s="33" t="s">
        <v>1092</v>
      </c>
      <c r="C10" s="9">
        <f>'REV-REVCALC_CWS'!D43</f>
        <v>0</v>
      </c>
      <c r="D10" s="9">
        <f>'REV-REVCALC_CWS'!E43</f>
        <v>0</v>
      </c>
      <c r="E10" s="9">
        <f>'REV-REVCALC_CWS'!F43</f>
        <v>0</v>
      </c>
      <c r="F10" s="9">
        <f>'REV-REVCALC_CWS'!G43</f>
        <v>5000</v>
      </c>
      <c r="G10" s="9">
        <f>'REV-REVCALC_CWS'!H43</f>
        <v>5000</v>
      </c>
      <c r="H10" s="9">
        <f>'REV-REVCALC_CWS'!I43</f>
        <v>5000</v>
      </c>
      <c r="I10" s="9">
        <f>'REV-REVCALC_CWS'!J43</f>
        <v>5000</v>
      </c>
      <c r="J10" s="9">
        <f>'REV-REVCALC_CWS'!K43</f>
        <v>5000</v>
      </c>
      <c r="K10" s="9">
        <f>'REV-REVCALC_CWS'!L43</f>
        <v>2500</v>
      </c>
      <c r="L10" s="9">
        <f>'REV-REVCALC_CWS'!M43</f>
        <v>2500</v>
      </c>
      <c r="M10" s="9">
        <f>'REV-REVCALC_CWS'!N43</f>
        <v>2500</v>
      </c>
      <c r="N10" s="9">
        <f>'REV-REVCALC_CWS'!O43</f>
        <v>2500</v>
      </c>
      <c r="O10" s="9">
        <f>'REV-REVCALC_CWS'!P43</f>
        <v>175</v>
      </c>
      <c r="P10" s="9">
        <f>'REV-REVCALC_CWS'!Q43</f>
        <v>275</v>
      </c>
      <c r="Q10" s="9">
        <f>'REV-REVCALC_CWS'!R43</f>
        <v>300</v>
      </c>
      <c r="R10" s="9">
        <f>'REV-REVCALC_CWS'!S43</f>
        <v>300</v>
      </c>
      <c r="S10" s="9">
        <f>'REV-REVCALC_CWS'!T43</f>
        <v>325</v>
      </c>
      <c r="T10" s="9">
        <f>'REV-REVCALC_CWS'!U43</f>
        <v>350</v>
      </c>
      <c r="U10" s="9">
        <f>'REV-REVCALC_CWS'!V43</f>
        <v>300</v>
      </c>
      <c r="V10" s="9">
        <f>'REV-REVCALC_CWS'!W43</f>
        <v>325</v>
      </c>
      <c r="W10" s="9">
        <f>'REV-REVCALC_CWS'!X43</f>
        <v>275</v>
      </c>
      <c r="X10" s="9">
        <f>'REV-REVCALC_CWS'!Y43</f>
        <v>275</v>
      </c>
      <c r="Y10" s="9">
        <f>'REV-REVCALC_CWS'!Z43</f>
        <v>275</v>
      </c>
      <c r="Z10" s="9">
        <f>'REV-REVCALC_CWS'!AA43</f>
        <v>175</v>
      </c>
      <c r="AA10" s="9">
        <f>'REV-REVCALC_CWS'!AB43</f>
        <v>450</v>
      </c>
      <c r="AB10" s="9">
        <f>'REV-REVCALC_CWS'!AC43</f>
        <v>725</v>
      </c>
      <c r="AC10" s="9">
        <f>'REV-REVCALC_CWS'!AD43</f>
        <v>800</v>
      </c>
      <c r="AD10" s="9">
        <f>'REV-REVCALC_CWS'!AE43</f>
        <v>800</v>
      </c>
      <c r="AE10" s="9">
        <f>'REV-REVCALC_CWS'!AF43</f>
        <v>875</v>
      </c>
      <c r="AF10" s="9">
        <f>'REV-REVCALC_CWS'!AG43</f>
        <v>975</v>
      </c>
      <c r="AG10" s="9">
        <f>'REV-REVCALC_CWS'!AH43</f>
        <v>800</v>
      </c>
      <c r="AH10" s="9">
        <f>'REV-REVCALC_CWS'!AI43</f>
        <v>875</v>
      </c>
      <c r="AI10" s="9">
        <f>'REV-REVCALC_CWS'!AJ43</f>
        <v>725</v>
      </c>
      <c r="AJ10" s="9">
        <f>'REV-REVCALC_CWS'!AK43</f>
        <v>725</v>
      </c>
      <c r="AK10" s="9">
        <f>'REV-REVCALC_CWS'!AL43</f>
        <v>725</v>
      </c>
      <c r="AL10" s="9">
        <f>'REV-REVCALC_CWS'!AM43</f>
        <v>450</v>
      </c>
      <c r="AM10" s="9">
        <f>'REV-REVCALC_CWS'!AN43</f>
        <v>625</v>
      </c>
      <c r="AN10" s="9">
        <f>'REV-REVCALC_CWS'!AO43</f>
        <v>1000</v>
      </c>
      <c r="AO10" s="9">
        <f>'REV-REVCALC_CWS'!AP43</f>
        <v>1125</v>
      </c>
      <c r="AP10" s="9">
        <f>'REV-REVCALC_CWS'!AQ43</f>
        <v>1125</v>
      </c>
      <c r="AQ10" s="9">
        <f>'REV-REVCALC_CWS'!AR43</f>
        <v>1250</v>
      </c>
      <c r="AR10" s="9">
        <f>'REV-REVCALC_CWS'!AS43</f>
        <v>1375</v>
      </c>
      <c r="AS10" s="9">
        <f>'REV-REVCALC_CWS'!AT43</f>
        <v>1125</v>
      </c>
      <c r="AT10" s="9">
        <f>'REV-REVCALC_CWS'!AU43</f>
        <v>1250</v>
      </c>
      <c r="AU10" s="9">
        <f>'REV-REVCALC_CWS'!AV43</f>
        <v>1000</v>
      </c>
      <c r="AV10" s="9">
        <f>'REV-REVCALC_CWS'!AW43</f>
        <v>1000</v>
      </c>
      <c r="AW10" s="9">
        <f>'REV-REVCALC_CWS'!AX43</f>
        <v>1000</v>
      </c>
      <c r="AX10" s="9">
        <f>'REV-REVCALC_CWS'!AY43</f>
        <v>625</v>
      </c>
      <c r="AY10" s="9">
        <f>'REV-REVCALC_CWS'!AZ43</f>
        <v>750</v>
      </c>
      <c r="AZ10" s="9">
        <f>'REV-REVCALC_CWS'!BA43</f>
        <v>1200</v>
      </c>
      <c r="BA10" s="9">
        <f>'REV-REVCALC_CWS'!BB43</f>
        <v>1350</v>
      </c>
      <c r="BB10" s="9">
        <f>'REV-REVCALC_CWS'!BC43</f>
        <v>1350</v>
      </c>
      <c r="BC10" s="9">
        <f>'REV-REVCALC_CWS'!BD43</f>
        <v>1500</v>
      </c>
      <c r="BD10" s="9">
        <f>'REV-REVCALC_CWS'!BE43</f>
        <v>1625</v>
      </c>
      <c r="BE10" s="9">
        <f>'REV-REVCALC_CWS'!BF43</f>
        <v>1350</v>
      </c>
      <c r="BF10" s="9">
        <f>'REV-REVCALC_CWS'!BG43</f>
        <v>1500</v>
      </c>
      <c r="BG10" s="9">
        <f>'REV-REVCALC_CWS'!BH43</f>
        <v>1200</v>
      </c>
      <c r="BH10" s="9">
        <f>'REV-REVCALC_CWS'!BI43</f>
        <v>1200</v>
      </c>
      <c r="BI10" s="9">
        <f>'REV-REVCALC_CWS'!BJ43</f>
        <v>1200</v>
      </c>
      <c r="BJ10" s="9">
        <f>'REV-REVCALC_CWS'!BK43</f>
        <v>750</v>
      </c>
    </row>
    <row r="11" spans="1:63" x14ac:dyDescent="0.15">
      <c r="B11" s="33" t="s">
        <v>372</v>
      </c>
      <c r="C11" s="9">
        <f>'REV-REVCALC_CWS'!D44</f>
        <v>0</v>
      </c>
      <c r="D11" s="9">
        <f>'REV-REVCALC_CWS'!E44</f>
        <v>0</v>
      </c>
      <c r="E11" s="9">
        <f>'REV-REVCALC_CWS'!F44</f>
        <v>0</v>
      </c>
      <c r="F11" s="9">
        <f>'REV-REVCALC_CWS'!G44</f>
        <v>0</v>
      </c>
      <c r="G11" s="9">
        <f>'REV-REVCALC_CWS'!H44</f>
        <v>0</v>
      </c>
      <c r="H11" s="9">
        <f>'REV-REVCALC_CWS'!I44</f>
        <v>0</v>
      </c>
      <c r="I11" s="9">
        <f>'REV-REVCALC_CWS'!J44</f>
        <v>0</v>
      </c>
      <c r="J11" s="9">
        <f>'REV-REVCALC_CWS'!K44</f>
        <v>0</v>
      </c>
      <c r="K11" s="9">
        <f>'REV-REVCALC_CWS'!L44</f>
        <v>0</v>
      </c>
      <c r="L11" s="9">
        <f>'REV-REVCALC_CWS'!M44</f>
        <v>0</v>
      </c>
      <c r="M11" s="9">
        <f>'REV-REVCALC_CWS'!N44</f>
        <v>0</v>
      </c>
      <c r="N11" s="9">
        <f>'REV-REVCALC_CWS'!O44</f>
        <v>0</v>
      </c>
      <c r="O11" s="9">
        <f>'REV-REVCALC_CWS'!P44</f>
        <v>1181.25</v>
      </c>
      <c r="P11" s="9">
        <f>'REV-REVCALC_CWS'!Q44</f>
        <v>1856.25</v>
      </c>
      <c r="Q11" s="9">
        <f>'REV-REVCALC_CWS'!R44</f>
        <v>2025</v>
      </c>
      <c r="R11" s="9">
        <f>'REV-REVCALC_CWS'!S44</f>
        <v>2362.5</v>
      </c>
      <c r="S11" s="9">
        <f>'REV-REVCALC_CWS'!T44</f>
        <v>2531.25</v>
      </c>
      <c r="T11" s="9">
        <f>'REV-REVCALC_CWS'!U44</f>
        <v>2700</v>
      </c>
      <c r="U11" s="9">
        <f>'REV-REVCALC_CWS'!V44</f>
        <v>2362.5</v>
      </c>
      <c r="V11" s="9">
        <f>'REV-REVCALC_CWS'!W44</f>
        <v>2531.25</v>
      </c>
      <c r="W11" s="9">
        <f>'REV-REVCALC_CWS'!X44</f>
        <v>2025</v>
      </c>
      <c r="X11" s="9">
        <f>'REV-REVCALC_CWS'!Y44</f>
        <v>2025</v>
      </c>
      <c r="Y11" s="9">
        <f>'REV-REVCALC_CWS'!Z44</f>
        <v>2025</v>
      </c>
      <c r="Z11" s="9">
        <f>'REV-REVCALC_CWS'!AA44</f>
        <v>1350</v>
      </c>
      <c r="AA11" s="9">
        <f>'REV-REVCALC_CWS'!AB44</f>
        <v>4781.25</v>
      </c>
      <c r="AB11" s="9">
        <f>'REV-REVCALC_CWS'!AC44</f>
        <v>7650</v>
      </c>
      <c r="AC11" s="9">
        <f>'REV-REVCALC_CWS'!AD44</f>
        <v>8415</v>
      </c>
      <c r="AD11" s="9">
        <f>'REV-REVCALC_CWS'!AE44</f>
        <v>8797.5</v>
      </c>
      <c r="AE11" s="9">
        <f>'REV-REVCALC_CWS'!AF44</f>
        <v>9562.5</v>
      </c>
      <c r="AF11" s="9">
        <f>'REV-REVCALC_CWS'!AG44</f>
        <v>10518.75</v>
      </c>
      <c r="AG11" s="9">
        <f>'REV-REVCALC_CWS'!AH44</f>
        <v>8797.5</v>
      </c>
      <c r="AH11" s="9">
        <f>'REV-REVCALC_CWS'!AI44</f>
        <v>9562.5</v>
      </c>
      <c r="AI11" s="9">
        <f>'REV-REVCALC_CWS'!AJ44</f>
        <v>7841.25</v>
      </c>
      <c r="AJ11" s="9">
        <f>'REV-REVCALC_CWS'!AK44</f>
        <v>7841.25</v>
      </c>
      <c r="AK11" s="9">
        <f>'REV-REVCALC_CWS'!AL44</f>
        <v>7841.25</v>
      </c>
      <c r="AL11" s="9">
        <f>'REV-REVCALC_CWS'!AM44</f>
        <v>4972.5</v>
      </c>
      <c r="AM11" s="9">
        <f>'REV-REVCALC_CWS'!AN44</f>
        <v>10125</v>
      </c>
      <c r="AN11" s="9">
        <f>'REV-REVCALC_CWS'!AO44</f>
        <v>16200</v>
      </c>
      <c r="AO11" s="9">
        <f>'REV-REVCALC_CWS'!AP44</f>
        <v>18022.5</v>
      </c>
      <c r="AP11" s="9">
        <f>'REV-REVCALC_CWS'!AQ44</f>
        <v>18427.5</v>
      </c>
      <c r="AQ11" s="9">
        <f>'REV-REVCALC_CWS'!AR44</f>
        <v>20250</v>
      </c>
      <c r="AR11" s="9">
        <f>'REV-REVCALC_CWS'!AS44</f>
        <v>22275</v>
      </c>
      <c r="AS11" s="9">
        <f>'REV-REVCALC_CWS'!AT44</f>
        <v>18427.5</v>
      </c>
      <c r="AT11" s="9">
        <f>'REV-REVCALC_CWS'!AU44</f>
        <v>20250</v>
      </c>
      <c r="AU11" s="9">
        <f>'REV-REVCALC_CWS'!AV44</f>
        <v>16402.5</v>
      </c>
      <c r="AV11" s="9">
        <f>'REV-REVCALC_CWS'!AW44</f>
        <v>16402.5</v>
      </c>
      <c r="AW11" s="9">
        <f>'REV-REVCALC_CWS'!AX44</f>
        <v>16402.5</v>
      </c>
      <c r="AX11" s="9">
        <f>'REV-REVCALC_CWS'!AY44</f>
        <v>10327.5</v>
      </c>
      <c r="AY11" s="9">
        <f>'REV-REVCALC_CWS'!AZ44</f>
        <v>16200</v>
      </c>
      <c r="AZ11" s="9">
        <f>'REV-REVCALC_CWS'!BA44</f>
        <v>25920</v>
      </c>
      <c r="BA11" s="9">
        <f>'REV-REVCALC_CWS'!BB44</f>
        <v>28957.5</v>
      </c>
      <c r="BB11" s="9">
        <f>'REV-REVCALC_CWS'!BC44</f>
        <v>29362.5</v>
      </c>
      <c r="BC11" s="9">
        <f>'REV-REVCALC_CWS'!BD44</f>
        <v>32400</v>
      </c>
      <c r="BD11" s="9">
        <f>'REV-REVCALC_CWS'!BE44</f>
        <v>35437.5</v>
      </c>
      <c r="BE11" s="9">
        <f>'REV-REVCALC_CWS'!BF44</f>
        <v>29362.5</v>
      </c>
      <c r="BF11" s="9">
        <f>'REV-REVCALC_CWS'!BG44</f>
        <v>32400</v>
      </c>
      <c r="BG11" s="9">
        <f>'REV-REVCALC_CWS'!BH44</f>
        <v>26122.5</v>
      </c>
      <c r="BH11" s="9">
        <f>'REV-REVCALC_CWS'!BI44</f>
        <v>26122.5</v>
      </c>
      <c r="BI11" s="9">
        <f>'REV-REVCALC_CWS'!BJ44</f>
        <v>26122.5</v>
      </c>
      <c r="BJ11" s="9">
        <f>'REV-REVCALC_CWS'!BK44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437000</v>
      </c>
      <c r="S12" s="9">
        <f t="shared" si="0"/>
        <v>482193.75</v>
      </c>
      <c r="T12" s="9">
        <f t="shared" si="0"/>
        <v>527387.5</v>
      </c>
      <c r="U12" s="9">
        <f t="shared" si="0"/>
        <v>437000</v>
      </c>
      <c r="V12" s="9">
        <f t="shared" si="0"/>
        <v>482193.75</v>
      </c>
      <c r="W12" s="9">
        <f t="shared" si="0"/>
        <v>391662.5</v>
      </c>
      <c r="X12" s="9">
        <f t="shared" si="0"/>
        <v>391662.5</v>
      </c>
      <c r="Y12" s="9">
        <f t="shared" si="0"/>
        <v>391662.5</v>
      </c>
      <c r="Z12" s="9">
        <f t="shared" si="0"/>
        <v>241062.5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285385</v>
      </c>
      <c r="AE12" s="9">
        <f t="shared" si="0"/>
        <v>312275</v>
      </c>
      <c r="AF12" s="9">
        <f t="shared" si="0"/>
        <v>344481.25</v>
      </c>
      <c r="AG12" s="9">
        <f t="shared" si="0"/>
        <v>285385</v>
      </c>
      <c r="AH12" s="9">
        <f t="shared" si="0"/>
        <v>312275</v>
      </c>
      <c r="AI12" s="9">
        <f t="shared" si="0"/>
        <v>252991.25</v>
      </c>
      <c r="AJ12" s="9">
        <f t="shared" si="0"/>
        <v>252991.25</v>
      </c>
      <c r="AK12" s="9">
        <f t="shared" si="0"/>
        <v>252991.25</v>
      </c>
      <c r="AL12" s="9">
        <f t="shared" si="0"/>
        <v>156185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352437.5</v>
      </c>
      <c r="AQ12" s="9">
        <f t="shared" si="0"/>
        <v>390010</v>
      </c>
      <c r="AR12" s="9">
        <f t="shared" si="0"/>
        <v>427785</v>
      </c>
      <c r="AS12" s="9">
        <f t="shared" si="0"/>
        <v>352437.5</v>
      </c>
      <c r="AT12" s="9">
        <f t="shared" si="0"/>
        <v>390010</v>
      </c>
      <c r="AU12" s="9">
        <f t="shared" si="0"/>
        <v>314662.5</v>
      </c>
      <c r="AV12" s="9">
        <f t="shared" si="0"/>
        <v>314662.5</v>
      </c>
      <c r="AW12" s="9">
        <f t="shared" si="0"/>
        <v>314662.5</v>
      </c>
      <c r="AX12" s="9">
        <f t="shared" si="0"/>
        <v>195137.5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419257.5</v>
      </c>
      <c r="BC12" s="9">
        <f t="shared" si="0"/>
        <v>468680</v>
      </c>
      <c r="BD12" s="9">
        <f t="shared" si="0"/>
        <v>511552.5</v>
      </c>
      <c r="BE12" s="9">
        <f t="shared" si="0"/>
        <v>419257.5</v>
      </c>
      <c r="BF12" s="9">
        <f t="shared" si="0"/>
        <v>468680</v>
      </c>
      <c r="BG12" s="9">
        <f t="shared" si="0"/>
        <v>376507.5</v>
      </c>
      <c r="BH12" s="9">
        <f t="shared" si="0"/>
        <v>376507.5</v>
      </c>
      <c r="BI12" s="9">
        <f t="shared" si="0"/>
        <v>376507.5</v>
      </c>
      <c r="BJ12" s="9">
        <f t="shared" si="0"/>
        <v>234472.5</v>
      </c>
      <c r="BK12" s="66">
        <f>SUM(C12:BJ12)</f>
        <v>17332213.75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4850700</v>
      </c>
      <c r="AL13" s="38">
        <f>SUM(AA7:AL11)</f>
        <v>3148581.25</v>
      </c>
      <c r="AX13" s="38">
        <f>SUM(AM7:AX11)</f>
        <v>3912987.5</v>
      </c>
      <c r="BJ13" s="38">
        <f>SUM(AY7:BJ11)</f>
        <v>4680605</v>
      </c>
      <c r="BK13" s="65">
        <f>SUM(C13:BJ13)</f>
        <v>17332213.75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107850</v>
      </c>
      <c r="S20" s="9">
        <f>'FIN-P&amp;L_CWS'!U129</f>
        <v>118993.75</v>
      </c>
      <c r="T20" s="9">
        <f>'FIN-P&amp;L_CWS'!V129</f>
        <v>130137.5</v>
      </c>
      <c r="U20" s="9">
        <f>'FIN-P&amp;L_CWS'!W129</f>
        <v>107850</v>
      </c>
      <c r="V20" s="9">
        <f>'FIN-P&amp;L_CWS'!X129</f>
        <v>118993.75</v>
      </c>
      <c r="W20" s="9">
        <f>'FIN-P&amp;L_CWS'!Y129</f>
        <v>96562.5</v>
      </c>
      <c r="X20" s="9">
        <f>'FIN-P&amp;L_CWS'!Z129</f>
        <v>96562.5</v>
      </c>
      <c r="Y20" s="9">
        <f>'FIN-P&amp;L_CWS'!AA129</f>
        <v>96562.5</v>
      </c>
      <c r="Z20" s="9">
        <f>'FIN-P&amp;L_CWS'!AB129</f>
        <v>59462.5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-261840</v>
      </c>
      <c r="AE20" s="9">
        <f>'FIN-P&amp;L_CWS'!AG129</f>
        <v>-286575</v>
      </c>
      <c r="AF20" s="9">
        <f>'FIN-P&amp;L_CWS'!AH129</f>
        <v>-316318.75</v>
      </c>
      <c r="AG20" s="9">
        <f>'FIN-P&amp;L_CWS'!AI129</f>
        <v>-261840</v>
      </c>
      <c r="AH20" s="9">
        <f>'FIN-P&amp;L_CWS'!AJ129</f>
        <v>-286575</v>
      </c>
      <c r="AI20" s="9">
        <f>'FIN-P&amp;L_CWS'!AK129</f>
        <v>-232283.75</v>
      </c>
      <c r="AJ20" s="9">
        <f>'FIN-P&amp;L_CWS'!AL129</f>
        <v>-232283.75</v>
      </c>
      <c r="AK20" s="9">
        <f>'FIN-P&amp;L_CWS'!AM129</f>
        <v>-232283.75</v>
      </c>
      <c r="AL20" s="9">
        <f>'FIN-P&amp;L_CWS'!AN129</f>
        <v>-143240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-174718.5</v>
      </c>
      <c r="AQ20" s="9">
        <f>'FIN-P&amp;L_CWS'!AS129</f>
        <v>-193627</v>
      </c>
      <c r="AR20" s="9">
        <f>'FIN-P&amp;L_CWS'!AT129</f>
        <v>-212333</v>
      </c>
      <c r="AS20" s="9">
        <f>'FIN-P&amp;L_CWS'!AU129</f>
        <v>-174718.5</v>
      </c>
      <c r="AT20" s="9">
        <f>'FIN-P&amp;L_CWS'!AV129</f>
        <v>-193627</v>
      </c>
      <c r="AU20" s="9">
        <f>'FIN-P&amp;L_CWS'!AW129</f>
        <v>-156012.5</v>
      </c>
      <c r="AV20" s="9">
        <f>'FIN-P&amp;L_CWS'!AX129</f>
        <v>-156012.5</v>
      </c>
      <c r="AW20" s="9">
        <f>'FIN-P&amp;L_CWS'!AY129</f>
        <v>-156012.5</v>
      </c>
      <c r="AX20" s="9">
        <f>'FIN-P&amp;L_CWS'!AZ129</f>
        <v>-96681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-45326.200000000012</v>
      </c>
      <c r="BC20" s="9">
        <f>'FIN-P&amp;L_CWS'!BE129</f>
        <v>-51023.799999999988</v>
      </c>
      <c r="BD20" s="9">
        <f>'FIN-P&amp;L_CWS'!BF129</f>
        <v>-55397.099999999977</v>
      </c>
      <c r="BE20" s="9">
        <f>'FIN-P&amp;L_CWS'!BG129</f>
        <v>-45326.200000000012</v>
      </c>
      <c r="BF20" s="9">
        <f>'FIN-P&amp;L_CWS'!BH129</f>
        <v>-51023.799999999988</v>
      </c>
      <c r="BG20" s="9">
        <f>'FIN-P&amp;L_CWS'!BI129</f>
        <v>-40830.399999999965</v>
      </c>
      <c r="BH20" s="9">
        <f>'FIN-P&amp;L_CWS'!BJ129</f>
        <v>-40830.399999999965</v>
      </c>
      <c r="BI20" s="9">
        <f>'FIN-P&amp;L_CWS'!BK129</f>
        <v>-40830.399999999965</v>
      </c>
      <c r="BJ20" s="9">
        <f>'FIN-P&amp;L_CWS'!BL129</f>
        <v>-25379.399999999994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 t="e">
        <f>'FIN-P&amp;L_CWS'!Q205</f>
        <v>#VALUE!</v>
      </c>
      <c r="P21" s="9" t="e">
        <f>'FIN-P&amp;L_CWS'!R205</f>
        <v>#VALUE!</v>
      </c>
      <c r="Q21" s="9" t="e">
        <f>'FIN-P&amp;L_CWS'!S205</f>
        <v>#VALUE!</v>
      </c>
      <c r="R21" s="9" t="e">
        <f>'FIN-P&amp;L_CWS'!T205</f>
        <v>#VALUE!</v>
      </c>
      <c r="S21" s="9" t="e">
        <f>'FIN-P&amp;L_CWS'!U205</f>
        <v>#VALUE!</v>
      </c>
      <c r="T21" s="9" t="e">
        <f>'FIN-P&amp;L_CWS'!V205</f>
        <v>#VALUE!</v>
      </c>
      <c r="U21" s="9" t="e">
        <f>'FIN-P&amp;L_CWS'!W205</f>
        <v>#VALUE!</v>
      </c>
      <c r="V21" s="9" t="e">
        <f>'FIN-P&amp;L_CWS'!X205</f>
        <v>#VALUE!</v>
      </c>
      <c r="W21" s="9" t="e">
        <f>'FIN-P&amp;L_CWS'!Y205</f>
        <v>#VALUE!</v>
      </c>
      <c r="X21" s="9" t="e">
        <f>'FIN-P&amp;L_CWS'!Z205</f>
        <v>#VALUE!</v>
      </c>
      <c r="Y21" s="9" t="e">
        <f>'FIN-P&amp;L_CWS'!AA205</f>
        <v>#VALUE!</v>
      </c>
      <c r="Z21" s="9" t="e">
        <f>'FIN-P&amp;L_CWS'!AB205</f>
        <v>#VALUE!</v>
      </c>
      <c r="AA21" s="9" t="e">
        <f>'FIN-P&amp;L_CWS'!AC205</f>
        <v>#VALUE!</v>
      </c>
      <c r="AB21" s="9" t="e">
        <f>'FIN-P&amp;L_CWS'!AD205</f>
        <v>#VALUE!</v>
      </c>
      <c r="AC21" s="9" t="e">
        <f>'FIN-P&amp;L_CWS'!AE205</f>
        <v>#VALUE!</v>
      </c>
      <c r="AD21" s="9" t="e">
        <f>'FIN-P&amp;L_CWS'!AF205</f>
        <v>#VALUE!</v>
      </c>
      <c r="AE21" s="9" t="e">
        <f>'FIN-P&amp;L_CWS'!AG205</f>
        <v>#VALUE!</v>
      </c>
      <c r="AF21" s="9" t="e">
        <f>'FIN-P&amp;L_CWS'!AH205</f>
        <v>#VALUE!</v>
      </c>
      <c r="AG21" s="9" t="e">
        <f>'FIN-P&amp;L_CWS'!AI205</f>
        <v>#VALUE!</v>
      </c>
      <c r="AH21" s="9" t="e">
        <f>'FIN-P&amp;L_CWS'!AJ205</f>
        <v>#VALUE!</v>
      </c>
      <c r="AI21" s="9" t="e">
        <f>'FIN-P&amp;L_CWS'!AK205</f>
        <v>#VALUE!</v>
      </c>
      <c r="AJ21" s="9" t="e">
        <f>'FIN-P&amp;L_CWS'!AL205</f>
        <v>#VALUE!</v>
      </c>
      <c r="AK21" s="9" t="e">
        <f>'FIN-P&amp;L_CWS'!AM205</f>
        <v>#VALUE!</v>
      </c>
      <c r="AL21" s="9" t="e">
        <f>'FIN-P&amp;L_CWS'!AN205</f>
        <v>#VALUE!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>
        <f>'FIN-P&amp;L_CWS'!AZ205</f>
        <v>9963879.8893489596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13565878.535936849</v>
      </c>
      <c r="BB21" s="9">
        <f>'FIN-P&amp;L_CWS'!BD205</f>
        <v>13587997.875936847</v>
      </c>
      <c r="BC21" s="9">
        <f>'FIN-P&amp;L_CWS'!BE205</f>
        <v>13565721.947936852</v>
      </c>
      <c r="BD21" s="9">
        <f>'FIN-P&amp;L_CWS'!BF205</f>
        <v>13571890.748936849</v>
      </c>
      <c r="BE21" s="9">
        <f>'FIN-P&amp;L_CWS'!BG205</f>
        <v>13567247.875936847</v>
      </c>
      <c r="BF21" s="9">
        <f>'FIN-P&amp;L_CWS'!BH205</f>
        <v>13569521.947936852</v>
      </c>
      <c r="BG21" s="9">
        <f>'FIN-P&amp;L_CWS'!BI205</f>
        <v>13566027.749936849</v>
      </c>
      <c r="BH21" s="9">
        <f>'FIN-P&amp;L_CWS'!BJ205</f>
        <v>13586632.749936849</v>
      </c>
      <c r="BI21" s="9">
        <f>'FIN-P&amp;L_CWS'!BK205</f>
        <v>13566027.749936849</v>
      </c>
      <c r="BJ21" s="9">
        <f>'FIN-P&amp;L_CWS'!BL205</f>
        <v>13564171.27993685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 t="e">
        <f>'FIN-P&amp;L_CWS'!Q207</f>
        <v>#VALUE!</v>
      </c>
      <c r="P22" s="9" t="e">
        <f>'FIN-P&amp;L_CWS'!R207</f>
        <v>#VALUE!</v>
      </c>
      <c r="Q22" s="9" t="e">
        <f>'FIN-P&amp;L_CWS'!S207</f>
        <v>#VALUE!</v>
      </c>
      <c r="R22" s="9" t="e">
        <f>'FIN-P&amp;L_CWS'!T207</f>
        <v>#VALUE!</v>
      </c>
      <c r="S22" s="9" t="e">
        <f>'FIN-P&amp;L_CWS'!U207</f>
        <v>#VALUE!</v>
      </c>
      <c r="T22" s="9" t="e">
        <f>'FIN-P&amp;L_CWS'!V207</f>
        <v>#VALUE!</v>
      </c>
      <c r="U22" s="9" t="e">
        <f>'FIN-P&amp;L_CWS'!W207</f>
        <v>#VALUE!</v>
      </c>
      <c r="V22" s="9" t="e">
        <f>'FIN-P&amp;L_CWS'!X207</f>
        <v>#VALUE!</v>
      </c>
      <c r="W22" s="9" t="e">
        <f>'FIN-P&amp;L_CWS'!Y207</f>
        <v>#VALUE!</v>
      </c>
      <c r="X22" s="9" t="e">
        <f>'FIN-P&amp;L_CWS'!Z207</f>
        <v>#VALUE!</v>
      </c>
      <c r="Y22" s="9" t="e">
        <f>'FIN-P&amp;L_CWS'!AA207</f>
        <v>#VALUE!</v>
      </c>
      <c r="Z22" s="9" t="e">
        <f>'FIN-P&amp;L_CWS'!AB207</f>
        <v>#VALUE!</v>
      </c>
      <c r="AA22" s="9" t="e">
        <f>'FIN-P&amp;L_CWS'!AC207</f>
        <v>#VALUE!</v>
      </c>
      <c r="AB22" s="9" t="e">
        <f>'FIN-P&amp;L_CWS'!AD207</f>
        <v>#VALUE!</v>
      </c>
      <c r="AC22" s="9" t="e">
        <f>'FIN-P&amp;L_CWS'!AE207</f>
        <v>#VALUE!</v>
      </c>
      <c r="AD22" s="9" t="e">
        <f>'FIN-P&amp;L_CWS'!AF207</f>
        <v>#VALUE!</v>
      </c>
      <c r="AE22" s="9" t="e">
        <f>'FIN-P&amp;L_CWS'!AG207</f>
        <v>#VALUE!</v>
      </c>
      <c r="AF22" s="9" t="e">
        <f>'FIN-P&amp;L_CWS'!AH207</f>
        <v>#VALUE!</v>
      </c>
      <c r="AG22" s="9" t="e">
        <f>'FIN-P&amp;L_CWS'!AI207</f>
        <v>#VALUE!</v>
      </c>
      <c r="AH22" s="9" t="e">
        <f>'FIN-P&amp;L_CWS'!AJ207</f>
        <v>#VALUE!</v>
      </c>
      <c r="AI22" s="9" t="e">
        <f>'FIN-P&amp;L_CWS'!AK207</f>
        <v>#VALUE!</v>
      </c>
      <c r="AJ22" s="9" t="e">
        <f>'FIN-P&amp;L_CWS'!AL207</f>
        <v>#VALUE!</v>
      </c>
      <c r="AK22" s="9" t="e">
        <f>'FIN-P&amp;L_CWS'!AM207</f>
        <v>#VALUE!</v>
      </c>
      <c r="AL22" s="9" t="e">
        <f>'FIN-P&amp;L_CWS'!AN207</f>
        <v>#VALUE!</v>
      </c>
      <c r="AM22" s="9" t="e">
        <f>'FIN-P&amp;L_CWS'!AO207</f>
        <v>#VALUE!</v>
      </c>
      <c r="AN22" s="9" t="e">
        <f>'FIN-P&amp;L_CWS'!AP207</f>
        <v>#VALUE!</v>
      </c>
      <c r="AO22" s="9" t="e">
        <f>'FIN-P&amp;L_CWS'!AQ207</f>
        <v>#VALUE!</v>
      </c>
      <c r="AP22" s="9" t="e">
        <f>'FIN-P&amp;L_CWS'!AR207</f>
        <v>#VALUE!</v>
      </c>
      <c r="AQ22" s="9" t="e">
        <f>'FIN-P&amp;L_CWS'!AS207</f>
        <v>#VALUE!</v>
      </c>
      <c r="AR22" s="9" t="e">
        <f>'FIN-P&amp;L_CWS'!AT207</f>
        <v>#VALUE!</v>
      </c>
      <c r="AS22" s="9" t="e">
        <f>'FIN-P&amp;L_CWS'!AU207</f>
        <v>#VALUE!</v>
      </c>
      <c r="AT22" s="9" t="e">
        <f>'FIN-P&amp;L_CWS'!AV207</f>
        <v>#VALUE!</v>
      </c>
      <c r="AU22" s="9" t="e">
        <f>'FIN-P&amp;L_CWS'!AW207</f>
        <v>#VALUE!</v>
      </c>
      <c r="AV22" s="9" t="e">
        <f>'FIN-P&amp;L_CWS'!AX207</f>
        <v>#VALUE!</v>
      </c>
      <c r="AW22" s="9" t="e">
        <f>'FIN-P&amp;L_CWS'!AY207</f>
        <v>#VALUE!</v>
      </c>
      <c r="AX22" s="9">
        <f>'FIN-P&amp;L_CWS'!AZ207</f>
        <v>-10060560.88934896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-13611714.735936848</v>
      </c>
      <c r="BB22" s="9">
        <f>'FIN-P&amp;L_CWS'!BD207</f>
        <v>-13633324.075936846</v>
      </c>
      <c r="BC22" s="9">
        <f>'FIN-P&amp;L_CWS'!BE207</f>
        <v>-13616745.747936852</v>
      </c>
      <c r="BD22" s="9">
        <f>'FIN-P&amp;L_CWS'!BF207</f>
        <v>-13627287.848936848</v>
      </c>
      <c r="BE22" s="9">
        <f>'FIN-P&amp;L_CWS'!BG207</f>
        <v>-13612574.075936846</v>
      </c>
      <c r="BF22" s="9">
        <f>'FIN-P&amp;L_CWS'!BH207</f>
        <v>-13620545.747936852</v>
      </c>
      <c r="BG22" s="9">
        <f>'FIN-P&amp;L_CWS'!BI207</f>
        <v>-13606858.149936849</v>
      </c>
      <c r="BH22" s="9">
        <f>'FIN-P&amp;L_CWS'!BJ207</f>
        <v>-13627463.149936849</v>
      </c>
      <c r="BI22" s="9">
        <f>'FIN-P&amp;L_CWS'!BK207</f>
        <v>-13606858.149936849</v>
      </c>
      <c r="BJ22" s="9">
        <f>'FIN-P&amp;L_CWS'!BL207</f>
        <v>-13589550.67993685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 t="e">
        <f>'FIN-P&amp;L_CWS'!Q208</f>
        <v>#VALUE!</v>
      </c>
      <c r="P23" s="9" t="e">
        <f>'FIN-P&amp;L_CWS'!R208</f>
        <v>#VALUE!</v>
      </c>
      <c r="Q23" s="9" t="e">
        <f>'FIN-P&amp;L_CWS'!S208</f>
        <v>#VALUE!</v>
      </c>
      <c r="R23" s="9" t="e">
        <f>'FIN-P&amp;L_CWS'!T208</f>
        <v>#VALUE!</v>
      </c>
      <c r="S23" s="9" t="e">
        <f>'FIN-P&amp;L_CWS'!U208</f>
        <v>#VALUE!</v>
      </c>
      <c r="T23" s="9" t="e">
        <f>'FIN-P&amp;L_CWS'!V208</f>
        <v>#VALUE!</v>
      </c>
      <c r="U23" s="9" t="e">
        <f>'FIN-P&amp;L_CWS'!W208</f>
        <v>#VALUE!</v>
      </c>
      <c r="V23" s="9" t="e">
        <f>'FIN-P&amp;L_CWS'!X208</f>
        <v>#VALUE!</v>
      </c>
      <c r="W23" s="9" t="e">
        <f>'FIN-P&amp;L_CWS'!Y208</f>
        <v>#VALUE!</v>
      </c>
      <c r="X23" s="9" t="e">
        <f>'FIN-P&amp;L_CWS'!Z208</f>
        <v>#VALUE!</v>
      </c>
      <c r="Y23" s="9" t="e">
        <f>'FIN-P&amp;L_CWS'!AA208</f>
        <v>#VALUE!</v>
      </c>
      <c r="Z23" s="9" t="e">
        <f>'FIN-P&amp;L_CWS'!AB208</f>
        <v>#VALUE!</v>
      </c>
      <c r="AA23" s="9" t="e">
        <f>'FIN-P&amp;L_CWS'!AC208</f>
        <v>#VALUE!</v>
      </c>
      <c r="AB23" s="9" t="e">
        <f>'FIN-P&amp;L_CWS'!AD208</f>
        <v>#VALUE!</v>
      </c>
      <c r="AC23" s="9" t="e">
        <f>'FIN-P&amp;L_CWS'!AE208</f>
        <v>#VALUE!</v>
      </c>
      <c r="AD23" s="9" t="e">
        <f>'FIN-P&amp;L_CWS'!AF208</f>
        <v>#VALUE!</v>
      </c>
      <c r="AE23" s="9" t="e">
        <f>'FIN-P&amp;L_CWS'!AG208</f>
        <v>#VALUE!</v>
      </c>
      <c r="AF23" s="9" t="e">
        <f>'FIN-P&amp;L_CWS'!AH208</f>
        <v>#VALUE!</v>
      </c>
      <c r="AG23" s="9" t="e">
        <f>'FIN-P&amp;L_CWS'!AI208</f>
        <v>#VALUE!</v>
      </c>
      <c r="AH23" s="9" t="e">
        <f>'FIN-P&amp;L_CWS'!AJ208</f>
        <v>#VALUE!</v>
      </c>
      <c r="AI23" s="9" t="e">
        <f>'FIN-P&amp;L_CWS'!AK208</f>
        <v>#VALUE!</v>
      </c>
      <c r="AJ23" s="9" t="e">
        <f>'FIN-P&amp;L_CWS'!AL208</f>
        <v>#VALUE!</v>
      </c>
      <c r="AK23" s="9" t="e">
        <f>'FIN-P&amp;L_CWS'!AM208</f>
        <v>#VALUE!</v>
      </c>
      <c r="AL23" s="9" t="e">
        <f>'FIN-P&amp;L_CWS'!AN208</f>
        <v>#VALUE!</v>
      </c>
      <c r="AM23" s="9" t="e">
        <f>'FIN-P&amp;L_CWS'!AO208</f>
        <v>#VALUE!</v>
      </c>
      <c r="AN23" s="9" t="e">
        <f>'FIN-P&amp;L_CWS'!AP208</f>
        <v>#VALUE!</v>
      </c>
      <c r="AO23" s="9" t="e">
        <f>'FIN-P&amp;L_CWS'!AQ208</f>
        <v>#VALUE!</v>
      </c>
      <c r="AP23" s="9" t="e">
        <f>'FIN-P&amp;L_CWS'!AR208</f>
        <v>#VALUE!</v>
      </c>
      <c r="AQ23" s="9" t="e">
        <f>'FIN-P&amp;L_CWS'!AS208</f>
        <v>#VALUE!</v>
      </c>
      <c r="AR23" s="9" t="e">
        <f>'FIN-P&amp;L_CWS'!AT208</f>
        <v>#VALUE!</v>
      </c>
      <c r="AS23" s="9" t="e">
        <f>'FIN-P&amp;L_CWS'!AU208</f>
        <v>#VALUE!</v>
      </c>
      <c r="AT23" s="9" t="e">
        <f>'FIN-P&amp;L_CWS'!AV208</f>
        <v>#VALUE!</v>
      </c>
      <c r="AU23" s="9" t="e">
        <f>'FIN-P&amp;L_CWS'!AW208</f>
        <v>#VALUE!</v>
      </c>
      <c r="AV23" s="9" t="e">
        <f>'FIN-P&amp;L_CWS'!AX208</f>
        <v>#VALUE!</v>
      </c>
      <c r="AW23" s="9" t="e">
        <f>'FIN-P&amp;L_CWS'!AY208</f>
        <v>#VALUE!</v>
      </c>
      <c r="AX23" s="9" t="e">
        <f>'FIN-P&amp;L_CWS'!AZ208</f>
        <v>#VALUE!</v>
      </c>
      <c r="AY23" s="9" t="e">
        <f>'FIN-P&amp;L_CWS'!BA208</f>
        <v>#VALUE!</v>
      </c>
      <c r="AZ23" s="9" t="e">
        <f>'FIN-P&amp;L_CWS'!BB208</f>
        <v>#VALUE!</v>
      </c>
      <c r="BA23" s="9" t="e">
        <f>'FIN-P&amp;L_CWS'!BC208</f>
        <v>#VALUE!</v>
      </c>
      <c r="BB23" s="9" t="e">
        <f>'FIN-P&amp;L_CWS'!BD208</f>
        <v>#VALUE!</v>
      </c>
      <c r="BC23" s="9" t="e">
        <f>'FIN-P&amp;L_CWS'!BE208</f>
        <v>#VALUE!</v>
      </c>
      <c r="BD23" s="9" t="e">
        <f>'FIN-P&amp;L_CWS'!BF208</f>
        <v>#VALUE!</v>
      </c>
      <c r="BE23" s="9" t="e">
        <f>'FIN-P&amp;L_CWS'!BG208</f>
        <v>#VALUE!</v>
      </c>
      <c r="BF23" s="9" t="e">
        <f>'FIN-P&amp;L_CWS'!BH208</f>
        <v>#VALUE!</v>
      </c>
      <c r="BG23" s="9" t="e">
        <f>'FIN-P&amp;L_CWS'!BI208</f>
        <v>#VALUE!</v>
      </c>
      <c r="BH23" s="9" t="e">
        <f>'FIN-P&amp;L_CWS'!BJ208</f>
        <v>#VALUE!</v>
      </c>
      <c r="BI23" s="9" t="e">
        <f>'FIN-P&amp;L_CWS'!BK208</f>
        <v>#VALUE!</v>
      </c>
      <c r="BJ23" s="9" t="e">
        <f>'FIN-P&amp;L_CWS'!BL208</f>
        <v>#VALUE!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 t="e">
        <f>COGS_DB!E13</f>
        <v>#REF!</v>
      </c>
      <c r="D28" s="9" t="e">
        <f>COGS_DB!F13</f>
        <v>#REF!</v>
      </c>
      <c r="E28" s="9" t="e">
        <f>COGS_DB!G13</f>
        <v>#REF!</v>
      </c>
      <c r="F28" s="9" t="e">
        <f>COGS_DB!H13</f>
        <v>#REF!</v>
      </c>
      <c r="G28" s="9" t="e">
        <f>COGS_DB!I13</f>
        <v>#REF!</v>
      </c>
      <c r="H28" s="9" t="e">
        <f>COGS_DB!J13</f>
        <v>#REF!</v>
      </c>
      <c r="I28" s="9" t="e">
        <f>COGS_DB!K13</f>
        <v>#REF!</v>
      </c>
      <c r="J28" s="9" t="e">
        <f>COGS_DB!L13</f>
        <v>#REF!</v>
      </c>
      <c r="K28" s="9" t="e">
        <f>COGS_DB!M13</f>
        <v>#REF!</v>
      </c>
      <c r="L28" s="9" t="e">
        <f>COGS_DB!N13</f>
        <v>#REF!</v>
      </c>
      <c r="M28" s="9" t="e">
        <f>COGS_DB!O13</f>
        <v>#REF!</v>
      </c>
      <c r="N28" s="9" t="e">
        <f>COGS_DB!P13</f>
        <v>#REF!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107850</v>
      </c>
      <c r="S28" s="9">
        <f>COGS_DB!U13</f>
        <v>118993.75</v>
      </c>
      <c r="T28" s="9">
        <f>COGS_DB!V13</f>
        <v>130137.5</v>
      </c>
      <c r="U28" s="9">
        <f>COGS_DB!W13</f>
        <v>107850</v>
      </c>
      <c r="V28" s="9">
        <f>COGS_DB!X13</f>
        <v>118993.75</v>
      </c>
      <c r="W28" s="9">
        <f>COGS_DB!Y13</f>
        <v>96562.5</v>
      </c>
      <c r="X28" s="9">
        <f>COGS_DB!Z13</f>
        <v>96562.5</v>
      </c>
      <c r="Y28" s="9">
        <f>COGS_DB!AA13</f>
        <v>96562.5</v>
      </c>
      <c r="Z28" s="9">
        <f>COGS_DB!AB13</f>
        <v>59462.5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-261840</v>
      </c>
      <c r="AE28" s="9">
        <f>COGS_DB!AG13</f>
        <v>-286575</v>
      </c>
      <c r="AF28" s="9">
        <f>COGS_DB!AH13</f>
        <v>-316318.75</v>
      </c>
      <c r="AG28" s="9">
        <f>COGS_DB!AI13</f>
        <v>-261840</v>
      </c>
      <c r="AH28" s="9">
        <f>COGS_DB!AJ13</f>
        <v>-286575</v>
      </c>
      <c r="AI28" s="9">
        <f>COGS_DB!AK13</f>
        <v>-232283.75</v>
      </c>
      <c r="AJ28" s="9">
        <f>COGS_DB!AL13</f>
        <v>-232283.75</v>
      </c>
      <c r="AK28" s="9">
        <f>COGS_DB!AM13</f>
        <v>-232283.75</v>
      </c>
      <c r="AL28" s="9">
        <f>COGS_DB!AN13</f>
        <v>-143240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-174718.5</v>
      </c>
      <c r="AQ28" s="9">
        <f>COGS_DB!AS13</f>
        <v>-193627</v>
      </c>
      <c r="AR28" s="9">
        <f>COGS_DB!AT13</f>
        <v>-212333</v>
      </c>
      <c r="AS28" s="9">
        <f>COGS_DB!AU13</f>
        <v>-174718.5</v>
      </c>
      <c r="AT28" s="9">
        <f>COGS_DB!AV13</f>
        <v>-193627</v>
      </c>
      <c r="AU28" s="9">
        <f>COGS_DB!AW13</f>
        <v>-156012.5</v>
      </c>
      <c r="AV28" s="9">
        <f>COGS_DB!AX13</f>
        <v>-156012.5</v>
      </c>
      <c r="AW28" s="9">
        <f>COGS_DB!AY13</f>
        <v>-156012.5</v>
      </c>
      <c r="AX28" s="9">
        <f>COGS_DB!AZ13</f>
        <v>-96681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-45326.200000000012</v>
      </c>
      <c r="BC28" s="9">
        <f>COGS_DB!BE13</f>
        <v>-51023.799999999988</v>
      </c>
      <c r="BD28" s="9">
        <f>COGS_DB!BF13</f>
        <v>-55397.099999999977</v>
      </c>
      <c r="BE28" s="9">
        <f>COGS_DB!BG13</f>
        <v>-45326.200000000012</v>
      </c>
      <c r="BF28" s="9">
        <f>COGS_DB!BH13</f>
        <v>-51023.799999999988</v>
      </c>
      <c r="BG28" s="9">
        <f>COGS_DB!BI13</f>
        <v>-40830.399999999965</v>
      </c>
      <c r="BH28" s="9">
        <f>COGS_DB!BJ13</f>
        <v>-40830.399999999965</v>
      </c>
      <c r="BI28" s="9">
        <f>COGS_DB!BK13</f>
        <v>-40830.399999999965</v>
      </c>
      <c r="BJ28" s="9">
        <f>COGS_DB!BL13</f>
        <v>-25379.399999999994</v>
      </c>
    </row>
    <row r="29" spans="2:62" x14ac:dyDescent="0.15">
      <c r="B29" s="14" t="s">
        <v>669</v>
      </c>
      <c r="C29" s="9" t="e">
        <f>COGS_DB!E15</f>
        <v>#REF!</v>
      </c>
      <c r="D29" s="9" t="e">
        <f>COGS_DB!F15</f>
        <v>#REF!</v>
      </c>
      <c r="E29" s="9" t="e">
        <f>COGS_DB!G15</f>
        <v>#REF!</v>
      </c>
      <c r="F29" s="9" t="e">
        <f>COGS_DB!H15</f>
        <v>#REF!</v>
      </c>
      <c r="G29" s="9" t="e">
        <f>COGS_DB!I15</f>
        <v>#REF!</v>
      </c>
      <c r="H29" s="9" t="e">
        <f>COGS_DB!J15</f>
        <v>#REF!</v>
      </c>
      <c r="I29" s="9" t="e">
        <f>COGS_DB!K15</f>
        <v>#REF!</v>
      </c>
      <c r="J29" s="9" t="e">
        <f>COGS_DB!L15</f>
        <v>#REF!</v>
      </c>
      <c r="K29" s="9" t="e">
        <f>COGS_DB!M15</f>
        <v>#REF!</v>
      </c>
      <c r="L29" s="9" t="e">
        <f>COGS_DB!N15</f>
        <v>#REF!</v>
      </c>
      <c r="M29" s="9" t="e">
        <f>COGS_DB!O15</f>
        <v>#REF!</v>
      </c>
      <c r="N29" s="9" t="e">
        <f>COGS_DB!P15</f>
        <v>#REF!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63187.5</v>
      </c>
      <c r="S29" s="9">
        <f>COGS_DB!U15</f>
        <v>70637.5</v>
      </c>
      <c r="T29" s="9">
        <f>COGS_DB!V15</f>
        <v>78087.5</v>
      </c>
      <c r="U29" s="9">
        <f>COGS_DB!W15</f>
        <v>63187.5</v>
      </c>
      <c r="V29" s="9">
        <f>COGS_DB!X15</f>
        <v>70637.5</v>
      </c>
      <c r="W29" s="9">
        <f>COGS_DB!Y15</f>
        <v>55762.5</v>
      </c>
      <c r="X29" s="9">
        <f>COGS_DB!Z15</f>
        <v>55762.5</v>
      </c>
      <c r="Y29" s="9">
        <f>COGS_DB!AA15</f>
        <v>55762.5</v>
      </c>
      <c r="Z29" s="9">
        <f>COGS_DB!AB15</f>
        <v>33437.5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-104237.5</v>
      </c>
      <c r="AE29" s="9">
        <f>COGS_DB!AG15</f>
        <v>-114137.5</v>
      </c>
      <c r="AF29" s="9">
        <f>COGS_DB!AH15</f>
        <v>-124037.5</v>
      </c>
      <c r="AG29" s="9">
        <f>COGS_DB!AI15</f>
        <v>-104237.5</v>
      </c>
      <c r="AH29" s="9">
        <f>COGS_DB!AJ15</f>
        <v>-114137.5</v>
      </c>
      <c r="AI29" s="9">
        <f>COGS_DB!AK15</f>
        <v>-89325</v>
      </c>
      <c r="AJ29" s="9">
        <f>COGS_DB!AL15</f>
        <v>-89325</v>
      </c>
      <c r="AK29" s="9">
        <f>COGS_DB!AM15</f>
        <v>-89325</v>
      </c>
      <c r="AL29" s="9">
        <f>COGS_DB!AN15</f>
        <v>-54612.5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-33913.5</v>
      </c>
      <c r="AQ29" s="9">
        <f>COGS_DB!AS15</f>
        <v>-36952</v>
      </c>
      <c r="AR29" s="9">
        <f>COGS_DB!AT15</f>
        <v>-39990.5</v>
      </c>
      <c r="AS29" s="9">
        <f>COGS_DB!AU15</f>
        <v>-33913.5</v>
      </c>
      <c r="AT29" s="9">
        <f>COGS_DB!AV15</f>
        <v>-36952</v>
      </c>
      <c r="AU29" s="9">
        <f>COGS_DB!AW15</f>
        <v>-30875</v>
      </c>
      <c r="AV29" s="9">
        <f>COGS_DB!AX15</f>
        <v>-30875</v>
      </c>
      <c r="AW29" s="9">
        <f>COGS_DB!AY15</f>
        <v>-30875</v>
      </c>
      <c r="AX29" s="9">
        <f>COGS_DB!AZ15</f>
        <v>-18546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-3176.5000000000009</v>
      </c>
      <c r="BC29" s="9">
        <f>COGS_DB!BE15</f>
        <v>-3965.7999999999984</v>
      </c>
      <c r="BD29" s="9">
        <f>COGS_DB!BF15</f>
        <v>-4755.0999999999985</v>
      </c>
      <c r="BE29" s="9">
        <f>COGS_DB!BG15</f>
        <v>-3176.5000000000009</v>
      </c>
      <c r="BF29" s="9">
        <f>COGS_DB!BH15</f>
        <v>-3965.7999999999984</v>
      </c>
      <c r="BG29" s="9">
        <f>COGS_DB!BI15</f>
        <v>-3386.4999999999964</v>
      </c>
      <c r="BH29" s="9">
        <f>COGS_DB!BJ15</f>
        <v>-3386.4999999999964</v>
      </c>
      <c r="BI29" s="9">
        <f>COGS_DB!BK15</f>
        <v>-3386.4999999999964</v>
      </c>
      <c r="BJ29" s="9">
        <f>COGS_DB!BL15</f>
        <v>-2052.8999999999992</v>
      </c>
    </row>
    <row r="30" spans="2:62" x14ac:dyDescent="0.15">
      <c r="B30" s="14" t="s">
        <v>670</v>
      </c>
      <c r="C30" s="9" t="e">
        <f>COGS_DB!E16</f>
        <v>#REF!</v>
      </c>
      <c r="D30" s="9" t="e">
        <f>COGS_DB!F16</f>
        <v>#REF!</v>
      </c>
      <c r="E30" s="9" t="e">
        <f>COGS_DB!G16</f>
        <v>#REF!</v>
      </c>
      <c r="F30" s="9" t="e">
        <f>COGS_DB!H16</f>
        <v>#REF!</v>
      </c>
      <c r="G30" s="9" t="e">
        <f>COGS_DB!I16</f>
        <v>#REF!</v>
      </c>
      <c r="H30" s="9" t="e">
        <f>COGS_DB!J16</f>
        <v>#REF!</v>
      </c>
      <c r="I30" s="9" t="e">
        <f>COGS_DB!K16</f>
        <v>#REF!</v>
      </c>
      <c r="J30" s="9" t="e">
        <f>COGS_DB!L16</f>
        <v>#REF!</v>
      </c>
      <c r="K30" s="9" t="e">
        <f>COGS_DB!M16</f>
        <v>#REF!</v>
      </c>
      <c r="L30" s="9" t="e">
        <f>COGS_DB!N16</f>
        <v>#REF!</v>
      </c>
      <c r="M30" s="9" t="e">
        <f>COGS_DB!O16</f>
        <v>#REF!</v>
      </c>
      <c r="N30" s="9" t="e">
        <f>COGS_DB!P16</f>
        <v>#REF!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48356.25</v>
      </c>
      <c r="T30" s="9">
        <f>COGS_DB!V16</f>
        <v>52050</v>
      </c>
      <c r="U30" s="9">
        <f>COGS_DB!W16</f>
        <v>44662.5</v>
      </c>
      <c r="V30" s="9">
        <f>COGS_DB!X16</f>
        <v>48356.25</v>
      </c>
      <c r="W30" s="9">
        <f>COGS_DB!Y16</f>
        <v>40800</v>
      </c>
      <c r="X30" s="9">
        <f>COGS_DB!Z16</f>
        <v>40800</v>
      </c>
      <c r="Y30" s="9">
        <f>COGS_DB!AA16</f>
        <v>40800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-172437.5</v>
      </c>
      <c r="AF30" s="9">
        <f>COGS_DB!AH16</f>
        <v>-192281.25</v>
      </c>
      <c r="AG30" s="9">
        <f>COGS_DB!AI16</f>
        <v>-157602.5</v>
      </c>
      <c r="AH30" s="9">
        <f>COGS_DB!AJ16</f>
        <v>-172437.5</v>
      </c>
      <c r="AI30" s="9">
        <f>COGS_DB!AK16</f>
        <v>-142958.75</v>
      </c>
      <c r="AJ30" s="9">
        <f>COGS_DB!AL16</f>
        <v>-142958.75</v>
      </c>
      <c r="AK30" s="9">
        <f>COGS_DB!AM16</f>
        <v>-142958.75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-156675</v>
      </c>
      <c r="AR30" s="9">
        <f>COGS_DB!AT16</f>
        <v>-172342.5</v>
      </c>
      <c r="AS30" s="9">
        <f>COGS_DB!AU16</f>
        <v>-140805</v>
      </c>
      <c r="AT30" s="9">
        <f>COGS_DB!AV16</f>
        <v>-156675</v>
      </c>
      <c r="AU30" s="9">
        <f>COGS_DB!AW16</f>
        <v>-125137.5</v>
      </c>
      <c r="AV30" s="9">
        <f>COGS_DB!AX16</f>
        <v>-125137.5</v>
      </c>
      <c r="AW30" s="9">
        <f>COGS_DB!AY16</f>
        <v>-125137.5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-47057.999999999985</v>
      </c>
      <c r="BD30" s="9">
        <f>COGS_DB!BF16</f>
        <v>-50641.999999999985</v>
      </c>
      <c r="BE30" s="9">
        <f>COGS_DB!BG16</f>
        <v>-42149.700000000012</v>
      </c>
      <c r="BF30" s="9">
        <f>COGS_DB!BH16</f>
        <v>-47057.999999999985</v>
      </c>
      <c r="BG30" s="9">
        <f>COGS_DB!BI16</f>
        <v>-37443.899999999965</v>
      </c>
      <c r="BH30" s="9">
        <f>COGS_DB!BJ16</f>
        <v>-37443.899999999965</v>
      </c>
      <c r="BI30" s="9">
        <f>COGS_DB!BK16</f>
        <v>-37443.899999999965</v>
      </c>
      <c r="BJ30" s="9">
        <f>COGS_DB!BL16</f>
        <v>-23326.499999999993</v>
      </c>
    </row>
    <row r="31" spans="2:62" x14ac:dyDescent="0.15">
      <c r="B31" s="14" t="s">
        <v>668</v>
      </c>
      <c r="C31" s="98" t="e">
        <f>COGS_DB!E14</f>
        <v>#REF!</v>
      </c>
      <c r="D31" s="98" t="e">
        <f>COGS_DB!F14</f>
        <v>#REF!</v>
      </c>
      <c r="E31" s="98" t="e">
        <f>COGS_DB!G14</f>
        <v>#REF!</v>
      </c>
      <c r="F31" s="98" t="e">
        <f>COGS_DB!H14</f>
        <v>#REF!</v>
      </c>
      <c r="G31" s="98" t="e">
        <f>COGS_DB!I14</f>
        <v>#REF!</v>
      </c>
      <c r="H31" s="98" t="e">
        <f>COGS_DB!J14</f>
        <v>#REF!</v>
      </c>
      <c r="I31" s="98" t="e">
        <f>COGS_DB!K14</f>
        <v>#REF!</v>
      </c>
      <c r="J31" s="98" t="e">
        <f>COGS_DB!L14</f>
        <v>#REF!</v>
      </c>
      <c r="K31" s="98" t="e">
        <f>COGS_DB!M14</f>
        <v>#REF!</v>
      </c>
      <c r="L31" s="98" t="e">
        <f>COGS_DB!N14</f>
        <v>#REF!</v>
      </c>
      <c r="M31" s="98" t="e">
        <f>COGS_DB!O14</f>
        <v>#REF!</v>
      </c>
      <c r="N31" s="98" t="e">
        <f>COGS_DB!P14</f>
        <v>#REF!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0.24679633867276887</v>
      </c>
      <c r="S31" s="98">
        <f>COGS_DB!U14</f>
        <v>0.24677580329483739</v>
      </c>
      <c r="T31" s="98">
        <f>COGS_DB!V14</f>
        <v>0.24675878741911783</v>
      </c>
      <c r="U31" s="98">
        <f>COGS_DB!W14</f>
        <v>0.24679633867276887</v>
      </c>
      <c r="V31" s="98">
        <f>COGS_DB!X14</f>
        <v>0.24677580329483739</v>
      </c>
      <c r="W31" s="98">
        <f>COGS_DB!Y14</f>
        <v>0.24654517601251077</v>
      </c>
      <c r="X31" s="98">
        <f>COGS_DB!Z14</f>
        <v>0.24654517601251077</v>
      </c>
      <c r="Y31" s="98">
        <f>COGS_DB!AA14</f>
        <v>0.24654517601251077</v>
      </c>
      <c r="Z31" s="98">
        <f>COGS_DB!AB14</f>
        <v>0.2466683951257454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-0.91749741577167687</v>
      </c>
      <c r="AE31" s="98">
        <f>COGS_DB!AG14</f>
        <v>-0.91770074453606598</v>
      </c>
      <c r="AF31" s="98">
        <f>COGS_DB!AH14</f>
        <v>-0.91824663896801351</v>
      </c>
      <c r="AG31" s="98">
        <f>COGS_DB!AI14</f>
        <v>-0.91749741577167687</v>
      </c>
      <c r="AH31" s="98">
        <f>COGS_DB!AJ14</f>
        <v>-0.91770074453606598</v>
      </c>
      <c r="AI31" s="98">
        <f>COGS_DB!AK14</f>
        <v>-0.91814934310969254</v>
      </c>
      <c r="AJ31" s="98">
        <f>COGS_DB!AL14</f>
        <v>-0.91814934310969254</v>
      </c>
      <c r="AK31" s="98">
        <f>COGS_DB!AM14</f>
        <v>-0.91814934310969254</v>
      </c>
      <c r="AL31" s="98">
        <f>COGS_DB!AN14</f>
        <v>-0.9171175208886897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-0.49574321688242595</v>
      </c>
      <c r="AQ31" s="98">
        <f>COGS_DB!AS14</f>
        <v>-0.49646675726263428</v>
      </c>
      <c r="AR31" s="98">
        <f>COGS_DB!AT14</f>
        <v>-0.49635447713220426</v>
      </c>
      <c r="AS31" s="98">
        <f>COGS_DB!AU14</f>
        <v>-0.49574321688242595</v>
      </c>
      <c r="AT31" s="98">
        <f>COGS_DB!AV14</f>
        <v>-0.49646675726263428</v>
      </c>
      <c r="AU31" s="98">
        <f>COGS_DB!AW14</f>
        <v>-0.49580900170817938</v>
      </c>
      <c r="AV31" s="98">
        <f>COGS_DB!AX14</f>
        <v>-0.49580900170817938</v>
      </c>
      <c r="AW31" s="98">
        <f>COGS_DB!AY14</f>
        <v>-0.49580900170817938</v>
      </c>
      <c r="AX31" s="98">
        <f>COGS_DB!AZ14</f>
        <v>-0.49545064377682402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-0.10811064799079327</v>
      </c>
      <c r="BC31" s="98">
        <f>COGS_DB!BE14</f>
        <v>-0.10886703080993426</v>
      </c>
      <c r="BD31" s="98">
        <f>COGS_DB!BF14</f>
        <v>-0.10829211078041838</v>
      </c>
      <c r="BE31" s="98">
        <f>COGS_DB!BG14</f>
        <v>-0.10811064799079327</v>
      </c>
      <c r="BF31" s="98">
        <f>COGS_DB!BH14</f>
        <v>-0.10886703080993426</v>
      </c>
      <c r="BG31" s="98">
        <f>COGS_DB!BI14</f>
        <v>-0.10844511729514011</v>
      </c>
      <c r="BH31" s="98">
        <f>COGS_DB!BJ14</f>
        <v>-0.10844511729514011</v>
      </c>
      <c r="BI31" s="98">
        <f>COGS_DB!BK14</f>
        <v>-0.10844511729514011</v>
      </c>
      <c r="BJ31" s="98">
        <f>COGS_DB!BL14</f>
        <v>-0.10824041198861271</v>
      </c>
    </row>
    <row r="32" spans="2:62" x14ac:dyDescent="0.15">
      <c r="B32" s="14" t="s">
        <v>371</v>
      </c>
      <c r="C32" s="9" t="e">
        <f>COGS_DB!E12</f>
        <v>#REF!</v>
      </c>
      <c r="D32" s="9" t="e">
        <f>COGS_DB!F12</f>
        <v>#REF!</v>
      </c>
      <c r="E32" s="9" t="e">
        <f>COGS_DB!G12</f>
        <v>#REF!</v>
      </c>
      <c r="F32" s="9" t="e">
        <f>COGS_DB!H12</f>
        <v>#REF!</v>
      </c>
      <c r="G32" s="9" t="e">
        <f>COGS_DB!I12</f>
        <v>#REF!</v>
      </c>
      <c r="H32" s="9" t="e">
        <f>COGS_DB!J12</f>
        <v>#REF!</v>
      </c>
      <c r="I32" s="9" t="e">
        <f>COGS_DB!K12</f>
        <v>#REF!</v>
      </c>
      <c r="J32" s="9" t="e">
        <f>COGS_DB!L12</f>
        <v>#REF!</v>
      </c>
      <c r="K32" s="9" t="e">
        <f>COGS_DB!M12</f>
        <v>#REF!</v>
      </c>
      <c r="L32" s="9" t="e">
        <f>COGS_DB!N12</f>
        <v>#REF!</v>
      </c>
      <c r="M32" s="9" t="e">
        <f>COGS_DB!O12</f>
        <v>#REF!</v>
      </c>
      <c r="N32" s="9" t="e">
        <f>COGS_DB!P12</f>
        <v>#REF!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437000</v>
      </c>
      <c r="S32" s="9">
        <f>COGS_DB!U12</f>
        <v>482193.75</v>
      </c>
      <c r="T32" s="9">
        <f>COGS_DB!V12</f>
        <v>527387.5</v>
      </c>
      <c r="U32" s="9">
        <f>COGS_DB!W12</f>
        <v>437000</v>
      </c>
      <c r="V32" s="9">
        <f>COGS_DB!X12</f>
        <v>482193.75</v>
      </c>
      <c r="W32" s="9">
        <f>COGS_DB!Y12</f>
        <v>391662.5</v>
      </c>
      <c r="X32" s="9">
        <f>COGS_DB!Z12</f>
        <v>391662.5</v>
      </c>
      <c r="Y32" s="9">
        <f>COGS_DB!AA12</f>
        <v>391662.5</v>
      </c>
      <c r="Z32" s="9">
        <f>COGS_DB!AB12</f>
        <v>241062.5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285385</v>
      </c>
      <c r="AE32" s="9">
        <f>COGS_DB!AG12</f>
        <v>312275</v>
      </c>
      <c r="AF32" s="9">
        <f>COGS_DB!AH12</f>
        <v>344481.25</v>
      </c>
      <c r="AG32" s="9">
        <f>COGS_DB!AI12</f>
        <v>285385</v>
      </c>
      <c r="AH32" s="9">
        <f>COGS_DB!AJ12</f>
        <v>312275</v>
      </c>
      <c r="AI32" s="9">
        <f>COGS_DB!AK12</f>
        <v>252991.25</v>
      </c>
      <c r="AJ32" s="9">
        <f>COGS_DB!AL12</f>
        <v>252991.25</v>
      </c>
      <c r="AK32" s="9">
        <f>COGS_DB!AM12</f>
        <v>252991.25</v>
      </c>
      <c r="AL32" s="9">
        <f>COGS_DB!AN12</f>
        <v>156185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352437.5</v>
      </c>
      <c r="AQ32" s="9">
        <f>COGS_DB!AS12</f>
        <v>390010</v>
      </c>
      <c r="AR32" s="9">
        <f>COGS_DB!AT12</f>
        <v>427785</v>
      </c>
      <c r="AS32" s="9">
        <f>COGS_DB!AU12</f>
        <v>352437.5</v>
      </c>
      <c r="AT32" s="9">
        <f>COGS_DB!AV12</f>
        <v>390010</v>
      </c>
      <c r="AU32" s="9">
        <f>COGS_DB!AW12</f>
        <v>314662.5</v>
      </c>
      <c r="AV32" s="9">
        <f>COGS_DB!AX12</f>
        <v>314662.5</v>
      </c>
      <c r="AW32" s="9">
        <f>COGS_DB!AY12</f>
        <v>314662.5</v>
      </c>
      <c r="AX32" s="9">
        <f>COGS_DB!AZ12</f>
        <v>195137.5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419257.5</v>
      </c>
      <c r="BC32" s="9">
        <f>COGS_DB!BE12</f>
        <v>468680</v>
      </c>
      <c r="BD32" s="9">
        <f>COGS_DB!BF12</f>
        <v>511552.5</v>
      </c>
      <c r="BE32" s="9">
        <f>COGS_DB!BG12</f>
        <v>419257.5</v>
      </c>
      <c r="BF32" s="9">
        <f>COGS_DB!BH12</f>
        <v>468680</v>
      </c>
      <c r="BG32" s="9">
        <f>COGS_DB!BI12</f>
        <v>376507.5</v>
      </c>
      <c r="BH32" s="9">
        <f>COGS_DB!BJ12</f>
        <v>376507.5</v>
      </c>
      <c r="BI32" s="9">
        <f>COGS_DB!BK12</f>
        <v>376507.5</v>
      </c>
      <c r="BJ32" s="9">
        <f>COGS_DB!BL12</f>
        <v>234472.5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 t="e">
        <f>COGS_DB!E3</f>
        <v>#REF!</v>
      </c>
      <c r="D36" s="9">
        <f>COGS_DB!G3</f>
        <v>4850700</v>
      </c>
      <c r="E36" s="9">
        <f>COGS_DB!I3</f>
        <v>3148581.25</v>
      </c>
      <c r="F36" s="9">
        <f>COGS_DB!K3</f>
        <v>3912987.5</v>
      </c>
      <c r="G36" s="9">
        <f>COGS_DB!M3</f>
        <v>4680605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 t="e">
        <f>COGS_DB!E4</f>
        <v>#REF!</v>
      </c>
      <c r="D37" s="9">
        <f>COGS_DB!G4</f>
        <v>1196000</v>
      </c>
      <c r="E37" s="9">
        <f>COGS_DB!I4</f>
        <v>-2891543.75</v>
      </c>
      <c r="F37" s="9">
        <f>COGS_DB!K4</f>
        <v>-1942209.5</v>
      </c>
      <c r="G37" s="9">
        <f>COGS_DB!M4</f>
        <v>-508558.69999999984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 t="e">
        <f>COGS_DB!E6</f>
        <v>#REF!</v>
      </c>
      <c r="D38" s="9">
        <f>COGS_DB!G6</f>
        <v>698675</v>
      </c>
      <c r="E38" s="9">
        <f>COGS_DB!I6</f>
        <v>-1131725</v>
      </c>
      <c r="F38" s="9">
        <f>COGS_DB!K6</f>
        <v>-376472</v>
      </c>
      <c r="G38" s="9">
        <f>COGS_DB!M6</f>
        <v>-40112.999999999993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0.24669367039187937</v>
      </c>
      <c r="S38" s="9">
        <f>COGS_DB!U24</f>
        <v>0.24673623542767323</v>
      </c>
      <c r="T38" s="9">
        <f>COGS_DB!V24</f>
        <v>0.24677068931463558</v>
      </c>
      <c r="U38" s="9">
        <f>COGS_DB!W24</f>
        <v>0.24669367039187937</v>
      </c>
      <c r="V38" s="9">
        <f>COGS_DB!X24</f>
        <v>0.24673623542767323</v>
      </c>
      <c r="W38" s="9">
        <f>COGS_DB!Y24</f>
        <v>0.24672307947569272</v>
      </c>
      <c r="X38" s="9">
        <f>COGS_DB!Z24</f>
        <v>0.24672307947569272</v>
      </c>
      <c r="Y38" s="9">
        <f>COGS_DB!AA24</f>
        <v>0.24672307947569272</v>
      </c>
      <c r="Z38" s="9">
        <f>COGS_DB!AB24</f>
        <v>0.2466119664423343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-0.92583546130787164</v>
      </c>
      <c r="AE38" s="9">
        <f>COGS_DB!AG24</f>
        <v>-0.92540792540792538</v>
      </c>
      <c r="AF38" s="9">
        <f>COGS_DB!AH24</f>
        <v>-0.92504894192225229</v>
      </c>
      <c r="AG38" s="9">
        <f>COGS_DB!AI24</f>
        <v>-0.92583546130787164</v>
      </c>
      <c r="AH38" s="9">
        <f>COGS_DB!AJ24</f>
        <v>-0.92540792540792538</v>
      </c>
      <c r="AI38" s="9">
        <f>COGS_DB!AK24</f>
        <v>-0.92540792540792538</v>
      </c>
      <c r="AJ38" s="9">
        <f>COGS_DB!AL24</f>
        <v>-0.92540792540792538</v>
      </c>
      <c r="AK38" s="9">
        <f>COGS_DB!AM24</f>
        <v>-0.92540792540792538</v>
      </c>
      <c r="AL38" s="9">
        <f>COGS_DB!AN24</f>
        <v>-0.92622429510281956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-0.48701802254613341</v>
      </c>
      <c r="AQ38" s="9">
        <f>COGS_DB!AS24</f>
        <v>-0.48614655966320219</v>
      </c>
      <c r="AR38" s="9">
        <f>COGS_DB!AT24</f>
        <v>-0.48540996540632397</v>
      </c>
      <c r="AS38" s="9">
        <f>COGS_DB!AU24</f>
        <v>-0.48701802254613341</v>
      </c>
      <c r="AT38" s="9">
        <f>COGS_DB!AV24</f>
        <v>-0.48614655966320219</v>
      </c>
      <c r="AU38" s="9">
        <f>COGS_DB!AW24</f>
        <v>-0.48806512804299718</v>
      </c>
      <c r="AV38" s="9">
        <f>COGS_DB!AX24</f>
        <v>-0.48806512804299718</v>
      </c>
      <c r="AW38" s="9">
        <f>COGS_DB!AY24</f>
        <v>-0.48806512804299718</v>
      </c>
      <c r="AX38" s="9">
        <f>COGS_DB!AZ24</f>
        <v>-0.48888888888888887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-8.77607404337616E-2</v>
      </c>
      <c r="BC38" s="9">
        <f>COGS_DB!BE24</f>
        <v>-9.1631238447319741E-2</v>
      </c>
      <c r="BD38" s="9">
        <f>COGS_DB!BF24</f>
        <v>-9.4412786657400938E-2</v>
      </c>
      <c r="BE38" s="9">
        <f>COGS_DB!BG24</f>
        <v>-8.77607404337616E-2</v>
      </c>
      <c r="BF38" s="9">
        <f>COGS_DB!BH24</f>
        <v>-9.1631238447319741E-2</v>
      </c>
      <c r="BG38" s="9">
        <f>COGS_DB!BI24</f>
        <v>-9.4108656384604597E-2</v>
      </c>
      <c r="BH38" s="9">
        <f>COGS_DB!BJ24</f>
        <v>-9.4108656384604597E-2</v>
      </c>
      <c r="BI38" s="9">
        <f>COGS_DB!BK24</f>
        <v>-9.4108656384604597E-2</v>
      </c>
      <c r="BJ38" s="9">
        <f>COGS_DB!BL24</f>
        <v>-9.5173852573018039E-2</v>
      </c>
    </row>
    <row r="39" spans="2:66" x14ac:dyDescent="0.15">
      <c r="B39" s="14" t="s">
        <v>670</v>
      </c>
      <c r="C39" s="9" t="e">
        <f>COGS_DB!E7</f>
        <v>#REF!</v>
      </c>
      <c r="D39" s="9">
        <f>COGS_DB!G7</f>
        <v>497325</v>
      </c>
      <c r="E39" s="9">
        <f>COGS_DB!I7</f>
        <v>-1759818.75</v>
      </c>
      <c r="F39" s="9">
        <f>COGS_DB!K7</f>
        <v>-1565737.5</v>
      </c>
      <c r="G39" s="9">
        <f>COGS_DB!M7</f>
        <v>-468445.6999999999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3687.5</v>
      </c>
      <c r="S39" s="98">
        <f>COGS_DB!U22</f>
        <v>4137.5</v>
      </c>
      <c r="T39" s="98">
        <f>COGS_DB!V22</f>
        <v>4587.5</v>
      </c>
      <c r="U39" s="98">
        <f>COGS_DB!W22</f>
        <v>3687.5</v>
      </c>
      <c r="V39" s="98">
        <f>COGS_DB!X22</f>
        <v>4137.5</v>
      </c>
      <c r="W39" s="98">
        <f>COGS_DB!Y22</f>
        <v>3262.5</v>
      </c>
      <c r="X39" s="98">
        <f>COGS_DB!Z22</f>
        <v>3262.5</v>
      </c>
      <c r="Y39" s="98">
        <f>COGS_DB!AA22</f>
        <v>3262.5</v>
      </c>
      <c r="Z39" s="98">
        <f>COGS_DB!AB22</f>
        <v>1937.5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5487.5</v>
      </c>
      <c r="AE39" s="98">
        <f>COGS_DB!AG22</f>
        <v>6037.5</v>
      </c>
      <c r="AF39" s="98">
        <f>COGS_DB!AH22</f>
        <v>6587.5</v>
      </c>
      <c r="AG39" s="98">
        <f>COGS_DB!AI22</f>
        <v>5487.5</v>
      </c>
      <c r="AH39" s="98">
        <f>COGS_DB!AJ22</f>
        <v>6037.5</v>
      </c>
      <c r="AI39" s="98">
        <f>COGS_DB!AK22</f>
        <v>4725</v>
      </c>
      <c r="AJ39" s="98">
        <f>COGS_DB!AL22</f>
        <v>4725</v>
      </c>
      <c r="AK39" s="98">
        <f>COGS_DB!AM22</f>
        <v>4725</v>
      </c>
      <c r="AL39" s="98">
        <f>COGS_DB!AN22</f>
        <v>2862.5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5285</v>
      </c>
      <c r="AQ39" s="98">
        <f>COGS_DB!AS22</f>
        <v>5810</v>
      </c>
      <c r="AR39" s="98">
        <f>COGS_DB!AT22</f>
        <v>6335</v>
      </c>
      <c r="AS39" s="98">
        <f>COGS_DB!AU22</f>
        <v>5285</v>
      </c>
      <c r="AT39" s="98">
        <f>COGS_DB!AV22</f>
        <v>5810</v>
      </c>
      <c r="AU39" s="98">
        <f>COGS_DB!AW22</f>
        <v>4760</v>
      </c>
      <c r="AV39" s="98">
        <f>COGS_DB!AX22</f>
        <v>4760</v>
      </c>
      <c r="AW39" s="98">
        <f>COGS_DB!AY22</f>
        <v>4760</v>
      </c>
      <c r="AX39" s="98">
        <f>COGS_DB!AZ22</f>
        <v>2835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3570</v>
      </c>
      <c r="BC39" s="98">
        <f>COGS_DB!BE22</f>
        <v>4130</v>
      </c>
      <c r="BD39" s="98">
        <f>COGS_DB!BF22</f>
        <v>4690</v>
      </c>
      <c r="BE39" s="98">
        <f>COGS_DB!BG22</f>
        <v>3570</v>
      </c>
      <c r="BF39" s="98">
        <f>COGS_DB!BH22</f>
        <v>4130</v>
      </c>
      <c r="BG39" s="98">
        <f>COGS_DB!BI22</f>
        <v>3360</v>
      </c>
      <c r="BH39" s="98">
        <f>COGS_DB!BJ22</f>
        <v>3360</v>
      </c>
      <c r="BI39" s="98">
        <f>COGS_DB!BK22</f>
        <v>3360</v>
      </c>
      <c r="BJ39" s="98">
        <f>COGS_DB!BL22</f>
        <v>1995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 t="e">
        <f>COGS_DB!E5</f>
        <v>#REF!</v>
      </c>
      <c r="D42" s="116">
        <f>COGS_DB!G5</f>
        <v>0.24656235182550973</v>
      </c>
      <c r="E42" s="116">
        <f>COGS_DB!I5</f>
        <v>-0.91836402506684556</v>
      </c>
      <c r="F42" s="116">
        <f>COGS_DB!K5</f>
        <v>-0.49634952833353035</v>
      </c>
      <c r="G42" s="116">
        <f>COGS_DB!M5</f>
        <v>-0.10865234301975916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63187.5</v>
      </c>
      <c r="S42" s="9">
        <f>COGS_DB!U23</f>
        <v>70637.5</v>
      </c>
      <c r="T42" s="9">
        <f>COGS_DB!V23</f>
        <v>78087.5</v>
      </c>
      <c r="U42" s="9">
        <f>COGS_DB!W23</f>
        <v>63187.5</v>
      </c>
      <c r="V42" s="9">
        <f>COGS_DB!X23</f>
        <v>70637.5</v>
      </c>
      <c r="W42" s="9">
        <f>COGS_DB!Y23</f>
        <v>55762.5</v>
      </c>
      <c r="X42" s="9">
        <f>COGS_DB!Z23</f>
        <v>55762.5</v>
      </c>
      <c r="Y42" s="9">
        <f>COGS_DB!AA23</f>
        <v>55762.5</v>
      </c>
      <c r="Z42" s="9">
        <f>COGS_DB!AB23</f>
        <v>33437.5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-104237.5</v>
      </c>
      <c r="AE42" s="9">
        <f>COGS_DB!AG23</f>
        <v>-114137.5</v>
      </c>
      <c r="AF42" s="9">
        <f>COGS_DB!AH23</f>
        <v>-124037.5</v>
      </c>
      <c r="AG42" s="9">
        <f>COGS_DB!AI23</f>
        <v>-104237.5</v>
      </c>
      <c r="AH42" s="9">
        <f>COGS_DB!AJ23</f>
        <v>-114137.5</v>
      </c>
      <c r="AI42" s="9">
        <f>COGS_DB!AK23</f>
        <v>-89325</v>
      </c>
      <c r="AJ42" s="9">
        <f>COGS_DB!AL23</f>
        <v>-89325</v>
      </c>
      <c r="AK42" s="9">
        <f>COGS_DB!AM23</f>
        <v>-89325</v>
      </c>
      <c r="AL42" s="9">
        <f>COGS_DB!AN23</f>
        <v>-54612.5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-33913.5</v>
      </c>
      <c r="AQ42" s="9">
        <f>COGS_DB!AS23</f>
        <v>-36952</v>
      </c>
      <c r="AR42" s="9">
        <f>COGS_DB!AT23</f>
        <v>-39990.5</v>
      </c>
      <c r="AS42" s="9">
        <f>COGS_DB!AU23</f>
        <v>-33913.5</v>
      </c>
      <c r="AT42" s="9">
        <f>COGS_DB!AV23</f>
        <v>-36952</v>
      </c>
      <c r="AU42" s="9">
        <f>COGS_DB!AW23</f>
        <v>-30875</v>
      </c>
      <c r="AV42" s="9">
        <f>COGS_DB!AX23</f>
        <v>-30875</v>
      </c>
      <c r="AW42" s="9">
        <f>COGS_DB!AY23</f>
        <v>-30875</v>
      </c>
      <c r="AX42" s="9">
        <f>COGS_DB!AZ23</f>
        <v>-18546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-3176.5000000000009</v>
      </c>
      <c r="BC42" s="9">
        <f>COGS_DB!BE23</f>
        <v>-3965.7999999999984</v>
      </c>
      <c r="BD42" s="9">
        <f>COGS_DB!BF23</f>
        <v>-4755.0999999999985</v>
      </c>
      <c r="BE42" s="9">
        <f>COGS_DB!BG23</f>
        <v>-3176.5000000000009</v>
      </c>
      <c r="BF42" s="9">
        <f>COGS_DB!BH23</f>
        <v>-3965.7999999999984</v>
      </c>
      <c r="BG42" s="9">
        <f>COGS_DB!BI23</f>
        <v>-3386.4999999999964</v>
      </c>
      <c r="BH42" s="9">
        <f>COGS_DB!BJ23</f>
        <v>-3386.4999999999964</v>
      </c>
      <c r="BI42" s="9">
        <f>COGS_DB!BK23</f>
        <v>-3386.4999999999964</v>
      </c>
      <c r="BJ42" s="9">
        <f>COGS_DB!BL23</f>
        <v>-2052.8999999999992</v>
      </c>
    </row>
    <row r="43" spans="2:66" x14ac:dyDescent="0.15">
      <c r="B43" s="14" t="s">
        <v>675</v>
      </c>
      <c r="C43" s="116" t="e">
        <f>COGS_DB!F6</f>
        <v>#REF!</v>
      </c>
      <c r="D43" s="116">
        <f>COGS_DB!H6</f>
        <v>0.14403591234254851</v>
      </c>
      <c r="E43" s="116">
        <f>COGS_DB!J6</f>
        <v>-0.35943966826328527</v>
      </c>
      <c r="F43" s="116">
        <f>COGS_DB!L6</f>
        <v>-9.6210887461306738E-2</v>
      </c>
      <c r="G43" s="116">
        <f>COGS_DB!N6</f>
        <v>-8.5700459662799988E-3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 t="e">
        <f>COGS_DB!F7</f>
        <v>#REF!</v>
      </c>
      <c r="D44" s="116">
        <f>COGS_DB!H7</f>
        <v>0.10252643948296122</v>
      </c>
      <c r="E44" s="98">
        <f>COGS_DB!J7</f>
        <v>-0.55892435680356034</v>
      </c>
      <c r="F44" s="98">
        <f>COGS_DB!L7</f>
        <v>-0.40013864087222356</v>
      </c>
      <c r="G44" s="98">
        <f>COGS_DB!N7</f>
        <v>-0.10008229705347918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264000</v>
      </c>
      <c r="O49" s="9">
        <f>'COGS-INVENTORY_CWS'!O31</f>
        <v>528000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264000</v>
      </c>
      <c r="N52" s="9">
        <f>'COGS-INVENTORY_CWS'!N48</f>
        <v>528000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216000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264000</v>
      </c>
      <c r="N58" s="9">
        <f>'COGS-INVENTORY_CWS'!N48</f>
        <v>528000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216000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M91"/>
  <sheetViews>
    <sheetView tabSelected="1" zoomScale="110" zoomScaleNormal="110" workbookViewId="0">
      <pane xSplit="3" ySplit="2" topLeftCell="D3" activePane="bottomRight" state="frozen"/>
      <selection pane="topRight" activeCell="E1" sqref="E1"/>
      <selection pane="bottomLeft" activeCell="A3" sqref="A3"/>
      <selection pane="bottomRight" activeCell="A10" sqref="A10:XFD10"/>
    </sheetView>
    <sheetView workbookViewId="1"/>
  </sheetViews>
  <sheetFormatPr baseColWidth="10" defaultColWidth="8.83203125" defaultRowHeight="13" x14ac:dyDescent="0.15"/>
  <cols>
    <col min="1" max="1" width="30.6640625" customWidth="1"/>
    <col min="2" max="2" width="1.6640625" hidden="1" customWidth="1"/>
    <col min="3" max="3" width="0" hidden="1" customWidth="1"/>
    <col min="4" max="4" width="8.33203125" bestFit="1" customWidth="1"/>
    <col min="5" max="6" width="5.6640625" bestFit="1" customWidth="1"/>
    <col min="7" max="15" width="12.1640625" bestFit="1" customWidth="1"/>
    <col min="16" max="17" width="15.5" customWidth="1"/>
    <col min="18" max="63" width="16.5" customWidth="1"/>
    <col min="64" max="64" width="16.5" style="118" customWidth="1"/>
    <col min="65" max="65" width="15" bestFit="1" customWidth="1"/>
  </cols>
  <sheetData>
    <row r="1" spans="1:64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1:64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1:64" x14ac:dyDescent="0.15">
      <c r="A3" s="16" t="s">
        <v>1252</v>
      </c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4" x14ac:dyDescent="0.15">
      <c r="A4" s="16"/>
      <c r="C4" s="74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</row>
    <row r="5" spans="1:64" x14ac:dyDescent="0.15">
      <c r="A5" s="44" t="s">
        <v>1251</v>
      </c>
      <c r="C5" s="74"/>
      <c r="D5" s="169">
        <f>'REV-SALES-FCAST_CWS'!C38</f>
        <v>0</v>
      </c>
      <c r="E5" s="169">
        <f>'REV-SALES-FCAST_CWS'!D38</f>
        <v>0</v>
      </c>
      <c r="F5" s="169">
        <f>'REV-SALES-FCAST_CWS'!E38</f>
        <v>0</v>
      </c>
      <c r="G5" s="169">
        <f>'REV-SALES-FCAST_CWS'!F38</f>
        <v>8</v>
      </c>
      <c r="H5" s="169">
        <f>'REV-SALES-FCAST_CWS'!G38</f>
        <v>9</v>
      </c>
      <c r="I5" s="169">
        <f>'REV-SALES-FCAST_CWS'!H38</f>
        <v>10</v>
      </c>
      <c r="J5" s="169">
        <f>'REV-SALES-FCAST_CWS'!I38</f>
        <v>8</v>
      </c>
      <c r="K5" s="169">
        <f>'REV-SALES-FCAST_CWS'!J38</f>
        <v>9</v>
      </c>
      <c r="L5" s="169">
        <f>'REV-SALES-FCAST_CWS'!K38</f>
        <v>7</v>
      </c>
      <c r="M5" s="169">
        <f>'REV-SALES-FCAST_CWS'!L38</f>
        <v>7</v>
      </c>
      <c r="N5" s="169">
        <f>'REV-SALES-FCAST_CWS'!M38</f>
        <v>7</v>
      </c>
      <c r="O5" s="169">
        <f>'REV-SALES-FCAST_CWS'!N38</f>
        <v>4</v>
      </c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1:64" x14ac:dyDescent="0.15">
      <c r="A6" t="s">
        <v>346</v>
      </c>
      <c r="C6" s="74"/>
      <c r="D6" s="380">
        <f>'COGS-PRICE-MARGIN_CWS'!$B32</f>
        <v>0.3</v>
      </c>
      <c r="E6" s="380">
        <f>'COGS-PRICE-MARGIN_CWS'!$B32</f>
        <v>0.3</v>
      </c>
      <c r="F6" s="380">
        <f>'COGS-PRICE-MARGIN_CWS'!$B32</f>
        <v>0.3</v>
      </c>
      <c r="G6" s="380">
        <f>'COGS-PRICE-MARGIN_CWS'!$B32</f>
        <v>0.3</v>
      </c>
      <c r="H6" s="380">
        <f>'COGS-PRICE-MARGIN_CWS'!$B32</f>
        <v>0.3</v>
      </c>
      <c r="I6" s="380">
        <f>'COGS-PRICE-MARGIN_CWS'!$B32</f>
        <v>0.3</v>
      </c>
      <c r="J6" s="380">
        <f>'COGS-PRICE-MARGIN_CWS'!$B32</f>
        <v>0.3</v>
      </c>
      <c r="K6" s="380">
        <f>'COGS-PRICE-MARGIN_CWS'!$B32</f>
        <v>0.3</v>
      </c>
      <c r="L6" s="380">
        <f>'COGS-PRICE-MARGIN_CWS'!$B32</f>
        <v>0.3</v>
      </c>
      <c r="M6" s="380">
        <f>'COGS-PRICE-MARGIN_CWS'!$B32</f>
        <v>0.3</v>
      </c>
      <c r="N6" s="380">
        <f>'COGS-PRICE-MARGIN_CWS'!$B32</f>
        <v>0.3</v>
      </c>
      <c r="O6" s="380">
        <f>'COGS-PRICE-MARGIN_CWS'!$B32</f>
        <v>0.3</v>
      </c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</row>
    <row r="7" spans="1:64" x14ac:dyDescent="0.15">
      <c r="A7" t="str">
        <f>'COGS-PRICE-MARGIN_CWS'!$A3 &amp; " Units"</f>
        <v>Producto Diario Units</v>
      </c>
      <c r="C7" s="74"/>
      <c r="D7" s="169">
        <f>D5-D8</f>
        <v>0</v>
      </c>
      <c r="E7" s="169">
        <f t="shared" ref="E7:O7" si="0">E5-E8</f>
        <v>0</v>
      </c>
      <c r="F7" s="169">
        <f t="shared" si="0"/>
        <v>0</v>
      </c>
      <c r="G7" s="169">
        <f t="shared" si="0"/>
        <v>5</v>
      </c>
      <c r="H7" s="169">
        <f t="shared" si="0"/>
        <v>6</v>
      </c>
      <c r="I7" s="169">
        <f t="shared" si="0"/>
        <v>7</v>
      </c>
      <c r="J7" s="169">
        <f t="shared" si="0"/>
        <v>5</v>
      </c>
      <c r="K7" s="169">
        <f t="shared" si="0"/>
        <v>6</v>
      </c>
      <c r="L7" s="169">
        <f t="shared" si="0"/>
        <v>4</v>
      </c>
      <c r="M7" s="169">
        <f t="shared" si="0"/>
        <v>4</v>
      </c>
      <c r="N7" s="169">
        <f t="shared" si="0"/>
        <v>4</v>
      </c>
      <c r="O7" s="169">
        <f t="shared" si="0"/>
        <v>2</v>
      </c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</row>
    <row r="8" spans="1:64" x14ac:dyDescent="0.15">
      <c r="A8" t="str">
        <f>'COGS-PRICE-MARGIN_CWS'!$A27 &amp; " Units"</f>
        <v>Producto Fusión Units</v>
      </c>
      <c r="C8" s="74"/>
      <c r="D8" s="169">
        <f>ROUNDUP(D5*D6,0)</f>
        <v>0</v>
      </c>
      <c r="E8" s="169">
        <f t="shared" ref="E8:O8" si="1">ROUNDUP(E5*E6,0)</f>
        <v>0</v>
      </c>
      <c r="F8" s="169">
        <f t="shared" si="1"/>
        <v>0</v>
      </c>
      <c r="G8" s="169">
        <f t="shared" si="1"/>
        <v>3</v>
      </c>
      <c r="H8" s="169">
        <f t="shared" si="1"/>
        <v>3</v>
      </c>
      <c r="I8" s="169">
        <f t="shared" si="1"/>
        <v>3</v>
      </c>
      <c r="J8" s="169">
        <f t="shared" si="1"/>
        <v>3</v>
      </c>
      <c r="K8" s="169">
        <f t="shared" si="1"/>
        <v>3</v>
      </c>
      <c r="L8" s="169">
        <f t="shared" si="1"/>
        <v>3</v>
      </c>
      <c r="M8" s="169">
        <f t="shared" si="1"/>
        <v>3</v>
      </c>
      <c r="N8" s="169">
        <f t="shared" si="1"/>
        <v>3</v>
      </c>
      <c r="O8" s="169">
        <f t="shared" si="1"/>
        <v>2</v>
      </c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</row>
    <row r="9" spans="1:64" x14ac:dyDescent="0.15">
      <c r="C9" s="74"/>
      <c r="D9" s="27"/>
      <c r="E9" s="27"/>
      <c r="F9" s="27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</row>
    <row r="10" spans="1:64" x14ac:dyDescent="0.15">
      <c r="A10" s="14" t="str">
        <f>'COGS-PRICE-MARGIN_CWS'!A3</f>
        <v>Producto Diario</v>
      </c>
      <c r="B10" s="14"/>
      <c r="C10" s="10"/>
      <c r="D10" s="10"/>
      <c r="E10" s="10"/>
      <c r="F10" s="10"/>
      <c r="G10" s="10"/>
      <c r="H10" s="10"/>
    </row>
    <row r="11" spans="1:64" x14ac:dyDescent="0.15">
      <c r="A11" s="33"/>
      <c r="B11" s="33"/>
      <c r="C11" s="10"/>
      <c r="D11" s="10"/>
      <c r="E11" s="10"/>
      <c r="F11" s="10"/>
      <c r="G11" s="10"/>
      <c r="H11" s="10"/>
    </row>
    <row r="12" spans="1:64" s="169" customFormat="1" x14ac:dyDescent="0.15">
      <c r="A12" s="316" t="s">
        <v>215</v>
      </c>
      <c r="B12" s="316"/>
      <c r="D12" s="169">
        <f>D$7</f>
        <v>0</v>
      </c>
      <c r="E12" s="169">
        <f t="shared" ref="E12:O12" si="2">E$7</f>
        <v>0</v>
      </c>
      <c r="F12" s="169">
        <f t="shared" si="2"/>
        <v>0</v>
      </c>
      <c r="G12" s="169">
        <f t="shared" si="2"/>
        <v>5</v>
      </c>
      <c r="H12" s="169">
        <f t="shared" si="2"/>
        <v>6</v>
      </c>
      <c r="I12" s="169">
        <f t="shared" si="2"/>
        <v>7</v>
      </c>
      <c r="J12" s="169">
        <f t="shared" si="2"/>
        <v>5</v>
      </c>
      <c r="K12" s="169">
        <f t="shared" si="2"/>
        <v>6</v>
      </c>
      <c r="L12" s="169">
        <f t="shared" si="2"/>
        <v>4</v>
      </c>
      <c r="M12" s="169">
        <f t="shared" si="2"/>
        <v>4</v>
      </c>
      <c r="N12" s="169">
        <f t="shared" si="2"/>
        <v>4</v>
      </c>
      <c r="O12" s="169">
        <f t="shared" si="2"/>
        <v>2</v>
      </c>
      <c r="P12" s="169">
        <f>'REV-SALES-FCAST_CWS'!C42</f>
        <v>16</v>
      </c>
      <c r="Q12" s="169">
        <f>'REV-SALES-FCAST_CWS'!D42</f>
        <v>26</v>
      </c>
      <c r="R12" s="169">
        <f>'REV-SALES-FCAST_CWS'!E42</f>
        <v>29</v>
      </c>
      <c r="S12" s="169">
        <f>'REV-SALES-FCAST_CWS'!F42</f>
        <v>29</v>
      </c>
      <c r="T12" s="169">
        <f>'REV-SALES-FCAST_CWS'!G42</f>
        <v>32</v>
      </c>
      <c r="U12" s="169">
        <f>'REV-SALES-FCAST_CWS'!H42</f>
        <v>35</v>
      </c>
      <c r="V12" s="169">
        <f>'REV-SALES-FCAST_CWS'!I42</f>
        <v>29</v>
      </c>
      <c r="W12" s="169">
        <f>'REV-SALES-FCAST_CWS'!J42</f>
        <v>32</v>
      </c>
      <c r="X12" s="169">
        <f>'REV-SALES-FCAST_CWS'!K42</f>
        <v>26</v>
      </c>
      <c r="Y12" s="169">
        <f>'REV-SALES-FCAST_CWS'!L42</f>
        <v>26</v>
      </c>
      <c r="Z12" s="169">
        <f>'REV-SALES-FCAST_CWS'!M42</f>
        <v>26</v>
      </c>
      <c r="AA12" s="169">
        <f>'REV-SALES-FCAST_CWS'!N42</f>
        <v>16</v>
      </c>
      <c r="AB12" s="169">
        <f>'REV-SALES-FCAST_CWS'!C46</f>
        <v>29</v>
      </c>
      <c r="AC12" s="169">
        <f>'REV-SALES-FCAST_CWS'!D46</f>
        <v>47</v>
      </c>
      <c r="AD12" s="169">
        <f>'REV-SALES-FCAST_CWS'!E46</f>
        <v>53</v>
      </c>
      <c r="AE12" s="169">
        <f>'REV-SALES-FCAST_CWS'!F46</f>
        <v>53</v>
      </c>
      <c r="AF12" s="169">
        <f>'REV-SALES-FCAST_CWS'!G46</f>
        <v>58</v>
      </c>
      <c r="AG12" s="169">
        <f>'REV-SALES-FCAST_CWS'!H46</f>
        <v>64</v>
      </c>
      <c r="AH12" s="169">
        <f>'REV-SALES-FCAST_CWS'!I46</f>
        <v>53</v>
      </c>
      <c r="AI12" s="169">
        <f>'REV-SALES-FCAST_CWS'!J46</f>
        <v>58</v>
      </c>
      <c r="AJ12" s="169">
        <f>'REV-SALES-FCAST_CWS'!K46</f>
        <v>47</v>
      </c>
      <c r="AK12" s="169">
        <f>'REV-SALES-FCAST_CWS'!L46</f>
        <v>47</v>
      </c>
      <c r="AL12" s="169">
        <f>'REV-SALES-FCAST_CWS'!M46</f>
        <v>47</v>
      </c>
      <c r="AM12" s="169">
        <f>'REV-SALES-FCAST_CWS'!N46</f>
        <v>29</v>
      </c>
      <c r="AN12" s="169">
        <f>'REV-SALES-FCAST_CWS'!C50</f>
        <v>31</v>
      </c>
      <c r="AO12" s="169">
        <f>'REV-SALES-FCAST_CWS'!D50</f>
        <v>50</v>
      </c>
      <c r="AP12" s="169">
        <f>'REV-SALES-FCAST_CWS'!E50</f>
        <v>56</v>
      </c>
      <c r="AQ12" s="169">
        <f>'REV-SALES-FCAST_CWS'!F50</f>
        <v>56</v>
      </c>
      <c r="AR12" s="169">
        <f>'REV-SALES-FCAST_CWS'!G50</f>
        <v>62</v>
      </c>
      <c r="AS12" s="169">
        <f>'REV-SALES-FCAST_CWS'!H50</f>
        <v>68</v>
      </c>
      <c r="AT12" s="169">
        <f>'REV-SALES-FCAST_CWS'!I50</f>
        <v>56</v>
      </c>
      <c r="AU12" s="169">
        <f>'REV-SALES-FCAST_CWS'!J50</f>
        <v>62</v>
      </c>
      <c r="AV12" s="169">
        <f>'REV-SALES-FCAST_CWS'!K50</f>
        <v>50</v>
      </c>
      <c r="AW12" s="169">
        <f>'REV-SALES-FCAST_CWS'!L50</f>
        <v>50</v>
      </c>
      <c r="AX12" s="169">
        <f>'REV-SALES-FCAST_CWS'!M50</f>
        <v>50</v>
      </c>
      <c r="AY12" s="169">
        <f>'REV-SALES-FCAST_CWS'!N50</f>
        <v>31</v>
      </c>
      <c r="AZ12" s="169">
        <f>'REV-SALES-FCAST_CWS'!C54</f>
        <v>33</v>
      </c>
      <c r="BA12" s="169">
        <f>'REV-SALES-FCAST_CWS'!D54</f>
        <v>53</v>
      </c>
      <c r="BB12" s="169">
        <f>'REV-SALES-FCAST_CWS'!E54</f>
        <v>59</v>
      </c>
      <c r="BC12" s="169">
        <f>'REV-SALES-FCAST_CWS'!F54</f>
        <v>59</v>
      </c>
      <c r="BD12" s="169">
        <f>'REV-SALES-FCAST_CWS'!G54</f>
        <v>66</v>
      </c>
      <c r="BE12" s="169">
        <f>'REV-SALES-FCAST_CWS'!H54</f>
        <v>72</v>
      </c>
      <c r="BF12" s="169">
        <f>'REV-SALES-FCAST_CWS'!I54</f>
        <v>59</v>
      </c>
      <c r="BG12" s="169">
        <f>'REV-SALES-FCAST_CWS'!J54</f>
        <v>66</v>
      </c>
      <c r="BH12" s="169">
        <f>'REV-SALES-FCAST_CWS'!K54</f>
        <v>53</v>
      </c>
      <c r="BI12" s="169">
        <f>'REV-SALES-FCAST_CWS'!L54</f>
        <v>53</v>
      </c>
      <c r="BJ12" s="169">
        <f>'REV-SALES-FCAST_CWS'!M54</f>
        <v>53</v>
      </c>
      <c r="BK12" s="169">
        <f>'REV-SALES-FCAST_CWS'!N54</f>
        <v>33</v>
      </c>
      <c r="BL12" s="317">
        <f>SUM(D12:BK12)</f>
        <v>2231</v>
      </c>
    </row>
    <row r="13" spans="1:64" x14ac:dyDescent="0.15">
      <c r="A13" s="47" t="s">
        <v>322</v>
      </c>
      <c r="B13" s="47"/>
      <c r="D13" s="97">
        <f>'COGS-PRICE-MARGIN_CWS'!$B4*D12</f>
        <v>0</v>
      </c>
      <c r="E13" s="97">
        <f>'COGS-PRICE-MARGIN_CWS'!$B4*E12</f>
        <v>0</v>
      </c>
      <c r="F13" s="97">
        <f>'COGS-PRICE-MARGIN_CWS'!$B4*F12</f>
        <v>0</v>
      </c>
      <c r="G13" s="97">
        <f>'COGS-PRICE-MARGIN_CWS'!$B4*G12</f>
        <v>90000</v>
      </c>
      <c r="H13" s="97">
        <f>'COGS-PRICE-MARGIN_CWS'!$B4*H12</f>
        <v>108000</v>
      </c>
      <c r="I13" s="97">
        <f>'COGS-PRICE-MARGIN_CWS'!$B4*I12</f>
        <v>126000</v>
      </c>
      <c r="J13" s="97">
        <f>'COGS-PRICE-MARGIN_CWS'!$B4*J12</f>
        <v>90000</v>
      </c>
      <c r="K13" s="97">
        <f>'COGS-PRICE-MARGIN_CWS'!$B4*K12</f>
        <v>108000</v>
      </c>
      <c r="L13" s="97">
        <f>'COGS-PRICE-MARGIN_CWS'!$B4*L12</f>
        <v>72000</v>
      </c>
      <c r="M13" s="97">
        <f>'COGS-PRICE-MARGIN_CWS'!$B4*M12</f>
        <v>72000</v>
      </c>
      <c r="N13" s="97">
        <f>'COGS-PRICE-MARGIN_CWS'!$B4*N12</f>
        <v>72000</v>
      </c>
      <c r="O13" s="97">
        <f>'COGS-PRICE-MARGIN_CWS'!$B4*O12</f>
        <v>36000</v>
      </c>
      <c r="P13" s="97">
        <f>'COGS-PRICE-MARGIN_CWS'!$B56*P12</f>
        <v>316800</v>
      </c>
      <c r="Q13" s="97">
        <f>'COGS-PRICE-MARGIN_CWS'!$B56*Q12</f>
        <v>514800</v>
      </c>
      <c r="R13" s="97">
        <f>'COGS-PRICE-MARGIN_CWS'!$B56*R12</f>
        <v>574200</v>
      </c>
      <c r="S13" s="97">
        <f>'COGS-PRICE-MARGIN_CWS'!$B56*S12</f>
        <v>574200</v>
      </c>
      <c r="T13" s="97">
        <f>'COGS-PRICE-MARGIN_CWS'!$B56*T12</f>
        <v>633600</v>
      </c>
      <c r="U13" s="97">
        <f>'COGS-PRICE-MARGIN_CWS'!$B56*U12</f>
        <v>693000</v>
      </c>
      <c r="V13" s="97">
        <f>'COGS-PRICE-MARGIN_CWS'!$B56*V12</f>
        <v>574200</v>
      </c>
      <c r="W13" s="97">
        <f>'COGS-PRICE-MARGIN_CWS'!$B56*W12</f>
        <v>633600</v>
      </c>
      <c r="X13" s="97">
        <f>'COGS-PRICE-MARGIN_CWS'!$B56*X12</f>
        <v>514800</v>
      </c>
      <c r="Y13" s="97">
        <f>'COGS-PRICE-MARGIN_CWS'!$B56*Y12</f>
        <v>514800</v>
      </c>
      <c r="Z13" s="97">
        <f>'COGS-PRICE-MARGIN_CWS'!$B56*Z12</f>
        <v>514800</v>
      </c>
      <c r="AA13" s="97">
        <f>'COGS-PRICE-MARGIN_CWS'!$B56*AA12</f>
        <v>316800</v>
      </c>
      <c r="AB13" s="97">
        <f>'COGS-PRICE-MARGIN_CWS'!$B77*AB12</f>
        <v>174000</v>
      </c>
      <c r="AC13" s="97">
        <f>'COGS-PRICE-MARGIN_CWS'!$B77*AC12</f>
        <v>282000</v>
      </c>
      <c r="AD13" s="97">
        <f>'COGS-PRICE-MARGIN_CWS'!$B77*AD12</f>
        <v>318000</v>
      </c>
      <c r="AE13" s="97">
        <f>'COGS-PRICE-MARGIN_CWS'!$B77*AE12</f>
        <v>318000</v>
      </c>
      <c r="AF13" s="97">
        <f>'COGS-PRICE-MARGIN_CWS'!$B77*AF12</f>
        <v>348000</v>
      </c>
      <c r="AG13" s="97">
        <f>'COGS-PRICE-MARGIN_CWS'!$B77*AG12</f>
        <v>384000</v>
      </c>
      <c r="AH13" s="97">
        <f>'COGS-PRICE-MARGIN_CWS'!$B77*AH12</f>
        <v>318000</v>
      </c>
      <c r="AI13" s="97">
        <f>'COGS-PRICE-MARGIN_CWS'!$B77*AI12</f>
        <v>348000</v>
      </c>
      <c r="AJ13" s="97">
        <f>'COGS-PRICE-MARGIN_CWS'!$B77*AJ12</f>
        <v>282000</v>
      </c>
      <c r="AK13" s="97">
        <f>'COGS-PRICE-MARGIN_CWS'!$B77*AK12</f>
        <v>282000</v>
      </c>
      <c r="AL13" s="97">
        <f>'COGS-PRICE-MARGIN_CWS'!$B77*AL12</f>
        <v>282000</v>
      </c>
      <c r="AM13" s="97">
        <f>'COGS-PRICE-MARGIN_CWS'!$B77*AM12</f>
        <v>174000</v>
      </c>
      <c r="AN13" s="97">
        <f>'COGS-PRICE-MARGIN_CWS'!$B98*AN12</f>
        <v>201500</v>
      </c>
      <c r="AO13" s="97">
        <f>'COGS-PRICE-MARGIN_CWS'!$B98*AO12</f>
        <v>325000</v>
      </c>
      <c r="AP13" s="97">
        <f>'COGS-PRICE-MARGIN_CWS'!$B98*AP12</f>
        <v>364000</v>
      </c>
      <c r="AQ13" s="97">
        <f>'COGS-PRICE-MARGIN_CWS'!$B98*AQ12</f>
        <v>364000</v>
      </c>
      <c r="AR13" s="97">
        <f>'COGS-PRICE-MARGIN_CWS'!$B98*AR12</f>
        <v>403000</v>
      </c>
      <c r="AS13" s="97">
        <f>'COGS-PRICE-MARGIN_CWS'!$B98*AS12</f>
        <v>442000</v>
      </c>
      <c r="AT13" s="97">
        <f>'COGS-PRICE-MARGIN_CWS'!$B98*AT12</f>
        <v>364000</v>
      </c>
      <c r="AU13" s="97">
        <f>'COGS-PRICE-MARGIN_CWS'!$B98*AU12</f>
        <v>403000</v>
      </c>
      <c r="AV13" s="97">
        <f>'COGS-PRICE-MARGIN_CWS'!$B98*AV12</f>
        <v>325000</v>
      </c>
      <c r="AW13" s="97">
        <f>'COGS-PRICE-MARGIN_CWS'!$B98*AW12</f>
        <v>325000</v>
      </c>
      <c r="AX13" s="97">
        <f>'COGS-PRICE-MARGIN_CWS'!$B98*AX12</f>
        <v>325000</v>
      </c>
      <c r="AY13" s="97">
        <f>'COGS-PRICE-MARGIN_CWS'!$B98*AY12</f>
        <v>201500</v>
      </c>
      <c r="AZ13" s="97">
        <f>'COGS-PRICE-MARGIN_CWS'!$B119*AZ12</f>
        <v>239250</v>
      </c>
      <c r="BA13" s="97">
        <f>'COGS-PRICE-MARGIN_CWS'!$B119*BA12</f>
        <v>384250</v>
      </c>
      <c r="BB13" s="97">
        <f>'COGS-PRICE-MARGIN_CWS'!$B119*BB12</f>
        <v>427750</v>
      </c>
      <c r="BC13" s="97">
        <f>'COGS-PRICE-MARGIN_CWS'!$B119*BC12</f>
        <v>427750</v>
      </c>
      <c r="BD13" s="97">
        <f>'COGS-PRICE-MARGIN_CWS'!$B119*BD12</f>
        <v>478500</v>
      </c>
      <c r="BE13" s="97">
        <f>'COGS-PRICE-MARGIN_CWS'!$B119*BE12</f>
        <v>522000</v>
      </c>
      <c r="BF13" s="97">
        <f>'COGS-PRICE-MARGIN_CWS'!$B119*BF12</f>
        <v>427750</v>
      </c>
      <c r="BG13" s="97">
        <f>'COGS-PRICE-MARGIN_CWS'!$B119*BG12</f>
        <v>478500</v>
      </c>
      <c r="BH13" s="97">
        <f>'COGS-PRICE-MARGIN_CWS'!$B119*BH12</f>
        <v>384250</v>
      </c>
      <c r="BI13" s="97">
        <f>'COGS-PRICE-MARGIN_CWS'!$B119*BI12</f>
        <v>384250</v>
      </c>
      <c r="BJ13" s="97">
        <f>'COGS-PRICE-MARGIN_CWS'!$B119*BJ12</f>
        <v>384250</v>
      </c>
      <c r="BK13" s="97">
        <f>'COGS-PRICE-MARGIN_CWS'!$B119*BK12</f>
        <v>239250</v>
      </c>
      <c r="BL13" s="118">
        <f>SUM(D13:BK13)</f>
        <v>19480350</v>
      </c>
    </row>
    <row r="14" spans="1:64" x14ac:dyDescent="0.15">
      <c r="A14" s="47" t="s">
        <v>351</v>
      </c>
      <c r="B14" s="47"/>
      <c r="D14" s="98">
        <f>'COGS-PRICE-MARGIN_CWS'!$C4</f>
        <v>0.09</v>
      </c>
      <c r="E14" s="98">
        <f>'COGS-PRICE-MARGIN_CWS'!$C4</f>
        <v>0.09</v>
      </c>
      <c r="F14" s="98">
        <f>'COGS-PRICE-MARGIN_CWS'!$C4</f>
        <v>0.09</v>
      </c>
      <c r="G14" s="98">
        <f>'COGS-PRICE-MARGIN_CWS'!$C4</f>
        <v>0.09</v>
      </c>
      <c r="H14" s="98">
        <f>'COGS-PRICE-MARGIN_CWS'!$C4</f>
        <v>0.09</v>
      </c>
      <c r="I14" s="98">
        <f>'COGS-PRICE-MARGIN_CWS'!$C4</f>
        <v>0.09</v>
      </c>
      <c r="J14" s="98">
        <f>'COGS-PRICE-MARGIN_CWS'!$C4</f>
        <v>0.09</v>
      </c>
      <c r="K14" s="98">
        <f>'COGS-PRICE-MARGIN_CWS'!$C4</f>
        <v>0.09</v>
      </c>
      <c r="L14" s="98">
        <f>'COGS-PRICE-MARGIN_CWS'!$C4</f>
        <v>0.09</v>
      </c>
      <c r="M14" s="98">
        <f>'COGS-PRICE-MARGIN_CWS'!$C4</f>
        <v>0.09</v>
      </c>
      <c r="N14" s="98">
        <f>'COGS-PRICE-MARGIN_CWS'!$C4</f>
        <v>0.09</v>
      </c>
      <c r="O14" s="98">
        <f>'COGS-PRICE-MARGIN_CWS'!$C4</f>
        <v>0.09</v>
      </c>
      <c r="P14" s="98">
        <f>'COGS-PRICE-MARGIN_CWS'!$C56</f>
        <v>0.25</v>
      </c>
      <c r="Q14" s="98">
        <f>'COGS-PRICE-MARGIN_CWS'!$C56</f>
        <v>0.25</v>
      </c>
      <c r="R14" s="98">
        <f>'COGS-PRICE-MARGIN_CWS'!$C56</f>
        <v>0.25</v>
      </c>
      <c r="S14" s="98">
        <f>'COGS-PRICE-MARGIN_CWS'!$C56</f>
        <v>0.25</v>
      </c>
      <c r="T14" s="98">
        <f>'COGS-PRICE-MARGIN_CWS'!$C56</f>
        <v>0.25</v>
      </c>
      <c r="U14" s="98">
        <f>'COGS-PRICE-MARGIN_CWS'!$C56</f>
        <v>0.25</v>
      </c>
      <c r="V14" s="98">
        <f>'COGS-PRICE-MARGIN_CWS'!$C56</f>
        <v>0.25</v>
      </c>
      <c r="W14" s="98">
        <f>'COGS-PRICE-MARGIN_CWS'!$C56</f>
        <v>0.25</v>
      </c>
      <c r="X14" s="98">
        <f>'COGS-PRICE-MARGIN_CWS'!$C56</f>
        <v>0.25</v>
      </c>
      <c r="Y14" s="98">
        <f>'COGS-PRICE-MARGIN_CWS'!$C56</f>
        <v>0.25</v>
      </c>
      <c r="Z14" s="98">
        <f>'COGS-PRICE-MARGIN_CWS'!$C56</f>
        <v>0.25</v>
      </c>
      <c r="AA14" s="98">
        <f>'COGS-PRICE-MARGIN_CWS'!$C56</f>
        <v>0.25</v>
      </c>
      <c r="AB14" s="98">
        <f>'COGS-PRICE-MARGIN_CWS'!$C77</f>
        <v>0.15</v>
      </c>
      <c r="AC14" s="98">
        <f>'COGS-PRICE-MARGIN_CWS'!$C77</f>
        <v>0.15</v>
      </c>
      <c r="AD14" s="98">
        <f>'COGS-PRICE-MARGIN_CWS'!$C77</f>
        <v>0.15</v>
      </c>
      <c r="AE14" s="98">
        <f>'COGS-PRICE-MARGIN_CWS'!$C77</f>
        <v>0.15</v>
      </c>
      <c r="AF14" s="98">
        <f>'COGS-PRICE-MARGIN_CWS'!$C77</f>
        <v>0.15</v>
      </c>
      <c r="AG14" s="98">
        <f>'COGS-PRICE-MARGIN_CWS'!$C77</f>
        <v>0.15</v>
      </c>
      <c r="AH14" s="98">
        <f>'COGS-PRICE-MARGIN_CWS'!$C77</f>
        <v>0.15</v>
      </c>
      <c r="AI14" s="98">
        <f>'COGS-PRICE-MARGIN_CWS'!$C77</f>
        <v>0.15</v>
      </c>
      <c r="AJ14" s="98">
        <f>'COGS-PRICE-MARGIN_CWS'!$C77</f>
        <v>0.15</v>
      </c>
      <c r="AK14" s="98">
        <f>'COGS-PRICE-MARGIN_CWS'!$C77</f>
        <v>0.15</v>
      </c>
      <c r="AL14" s="98">
        <f>'COGS-PRICE-MARGIN_CWS'!$C77</f>
        <v>0.15</v>
      </c>
      <c r="AM14" s="98">
        <f>'COGS-PRICE-MARGIN_CWS'!$C77</f>
        <v>0.15</v>
      </c>
      <c r="AN14" s="98">
        <f>'COGS-PRICE-MARGIN_CWS'!$C98</f>
        <v>0.1</v>
      </c>
      <c r="AO14" s="98">
        <f>'COGS-PRICE-MARGIN_CWS'!$C98</f>
        <v>0.1</v>
      </c>
      <c r="AP14" s="98">
        <f>'COGS-PRICE-MARGIN_CWS'!$C98</f>
        <v>0.1</v>
      </c>
      <c r="AQ14" s="98">
        <f>'COGS-PRICE-MARGIN_CWS'!$C98</f>
        <v>0.1</v>
      </c>
      <c r="AR14" s="98">
        <f>'COGS-PRICE-MARGIN_CWS'!$C98</f>
        <v>0.1</v>
      </c>
      <c r="AS14" s="98">
        <f>'COGS-PRICE-MARGIN_CWS'!$C98</f>
        <v>0.1</v>
      </c>
      <c r="AT14" s="98">
        <f>'COGS-PRICE-MARGIN_CWS'!$C98</f>
        <v>0.1</v>
      </c>
      <c r="AU14" s="98">
        <f>'COGS-PRICE-MARGIN_CWS'!$C98</f>
        <v>0.1</v>
      </c>
      <c r="AV14" s="98">
        <f>'COGS-PRICE-MARGIN_CWS'!$C98</f>
        <v>0.1</v>
      </c>
      <c r="AW14" s="98">
        <f>'COGS-PRICE-MARGIN_CWS'!$C98</f>
        <v>0.1</v>
      </c>
      <c r="AX14" s="98">
        <f>'COGS-PRICE-MARGIN_CWS'!$C98</f>
        <v>0.1</v>
      </c>
      <c r="AY14" s="98">
        <f>'COGS-PRICE-MARGIN_CWS'!$C98</f>
        <v>0.1</v>
      </c>
      <c r="AZ14" s="98">
        <f>'COGS-PRICE-MARGIN_CWS'!$C119</f>
        <v>0.1</v>
      </c>
      <c r="BA14" s="98">
        <f>'COGS-PRICE-MARGIN_CWS'!$C119</f>
        <v>0.1</v>
      </c>
      <c r="BB14" s="98">
        <f>'COGS-PRICE-MARGIN_CWS'!$C119</f>
        <v>0.1</v>
      </c>
      <c r="BC14" s="98">
        <f>'COGS-PRICE-MARGIN_CWS'!$C119</f>
        <v>0.1</v>
      </c>
      <c r="BD14" s="98">
        <f>'COGS-PRICE-MARGIN_CWS'!$C119</f>
        <v>0.1</v>
      </c>
      <c r="BE14" s="98">
        <f>'COGS-PRICE-MARGIN_CWS'!$C119</f>
        <v>0.1</v>
      </c>
      <c r="BF14" s="98">
        <f>'COGS-PRICE-MARGIN_CWS'!$C119</f>
        <v>0.1</v>
      </c>
      <c r="BG14" s="98">
        <f>'COGS-PRICE-MARGIN_CWS'!$C119</f>
        <v>0.1</v>
      </c>
      <c r="BH14" s="98">
        <f>'COGS-PRICE-MARGIN_CWS'!$C119</f>
        <v>0.1</v>
      </c>
      <c r="BI14" s="98">
        <f>'COGS-PRICE-MARGIN_CWS'!$C119</f>
        <v>0.1</v>
      </c>
      <c r="BJ14" s="98">
        <f>'COGS-PRICE-MARGIN_CWS'!$C119</f>
        <v>0.1</v>
      </c>
      <c r="BK14" s="98">
        <f>'COGS-PRICE-MARGIN_CWS'!$C119</f>
        <v>0.1</v>
      </c>
      <c r="BL14" s="35">
        <f>COLUMNS(D14:BK14)</f>
        <v>60</v>
      </c>
    </row>
    <row r="15" spans="1:64" x14ac:dyDescent="0.15">
      <c r="A15" s="47"/>
      <c r="B15" s="47"/>
      <c r="D15" s="98"/>
      <c r="E15" s="98"/>
      <c r="F15" s="98"/>
      <c r="G15" s="98"/>
      <c r="H15" s="98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98"/>
      <c r="AB15" s="98"/>
      <c r="AC15" s="98"/>
      <c r="AD15" s="98"/>
      <c r="AE15" s="98"/>
      <c r="AF15" s="98"/>
      <c r="AG15" s="98"/>
      <c r="AH15" s="98"/>
      <c r="AI15" s="98"/>
      <c r="AJ15" s="98"/>
      <c r="AK15" s="98"/>
      <c r="AL15" s="98"/>
      <c r="AM15" s="98"/>
      <c r="AN15" s="98"/>
      <c r="AO15" s="98"/>
      <c r="AP15" s="98"/>
      <c r="AQ15" s="98"/>
      <c r="AR15" s="98"/>
      <c r="AS15" s="98"/>
      <c r="AT15" s="98"/>
      <c r="AU15" s="98"/>
      <c r="AV15" s="98"/>
      <c r="AW15" s="98"/>
      <c r="AX15" s="98"/>
      <c r="AY15" s="98"/>
      <c r="AZ15" s="98"/>
      <c r="BA15" s="98"/>
      <c r="BB15" s="98"/>
      <c r="BC15" s="98"/>
      <c r="BD15" s="98"/>
      <c r="BE15" s="98"/>
      <c r="BF15" s="98"/>
      <c r="BG15" s="98"/>
      <c r="BH15" s="98"/>
      <c r="BI15" s="98"/>
      <c r="BJ15" s="98"/>
      <c r="BK15" s="98"/>
    </row>
    <row r="16" spans="1:64" s="14" customFormat="1" x14ac:dyDescent="0.15">
      <c r="A16" s="16" t="s">
        <v>353</v>
      </c>
      <c r="B16" s="73"/>
      <c r="D16" s="99">
        <f t="shared" ref="D16:AI16" si="3">D13*(1-D14)</f>
        <v>0</v>
      </c>
      <c r="E16" s="99">
        <f t="shared" si="3"/>
        <v>0</v>
      </c>
      <c r="F16" s="99">
        <f t="shared" si="3"/>
        <v>0</v>
      </c>
      <c r="G16" s="99">
        <f t="shared" si="3"/>
        <v>81900</v>
      </c>
      <c r="H16" s="99">
        <f t="shared" si="3"/>
        <v>98280</v>
      </c>
      <c r="I16" s="99">
        <f t="shared" si="3"/>
        <v>114660</v>
      </c>
      <c r="J16" s="99">
        <f t="shared" si="3"/>
        <v>81900</v>
      </c>
      <c r="K16" s="99">
        <f t="shared" si="3"/>
        <v>98280</v>
      </c>
      <c r="L16" s="99">
        <f t="shared" si="3"/>
        <v>65520</v>
      </c>
      <c r="M16" s="99">
        <f t="shared" si="3"/>
        <v>65520</v>
      </c>
      <c r="N16" s="99">
        <f t="shared" si="3"/>
        <v>65520</v>
      </c>
      <c r="O16" s="99">
        <f t="shared" si="3"/>
        <v>32760</v>
      </c>
      <c r="P16" s="99">
        <f t="shared" si="3"/>
        <v>237600</v>
      </c>
      <c r="Q16" s="99">
        <f t="shared" si="3"/>
        <v>386100</v>
      </c>
      <c r="R16" s="99">
        <f t="shared" si="3"/>
        <v>430650</v>
      </c>
      <c r="S16" s="99">
        <f t="shared" si="3"/>
        <v>430650</v>
      </c>
      <c r="T16" s="99">
        <f t="shared" si="3"/>
        <v>475200</v>
      </c>
      <c r="U16" s="99">
        <f t="shared" si="3"/>
        <v>519750</v>
      </c>
      <c r="V16" s="99">
        <f t="shared" si="3"/>
        <v>430650</v>
      </c>
      <c r="W16" s="99">
        <f t="shared" si="3"/>
        <v>475200</v>
      </c>
      <c r="X16" s="99">
        <f t="shared" si="3"/>
        <v>386100</v>
      </c>
      <c r="Y16" s="99">
        <f t="shared" si="3"/>
        <v>386100</v>
      </c>
      <c r="Z16" s="99">
        <f t="shared" si="3"/>
        <v>386100</v>
      </c>
      <c r="AA16" s="99">
        <f t="shared" si="3"/>
        <v>237600</v>
      </c>
      <c r="AB16" s="99">
        <f t="shared" si="3"/>
        <v>147900</v>
      </c>
      <c r="AC16" s="99">
        <f t="shared" si="3"/>
        <v>239700</v>
      </c>
      <c r="AD16" s="99">
        <f t="shared" si="3"/>
        <v>270300</v>
      </c>
      <c r="AE16" s="99">
        <f t="shared" si="3"/>
        <v>270300</v>
      </c>
      <c r="AF16" s="99">
        <f t="shared" si="3"/>
        <v>295800</v>
      </c>
      <c r="AG16" s="99">
        <f t="shared" si="3"/>
        <v>326400</v>
      </c>
      <c r="AH16" s="99">
        <f t="shared" si="3"/>
        <v>270300</v>
      </c>
      <c r="AI16" s="99">
        <f t="shared" si="3"/>
        <v>295800</v>
      </c>
      <c r="AJ16" s="99">
        <f t="shared" ref="AJ16:BK16" si="4">AJ13*(1-AJ14)</f>
        <v>239700</v>
      </c>
      <c r="AK16" s="99">
        <f t="shared" si="4"/>
        <v>239700</v>
      </c>
      <c r="AL16" s="99">
        <f t="shared" si="4"/>
        <v>239700</v>
      </c>
      <c r="AM16" s="99">
        <f t="shared" si="4"/>
        <v>147900</v>
      </c>
      <c r="AN16" s="99">
        <f t="shared" si="4"/>
        <v>181350</v>
      </c>
      <c r="AO16" s="99">
        <f t="shared" si="4"/>
        <v>292500</v>
      </c>
      <c r="AP16" s="99">
        <f t="shared" si="4"/>
        <v>327600</v>
      </c>
      <c r="AQ16" s="99">
        <f t="shared" si="4"/>
        <v>327600</v>
      </c>
      <c r="AR16" s="99">
        <f t="shared" si="4"/>
        <v>362700</v>
      </c>
      <c r="AS16" s="99">
        <f t="shared" si="4"/>
        <v>397800</v>
      </c>
      <c r="AT16" s="99">
        <f t="shared" si="4"/>
        <v>327600</v>
      </c>
      <c r="AU16" s="99">
        <f t="shared" si="4"/>
        <v>362700</v>
      </c>
      <c r="AV16" s="99">
        <f t="shared" si="4"/>
        <v>292500</v>
      </c>
      <c r="AW16" s="99">
        <f t="shared" si="4"/>
        <v>292500</v>
      </c>
      <c r="AX16" s="99">
        <f t="shared" si="4"/>
        <v>292500</v>
      </c>
      <c r="AY16" s="99">
        <f t="shared" si="4"/>
        <v>181350</v>
      </c>
      <c r="AZ16" s="99">
        <f t="shared" si="4"/>
        <v>215325</v>
      </c>
      <c r="BA16" s="99">
        <f t="shared" si="4"/>
        <v>345825</v>
      </c>
      <c r="BB16" s="99">
        <f t="shared" si="4"/>
        <v>384975</v>
      </c>
      <c r="BC16" s="99">
        <f t="shared" si="4"/>
        <v>384975</v>
      </c>
      <c r="BD16" s="99">
        <f t="shared" si="4"/>
        <v>430650</v>
      </c>
      <c r="BE16" s="99">
        <f t="shared" si="4"/>
        <v>469800</v>
      </c>
      <c r="BF16" s="99">
        <f t="shared" si="4"/>
        <v>384975</v>
      </c>
      <c r="BG16" s="99">
        <f t="shared" si="4"/>
        <v>430650</v>
      </c>
      <c r="BH16" s="99">
        <f t="shared" si="4"/>
        <v>345825</v>
      </c>
      <c r="BI16" s="99">
        <f t="shared" si="4"/>
        <v>345825</v>
      </c>
      <c r="BJ16" s="99">
        <f t="shared" si="4"/>
        <v>345825</v>
      </c>
      <c r="BK16" s="99">
        <f t="shared" si="4"/>
        <v>215325</v>
      </c>
      <c r="BL16" s="118">
        <f>SUM(D16:BK16)</f>
        <v>16408215</v>
      </c>
    </row>
    <row r="17" spans="1:64" x14ac:dyDescent="0.15">
      <c r="A17" s="33"/>
      <c r="B17" s="33"/>
    </row>
    <row r="18" spans="1:64" x14ac:dyDescent="0.15">
      <c r="A18" s="16" t="s">
        <v>312</v>
      </c>
      <c r="B18" s="33"/>
    </row>
    <row r="19" spans="1:64" x14ac:dyDescent="0.15">
      <c r="A19" s="16"/>
      <c r="B19" s="33"/>
    </row>
    <row r="20" spans="1:64" x14ac:dyDescent="0.15">
      <c r="A20" s="47" t="str">
        <f>'COGS-PRICE-MARGIN_CWS'!A4</f>
        <v>Plato servicio</v>
      </c>
      <c r="B20" s="47"/>
      <c r="D20" s="97">
        <f>'COGS-PRICE-MARGIN_CWS'!$E4*D12</f>
        <v>0</v>
      </c>
      <c r="E20" s="97">
        <f>'COGS-PRICE-MARGIN_CWS'!$E4*E12</f>
        <v>0</v>
      </c>
      <c r="F20" s="97">
        <f>'COGS-PRICE-MARGIN_CWS'!$E4*F12</f>
        <v>0</v>
      </c>
      <c r="G20" s="97">
        <f>'COGS-PRICE-MARGIN_CWS'!$E4*G12</f>
        <v>60000</v>
      </c>
      <c r="H20" s="97">
        <f>'COGS-PRICE-MARGIN_CWS'!$E4*H12</f>
        <v>72000</v>
      </c>
      <c r="I20" s="97">
        <f>'COGS-PRICE-MARGIN_CWS'!$E4*I12</f>
        <v>84000</v>
      </c>
      <c r="J20" s="97">
        <f>'COGS-PRICE-MARGIN_CWS'!$E4*J12</f>
        <v>60000</v>
      </c>
      <c r="K20" s="97">
        <f>'COGS-PRICE-MARGIN_CWS'!$E4*K12</f>
        <v>72000</v>
      </c>
      <c r="L20" s="97">
        <f>'COGS-PRICE-MARGIN_CWS'!$E4*L12</f>
        <v>48000</v>
      </c>
      <c r="M20" s="97">
        <f>'COGS-PRICE-MARGIN_CWS'!$E4*M12</f>
        <v>48000</v>
      </c>
      <c r="N20" s="97">
        <f>'COGS-PRICE-MARGIN_CWS'!$E4*N12</f>
        <v>48000</v>
      </c>
      <c r="O20" s="97">
        <f>'COGS-PRICE-MARGIN_CWS'!$E4*O12</f>
        <v>24000</v>
      </c>
      <c r="P20" s="97">
        <f>'COGS-PRICE-MARGIN_CWS'!$E56*P12</f>
        <v>172800</v>
      </c>
      <c r="Q20" s="97">
        <f>'COGS-PRICE-MARGIN_CWS'!$E56*Q12</f>
        <v>280800</v>
      </c>
      <c r="R20" s="97">
        <f>'COGS-PRICE-MARGIN_CWS'!$E56*R12</f>
        <v>313200</v>
      </c>
      <c r="S20" s="97">
        <f>'COGS-PRICE-MARGIN_CWS'!$E56*S12</f>
        <v>313200</v>
      </c>
      <c r="T20" s="97">
        <f>'COGS-PRICE-MARGIN_CWS'!$E56*T12</f>
        <v>345600</v>
      </c>
      <c r="U20" s="97">
        <f>'COGS-PRICE-MARGIN_CWS'!$E56*U12</f>
        <v>378000</v>
      </c>
      <c r="V20" s="97">
        <f>'COGS-PRICE-MARGIN_CWS'!$E56*V12</f>
        <v>313200</v>
      </c>
      <c r="W20" s="97">
        <f>'COGS-PRICE-MARGIN_CWS'!$E56*W12</f>
        <v>345600</v>
      </c>
      <c r="X20" s="97">
        <f>'COGS-PRICE-MARGIN_CWS'!$E56*X12</f>
        <v>280800</v>
      </c>
      <c r="Y20" s="97">
        <f>'COGS-PRICE-MARGIN_CWS'!$E56*Y12</f>
        <v>280800</v>
      </c>
      <c r="Z20" s="97">
        <f>'COGS-PRICE-MARGIN_CWS'!$E56*Z12</f>
        <v>280800</v>
      </c>
      <c r="AA20" s="97">
        <f>'COGS-PRICE-MARGIN_CWS'!$E56*AA12</f>
        <v>172800</v>
      </c>
      <c r="AB20" s="97">
        <f>'COGS-PRICE-MARGIN_CWS'!$E77*AB12</f>
        <v>281880</v>
      </c>
      <c r="AC20" s="97">
        <f>'COGS-PRICE-MARGIN_CWS'!$E77*AC12</f>
        <v>456840</v>
      </c>
      <c r="AD20" s="97">
        <f>'COGS-PRICE-MARGIN_CWS'!$E77*AD12</f>
        <v>515160</v>
      </c>
      <c r="AE20" s="97">
        <f>'COGS-PRICE-MARGIN_CWS'!$E77*AE12</f>
        <v>515160</v>
      </c>
      <c r="AF20" s="97">
        <f>'COGS-PRICE-MARGIN_CWS'!$E77*AF12</f>
        <v>563760</v>
      </c>
      <c r="AG20" s="97">
        <f>'COGS-PRICE-MARGIN_CWS'!$E77*AG12</f>
        <v>622080</v>
      </c>
      <c r="AH20" s="97">
        <f>'COGS-PRICE-MARGIN_CWS'!$E77*AH12</f>
        <v>515160</v>
      </c>
      <c r="AI20" s="97">
        <f>'COGS-PRICE-MARGIN_CWS'!$E77*AI12</f>
        <v>563760</v>
      </c>
      <c r="AJ20" s="97">
        <f>'COGS-PRICE-MARGIN_CWS'!$E77*AJ12</f>
        <v>456840</v>
      </c>
      <c r="AK20" s="97">
        <f>'COGS-PRICE-MARGIN_CWS'!$E77*AK12</f>
        <v>456840</v>
      </c>
      <c r="AL20" s="97">
        <f>'COGS-PRICE-MARGIN_CWS'!$E77*AL12</f>
        <v>456840</v>
      </c>
      <c r="AM20" s="97">
        <f>'COGS-PRICE-MARGIN_CWS'!$E77*AM12</f>
        <v>281880</v>
      </c>
      <c r="AN20" s="97">
        <f>'COGS-PRICE-MARGIN_CWS'!$E98*AN12</f>
        <v>271188</v>
      </c>
      <c r="AO20" s="97">
        <f>'COGS-PRICE-MARGIN_CWS'!$E98*AO12</f>
        <v>437400</v>
      </c>
      <c r="AP20" s="97">
        <f>'COGS-PRICE-MARGIN_CWS'!$E98*AP12</f>
        <v>489888</v>
      </c>
      <c r="AQ20" s="97">
        <f>'COGS-PRICE-MARGIN_CWS'!$E98*AQ12</f>
        <v>489888</v>
      </c>
      <c r="AR20" s="97">
        <f>'COGS-PRICE-MARGIN_CWS'!$E98*AR12</f>
        <v>542376</v>
      </c>
      <c r="AS20" s="97">
        <f>'COGS-PRICE-MARGIN_CWS'!$E98*AS12</f>
        <v>594864</v>
      </c>
      <c r="AT20" s="97">
        <f>'COGS-PRICE-MARGIN_CWS'!$E98*AT12</f>
        <v>489888</v>
      </c>
      <c r="AU20" s="97">
        <f>'COGS-PRICE-MARGIN_CWS'!$E98*AU12</f>
        <v>542376</v>
      </c>
      <c r="AV20" s="97">
        <f>'COGS-PRICE-MARGIN_CWS'!$E98*AV12</f>
        <v>437400</v>
      </c>
      <c r="AW20" s="97">
        <f>'COGS-PRICE-MARGIN_CWS'!$E98*AW12</f>
        <v>437400</v>
      </c>
      <c r="AX20" s="97">
        <f>'COGS-PRICE-MARGIN_CWS'!$E98*AX12</f>
        <v>437400</v>
      </c>
      <c r="AY20" s="97">
        <f>'COGS-PRICE-MARGIN_CWS'!$E98*AY12</f>
        <v>271188</v>
      </c>
      <c r="AZ20" s="97">
        <f>'COGS-PRICE-MARGIN_CWS'!$E119*AZ12</f>
        <v>259815.6</v>
      </c>
      <c r="BA20" s="97">
        <f>'COGS-PRICE-MARGIN_CWS'!$E119*BA12</f>
        <v>417279.6</v>
      </c>
      <c r="BB20" s="97">
        <f>'COGS-PRICE-MARGIN_CWS'!$E119*BB12</f>
        <v>464518.8</v>
      </c>
      <c r="BC20" s="97">
        <f>'COGS-PRICE-MARGIN_CWS'!$E119*BC12</f>
        <v>464518.8</v>
      </c>
      <c r="BD20" s="97">
        <f>'COGS-PRICE-MARGIN_CWS'!$E119*BD12</f>
        <v>519631.2</v>
      </c>
      <c r="BE20" s="97">
        <f>'COGS-PRICE-MARGIN_CWS'!$E119*BE12</f>
        <v>566870.4</v>
      </c>
      <c r="BF20" s="97">
        <f>'COGS-PRICE-MARGIN_CWS'!$E119*BF12</f>
        <v>464518.8</v>
      </c>
      <c r="BG20" s="97">
        <f>'COGS-PRICE-MARGIN_CWS'!$E119*BG12</f>
        <v>519631.2</v>
      </c>
      <c r="BH20" s="97">
        <f>'COGS-PRICE-MARGIN_CWS'!$E119*BH12</f>
        <v>417279.6</v>
      </c>
      <c r="BI20" s="97">
        <f>'COGS-PRICE-MARGIN_CWS'!$E119*BI12</f>
        <v>417279.6</v>
      </c>
      <c r="BJ20" s="97">
        <f>'COGS-PRICE-MARGIN_CWS'!$E119*BJ12</f>
        <v>417279.6</v>
      </c>
      <c r="BK20" s="97">
        <f>'COGS-PRICE-MARGIN_CWS'!$E119*BK12</f>
        <v>259815.6</v>
      </c>
      <c r="BL20" s="118">
        <f>SUM(D20:BK20)</f>
        <v>20309494.800000004</v>
      </c>
    </row>
    <row r="21" spans="1:64" x14ac:dyDescent="0.15">
      <c r="A21" s="47" t="str">
        <f>'COGS-PRICE-MARGIN_CWS'!A5</f>
        <v>Individual</v>
      </c>
      <c r="B21" s="17"/>
      <c r="D21" s="97">
        <f>'COGS-PRICE-MARGIN_CWS'!$E5*D12</f>
        <v>0</v>
      </c>
      <c r="E21" s="97">
        <f>'COGS-PRICE-MARGIN_CWS'!$E5*E12</f>
        <v>0</v>
      </c>
      <c r="F21" s="97">
        <f>'COGS-PRICE-MARGIN_CWS'!$E5*F12</f>
        <v>0</v>
      </c>
      <c r="G21" s="97">
        <f>'COGS-PRICE-MARGIN_CWS'!$E5*G12</f>
        <v>2500</v>
      </c>
      <c r="H21" s="97">
        <f>'COGS-PRICE-MARGIN_CWS'!$E5*H12</f>
        <v>3000</v>
      </c>
      <c r="I21" s="97">
        <f>'COGS-PRICE-MARGIN_CWS'!$E5*I12</f>
        <v>3500</v>
      </c>
      <c r="J21" s="97">
        <f>'COGS-PRICE-MARGIN_CWS'!$E5*J12</f>
        <v>2500</v>
      </c>
      <c r="K21" s="97">
        <f>'COGS-PRICE-MARGIN_CWS'!$E5*K12</f>
        <v>3000</v>
      </c>
      <c r="L21" s="97">
        <f>'COGS-PRICE-MARGIN_CWS'!$E5*L12</f>
        <v>2000</v>
      </c>
      <c r="M21" s="97">
        <f>'COGS-PRICE-MARGIN_CWS'!$E5*M12</f>
        <v>2000</v>
      </c>
      <c r="N21" s="97">
        <f>'COGS-PRICE-MARGIN_CWS'!$E5*N12</f>
        <v>2000</v>
      </c>
      <c r="O21" s="97">
        <f>'COGS-PRICE-MARGIN_CWS'!$E5*O12</f>
        <v>1000</v>
      </c>
      <c r="P21" s="97">
        <f>'COGS-PRICE-MARGIN_CWS'!$E57*P12</f>
        <v>8800</v>
      </c>
      <c r="Q21" s="97">
        <f>'COGS-PRICE-MARGIN_CWS'!$E57*Q12</f>
        <v>14300</v>
      </c>
      <c r="R21" s="97">
        <f>'COGS-PRICE-MARGIN_CWS'!$E57*R12</f>
        <v>15950</v>
      </c>
      <c r="S21" s="97">
        <f>'COGS-PRICE-MARGIN_CWS'!$E57*S12</f>
        <v>15950</v>
      </c>
      <c r="T21" s="97">
        <f>'COGS-PRICE-MARGIN_CWS'!$E57*T12</f>
        <v>17600</v>
      </c>
      <c r="U21" s="97">
        <f>'COGS-PRICE-MARGIN_CWS'!$E57*U12</f>
        <v>19250</v>
      </c>
      <c r="V21" s="97">
        <f>'COGS-PRICE-MARGIN_CWS'!$E57*V12</f>
        <v>15950</v>
      </c>
      <c r="W21" s="97">
        <f>'COGS-PRICE-MARGIN_CWS'!$E57*W12</f>
        <v>17600</v>
      </c>
      <c r="X21" s="97">
        <f>'COGS-PRICE-MARGIN_CWS'!$E57*X12</f>
        <v>14300</v>
      </c>
      <c r="Y21" s="97">
        <f>'COGS-PRICE-MARGIN_CWS'!$E57*Y12</f>
        <v>14300</v>
      </c>
      <c r="Z21" s="97">
        <f>'COGS-PRICE-MARGIN_CWS'!$E57*Z12</f>
        <v>14300</v>
      </c>
      <c r="AA21" s="97">
        <f>'COGS-PRICE-MARGIN_CWS'!$E57*AA12</f>
        <v>8800</v>
      </c>
      <c r="AB21" s="97">
        <f>'COGS-PRICE-MARGIN_CWS'!$E78*AB12</f>
        <v>17545</v>
      </c>
      <c r="AC21" s="97">
        <f>'COGS-PRICE-MARGIN_CWS'!$E78*AC12</f>
        <v>28435</v>
      </c>
      <c r="AD21" s="97">
        <f>'COGS-PRICE-MARGIN_CWS'!$E78*AD12</f>
        <v>32065</v>
      </c>
      <c r="AE21" s="97">
        <f>'COGS-PRICE-MARGIN_CWS'!$E78*AE12</f>
        <v>32065</v>
      </c>
      <c r="AF21" s="97">
        <f>'COGS-PRICE-MARGIN_CWS'!$E78*AF12</f>
        <v>35090</v>
      </c>
      <c r="AG21" s="97">
        <f>'COGS-PRICE-MARGIN_CWS'!$E78*AG12</f>
        <v>38720</v>
      </c>
      <c r="AH21" s="97">
        <f>'COGS-PRICE-MARGIN_CWS'!$E78*AH12</f>
        <v>32065</v>
      </c>
      <c r="AI21" s="97">
        <f>'COGS-PRICE-MARGIN_CWS'!$E78*AI12</f>
        <v>35090</v>
      </c>
      <c r="AJ21" s="97">
        <f>'COGS-PRICE-MARGIN_CWS'!$E78*AJ12</f>
        <v>28435</v>
      </c>
      <c r="AK21" s="97">
        <f>'COGS-PRICE-MARGIN_CWS'!$E78*AK12</f>
        <v>28435</v>
      </c>
      <c r="AL21" s="97">
        <f>'COGS-PRICE-MARGIN_CWS'!$E78*AL12</f>
        <v>28435</v>
      </c>
      <c r="AM21" s="97">
        <f>'COGS-PRICE-MARGIN_CWS'!$E78*AM12</f>
        <v>17545</v>
      </c>
      <c r="AN21" s="97">
        <f>'COGS-PRICE-MARGIN_CWS'!$E99*AN12</f>
        <v>20630.5</v>
      </c>
      <c r="AO21" s="97">
        <f>'COGS-PRICE-MARGIN_CWS'!$E99*AO12</f>
        <v>33275</v>
      </c>
      <c r="AP21" s="97">
        <f>'COGS-PRICE-MARGIN_CWS'!$E99*AP12</f>
        <v>37268</v>
      </c>
      <c r="AQ21" s="97">
        <f>'COGS-PRICE-MARGIN_CWS'!$E99*AQ12</f>
        <v>37268</v>
      </c>
      <c r="AR21" s="97">
        <f>'COGS-PRICE-MARGIN_CWS'!$E99*AR12</f>
        <v>41261</v>
      </c>
      <c r="AS21" s="97">
        <f>'COGS-PRICE-MARGIN_CWS'!$E99*AS12</f>
        <v>45254</v>
      </c>
      <c r="AT21" s="97">
        <f>'COGS-PRICE-MARGIN_CWS'!$E99*AT12</f>
        <v>37268</v>
      </c>
      <c r="AU21" s="97">
        <f>'COGS-PRICE-MARGIN_CWS'!$E99*AU12</f>
        <v>41261</v>
      </c>
      <c r="AV21" s="97">
        <f>'COGS-PRICE-MARGIN_CWS'!$E99*AV12</f>
        <v>33275</v>
      </c>
      <c r="AW21" s="97">
        <f>'COGS-PRICE-MARGIN_CWS'!$E99*AW12</f>
        <v>33275</v>
      </c>
      <c r="AX21" s="97">
        <f>'COGS-PRICE-MARGIN_CWS'!$E99*AX12</f>
        <v>33275</v>
      </c>
      <c r="AY21" s="97">
        <f>'COGS-PRICE-MARGIN_CWS'!$E99*AY12</f>
        <v>20630.5</v>
      </c>
      <c r="AZ21" s="97">
        <f>'COGS-PRICE-MARGIN_CWS'!$E120*AZ12</f>
        <v>36.300000000000004</v>
      </c>
      <c r="BA21" s="97">
        <f>'COGS-PRICE-MARGIN_CWS'!$E120*BA12</f>
        <v>58.300000000000004</v>
      </c>
      <c r="BB21" s="97">
        <f>'COGS-PRICE-MARGIN_CWS'!$E120*BB12</f>
        <v>64.900000000000006</v>
      </c>
      <c r="BC21" s="97">
        <f>'COGS-PRICE-MARGIN_CWS'!$E120*BC12</f>
        <v>64.900000000000006</v>
      </c>
      <c r="BD21" s="97">
        <f>'COGS-PRICE-MARGIN_CWS'!$E120*BD12</f>
        <v>72.600000000000009</v>
      </c>
      <c r="BE21" s="97">
        <f>'COGS-PRICE-MARGIN_CWS'!$E120*BE12</f>
        <v>79.2</v>
      </c>
      <c r="BF21" s="97">
        <f>'COGS-PRICE-MARGIN_CWS'!$E120*BF12</f>
        <v>64.900000000000006</v>
      </c>
      <c r="BG21" s="97">
        <f>'COGS-PRICE-MARGIN_CWS'!$E120*BG12</f>
        <v>72.600000000000009</v>
      </c>
      <c r="BH21" s="97">
        <f>'COGS-PRICE-MARGIN_CWS'!$E120*BH12</f>
        <v>58.300000000000004</v>
      </c>
      <c r="BI21" s="97">
        <f>'COGS-PRICE-MARGIN_CWS'!$E120*BI12</f>
        <v>58.300000000000004</v>
      </c>
      <c r="BJ21" s="97">
        <f>'COGS-PRICE-MARGIN_CWS'!$E120*BJ12</f>
        <v>58.300000000000004</v>
      </c>
      <c r="BK21" s="97">
        <f>'COGS-PRICE-MARGIN_CWS'!$E120*BK12</f>
        <v>36.300000000000004</v>
      </c>
      <c r="BL21" s="118">
        <f>SUM(D21:BK21)</f>
        <v>967190.90000000026</v>
      </c>
    </row>
    <row r="22" spans="1:64" x14ac:dyDescent="0.15">
      <c r="A22" s="17" t="s">
        <v>328</v>
      </c>
      <c r="B22" s="17"/>
      <c r="D22" s="97">
        <f>'COGS-PRICE-MARGIN_CWS'!$E6*D12</f>
        <v>0</v>
      </c>
      <c r="E22" s="97">
        <f>'COGS-PRICE-MARGIN_CWS'!$E6*E12</f>
        <v>0</v>
      </c>
      <c r="F22" s="97">
        <f>'COGS-PRICE-MARGIN_CWS'!$E6*F12</f>
        <v>0</v>
      </c>
      <c r="G22" s="97">
        <f>'COGS-PRICE-MARGIN_CWS'!$E6*G12</f>
        <v>0</v>
      </c>
      <c r="H22" s="97">
        <f>'COGS-PRICE-MARGIN_CWS'!$E6*H12</f>
        <v>0</v>
      </c>
      <c r="I22" s="97">
        <f>'COGS-PRICE-MARGIN_CWS'!$E6*I12</f>
        <v>0</v>
      </c>
      <c r="J22" s="97">
        <f>'COGS-PRICE-MARGIN_CWS'!$E6*J12</f>
        <v>0</v>
      </c>
      <c r="K22" s="97">
        <f>'COGS-PRICE-MARGIN_CWS'!$E6*K12</f>
        <v>0</v>
      </c>
      <c r="L22" s="97">
        <f>'COGS-PRICE-MARGIN_CWS'!$E6*L12</f>
        <v>0</v>
      </c>
      <c r="M22" s="97">
        <f>'COGS-PRICE-MARGIN_CWS'!$E6*M12</f>
        <v>0</v>
      </c>
      <c r="N22" s="97">
        <f>'COGS-PRICE-MARGIN_CWS'!$E6*N12</f>
        <v>0</v>
      </c>
      <c r="O22" s="97">
        <f>'COGS-PRICE-MARGIN_CWS'!$E6*O12</f>
        <v>0</v>
      </c>
      <c r="P22" s="97">
        <f>'COGS-PRICE-MARGIN_CWS'!$E58*P12</f>
        <v>0</v>
      </c>
      <c r="Q22" s="97">
        <f>'COGS-PRICE-MARGIN_CWS'!$E58*Q12</f>
        <v>0</v>
      </c>
      <c r="R22" s="97">
        <f>'COGS-PRICE-MARGIN_CWS'!$E58*R12</f>
        <v>0</v>
      </c>
      <c r="S22" s="97">
        <f>'COGS-PRICE-MARGIN_CWS'!$E58*S12</f>
        <v>0</v>
      </c>
      <c r="T22" s="97">
        <f>'COGS-PRICE-MARGIN_CWS'!$E58*T12</f>
        <v>0</v>
      </c>
      <c r="U22" s="97">
        <f>'COGS-PRICE-MARGIN_CWS'!$E58*U12</f>
        <v>0</v>
      </c>
      <c r="V22" s="97">
        <f>'COGS-PRICE-MARGIN_CWS'!$E58*V12</f>
        <v>0</v>
      </c>
      <c r="W22" s="97">
        <f>'COGS-PRICE-MARGIN_CWS'!$E58*W12</f>
        <v>0</v>
      </c>
      <c r="X22" s="97">
        <f>'COGS-PRICE-MARGIN_CWS'!$E58*X12</f>
        <v>0</v>
      </c>
      <c r="Y22" s="97">
        <f>'COGS-PRICE-MARGIN_CWS'!$E58*Y12</f>
        <v>0</v>
      </c>
      <c r="Z22" s="97">
        <f>'COGS-PRICE-MARGIN_CWS'!$E58*Z12</f>
        <v>0</v>
      </c>
      <c r="AA22" s="97">
        <f>'COGS-PRICE-MARGIN_CWS'!$E58*AA12</f>
        <v>0</v>
      </c>
      <c r="AB22" s="97">
        <f>'COGS-PRICE-MARGIN_CWS'!$E79*AB12</f>
        <v>0</v>
      </c>
      <c r="AC22" s="97">
        <f>'COGS-PRICE-MARGIN_CWS'!$E79*AC12</f>
        <v>0</v>
      </c>
      <c r="AD22" s="97">
        <f>'COGS-PRICE-MARGIN_CWS'!$E79*AD12</f>
        <v>0</v>
      </c>
      <c r="AE22" s="97">
        <f>'COGS-PRICE-MARGIN_CWS'!$E79*AE12</f>
        <v>0</v>
      </c>
      <c r="AF22" s="97">
        <f>'COGS-PRICE-MARGIN_CWS'!$E79*AF12</f>
        <v>0</v>
      </c>
      <c r="AG22" s="97">
        <f>'COGS-PRICE-MARGIN_CWS'!$E79*AG12</f>
        <v>0</v>
      </c>
      <c r="AH22" s="97">
        <f>'COGS-PRICE-MARGIN_CWS'!$E79*AH12</f>
        <v>0</v>
      </c>
      <c r="AI22" s="97">
        <f>'COGS-PRICE-MARGIN_CWS'!$E79*AI12</f>
        <v>0</v>
      </c>
      <c r="AJ22" s="97">
        <f>'COGS-PRICE-MARGIN_CWS'!$E79*AJ12</f>
        <v>0</v>
      </c>
      <c r="AK22" s="97">
        <f>'COGS-PRICE-MARGIN_CWS'!$E79*AK12</f>
        <v>0</v>
      </c>
      <c r="AL22" s="97">
        <f>'COGS-PRICE-MARGIN_CWS'!$E79*AL12</f>
        <v>0</v>
      </c>
      <c r="AM22" s="97">
        <f>'COGS-PRICE-MARGIN_CWS'!$E79*AM12</f>
        <v>0</v>
      </c>
      <c r="AN22" s="97">
        <f>'COGS-PRICE-MARGIN_CWS'!$E100*AN12</f>
        <v>0</v>
      </c>
      <c r="AO22" s="97">
        <f>'COGS-PRICE-MARGIN_CWS'!$E100*AO12</f>
        <v>0</v>
      </c>
      <c r="AP22" s="97">
        <f>'COGS-PRICE-MARGIN_CWS'!$E100*AP12</f>
        <v>0</v>
      </c>
      <c r="AQ22" s="97">
        <f>'COGS-PRICE-MARGIN_CWS'!$E100*AQ12</f>
        <v>0</v>
      </c>
      <c r="AR22" s="97">
        <f>'COGS-PRICE-MARGIN_CWS'!$E100*AR12</f>
        <v>0</v>
      </c>
      <c r="AS22" s="97">
        <f>'COGS-PRICE-MARGIN_CWS'!$E100*AS12</f>
        <v>0</v>
      </c>
      <c r="AT22" s="97">
        <f>'COGS-PRICE-MARGIN_CWS'!$E100*AT12</f>
        <v>0</v>
      </c>
      <c r="AU22" s="97">
        <f>'COGS-PRICE-MARGIN_CWS'!$E100*AU12</f>
        <v>0</v>
      </c>
      <c r="AV22" s="97">
        <f>'COGS-PRICE-MARGIN_CWS'!$E100*AV12</f>
        <v>0</v>
      </c>
      <c r="AW22" s="97">
        <f>'COGS-PRICE-MARGIN_CWS'!$E100*AW12</f>
        <v>0</v>
      </c>
      <c r="AX22" s="97">
        <f>'COGS-PRICE-MARGIN_CWS'!$E100*AX12</f>
        <v>0</v>
      </c>
      <c r="AY22" s="97">
        <f>'COGS-PRICE-MARGIN_CWS'!$E100*AY12</f>
        <v>0</v>
      </c>
      <c r="AZ22" s="97">
        <f>'COGS-PRICE-MARGIN_CWS'!$E121*AZ12</f>
        <v>0</v>
      </c>
      <c r="BA22" s="97">
        <f>'COGS-PRICE-MARGIN_CWS'!$E121*BA12</f>
        <v>0</v>
      </c>
      <c r="BB22" s="97">
        <f>'COGS-PRICE-MARGIN_CWS'!$E121*BB12</f>
        <v>0</v>
      </c>
      <c r="BC22" s="97">
        <f>'COGS-PRICE-MARGIN_CWS'!$E121*BC12</f>
        <v>0</v>
      </c>
      <c r="BD22" s="97">
        <f>'COGS-PRICE-MARGIN_CWS'!$E121*BD12</f>
        <v>0</v>
      </c>
      <c r="BE22" s="97">
        <f>'COGS-PRICE-MARGIN_CWS'!$E121*BE12</f>
        <v>0</v>
      </c>
      <c r="BF22" s="97">
        <f>'COGS-PRICE-MARGIN_CWS'!$E121*BF12</f>
        <v>0</v>
      </c>
      <c r="BG22" s="97">
        <f>'COGS-PRICE-MARGIN_CWS'!$E121*BG12</f>
        <v>0</v>
      </c>
      <c r="BH22" s="97">
        <f>'COGS-PRICE-MARGIN_CWS'!$E121*BH12</f>
        <v>0</v>
      </c>
      <c r="BI22" s="97">
        <f>'COGS-PRICE-MARGIN_CWS'!$E121*BI12</f>
        <v>0</v>
      </c>
      <c r="BJ22" s="97">
        <f>'COGS-PRICE-MARGIN_CWS'!$E121*BJ12</f>
        <v>0</v>
      </c>
      <c r="BK22" s="97">
        <f>'COGS-PRICE-MARGIN_CWS'!$E121*BK12</f>
        <v>0</v>
      </c>
      <c r="BL22" s="118">
        <f>SUM(D22:BK22)</f>
        <v>0</v>
      </c>
    </row>
    <row r="23" spans="1:64" x14ac:dyDescent="0.15">
      <c r="A23" s="17" t="s">
        <v>326</v>
      </c>
      <c r="B23" s="17"/>
      <c r="D23" s="97">
        <f>'COGS-PRICE-MARGIN_CWS'!$E7*D12</f>
        <v>0</v>
      </c>
      <c r="E23" s="97">
        <f>'COGS-PRICE-MARGIN_CWS'!$E7*E12</f>
        <v>0</v>
      </c>
      <c r="F23" s="97">
        <f>'COGS-PRICE-MARGIN_CWS'!$E7*F12</f>
        <v>0</v>
      </c>
      <c r="G23" s="97">
        <f>'COGS-PRICE-MARGIN_CWS'!$E7*G12</f>
        <v>0</v>
      </c>
      <c r="H23" s="97">
        <f>'COGS-PRICE-MARGIN_CWS'!$E7*H12</f>
        <v>0</v>
      </c>
      <c r="I23" s="97">
        <f>'COGS-PRICE-MARGIN_CWS'!$E7*I12</f>
        <v>0</v>
      </c>
      <c r="J23" s="97">
        <f>'COGS-PRICE-MARGIN_CWS'!$E7*J12</f>
        <v>0</v>
      </c>
      <c r="K23" s="97">
        <f>'COGS-PRICE-MARGIN_CWS'!$E7*K12</f>
        <v>0</v>
      </c>
      <c r="L23" s="97">
        <f>'COGS-PRICE-MARGIN_CWS'!$E7*L12</f>
        <v>0</v>
      </c>
      <c r="M23" s="97">
        <f>'COGS-PRICE-MARGIN_CWS'!$E7*M12</f>
        <v>0</v>
      </c>
      <c r="N23" s="97">
        <f>'COGS-PRICE-MARGIN_CWS'!$E7*N12</f>
        <v>0</v>
      </c>
      <c r="O23" s="97">
        <f>'COGS-PRICE-MARGIN_CWS'!$E7*O12</f>
        <v>0</v>
      </c>
      <c r="P23" s="97">
        <f>'COGS-PRICE-MARGIN_CWS'!$E59*P12</f>
        <v>0</v>
      </c>
      <c r="Q23" s="97">
        <f>'COGS-PRICE-MARGIN_CWS'!$E59*Q12</f>
        <v>0</v>
      </c>
      <c r="R23" s="97">
        <f>'COGS-PRICE-MARGIN_CWS'!$E59*R12</f>
        <v>0</v>
      </c>
      <c r="S23" s="97">
        <f>'COGS-PRICE-MARGIN_CWS'!$E59*S12</f>
        <v>0</v>
      </c>
      <c r="T23" s="97">
        <f>'COGS-PRICE-MARGIN_CWS'!$E59*T12</f>
        <v>0</v>
      </c>
      <c r="U23" s="97">
        <f>'COGS-PRICE-MARGIN_CWS'!$E59*U12</f>
        <v>0</v>
      </c>
      <c r="V23" s="97">
        <f>'COGS-PRICE-MARGIN_CWS'!$E59*V12</f>
        <v>0</v>
      </c>
      <c r="W23" s="97">
        <f>'COGS-PRICE-MARGIN_CWS'!$E59*W12</f>
        <v>0</v>
      </c>
      <c r="X23" s="97">
        <f>'COGS-PRICE-MARGIN_CWS'!$E59*X12</f>
        <v>0</v>
      </c>
      <c r="Y23" s="97">
        <f>'COGS-PRICE-MARGIN_CWS'!$E59*Y12</f>
        <v>0</v>
      </c>
      <c r="Z23" s="97">
        <f>'COGS-PRICE-MARGIN_CWS'!$E59*Z12</f>
        <v>0</v>
      </c>
      <c r="AA23" s="97">
        <f>'COGS-PRICE-MARGIN_CWS'!$E59*AA12</f>
        <v>0</v>
      </c>
      <c r="AB23" s="97">
        <f>'COGS-PRICE-MARGIN_CWS'!$E80*AB12</f>
        <v>0</v>
      </c>
      <c r="AC23" s="97">
        <f>'COGS-PRICE-MARGIN_CWS'!$E80*AC12</f>
        <v>0</v>
      </c>
      <c r="AD23" s="97">
        <f>'COGS-PRICE-MARGIN_CWS'!$E80*AD12</f>
        <v>0</v>
      </c>
      <c r="AE23" s="97">
        <f>'COGS-PRICE-MARGIN_CWS'!$E80*AE12</f>
        <v>0</v>
      </c>
      <c r="AF23" s="97">
        <f>'COGS-PRICE-MARGIN_CWS'!$E80*AF12</f>
        <v>0</v>
      </c>
      <c r="AG23" s="97">
        <f>'COGS-PRICE-MARGIN_CWS'!$E80*AG12</f>
        <v>0</v>
      </c>
      <c r="AH23" s="97">
        <f>'COGS-PRICE-MARGIN_CWS'!$E80*AH12</f>
        <v>0</v>
      </c>
      <c r="AI23" s="97">
        <f>'COGS-PRICE-MARGIN_CWS'!$E80*AI12</f>
        <v>0</v>
      </c>
      <c r="AJ23" s="97">
        <f>'COGS-PRICE-MARGIN_CWS'!$E80*AJ12</f>
        <v>0</v>
      </c>
      <c r="AK23" s="97">
        <f>'COGS-PRICE-MARGIN_CWS'!$E80*AK12</f>
        <v>0</v>
      </c>
      <c r="AL23" s="97">
        <f>'COGS-PRICE-MARGIN_CWS'!$E80*AL12</f>
        <v>0</v>
      </c>
      <c r="AM23" s="97">
        <f>'COGS-PRICE-MARGIN_CWS'!$E80*AM12</f>
        <v>0</v>
      </c>
      <c r="AN23" s="97">
        <f>'COGS-PRICE-MARGIN_CWS'!$E101*AN12</f>
        <v>0</v>
      </c>
      <c r="AO23" s="97">
        <f>'COGS-PRICE-MARGIN_CWS'!$E101*AO12</f>
        <v>0</v>
      </c>
      <c r="AP23" s="97">
        <f>'COGS-PRICE-MARGIN_CWS'!$E101*AP12</f>
        <v>0</v>
      </c>
      <c r="AQ23" s="97">
        <f>'COGS-PRICE-MARGIN_CWS'!$E101*AQ12</f>
        <v>0</v>
      </c>
      <c r="AR23" s="97">
        <f>'COGS-PRICE-MARGIN_CWS'!$E101*AR12</f>
        <v>0</v>
      </c>
      <c r="AS23" s="97">
        <f>'COGS-PRICE-MARGIN_CWS'!$E101*AS12</f>
        <v>0</v>
      </c>
      <c r="AT23" s="97">
        <f>'COGS-PRICE-MARGIN_CWS'!$E101*AT12</f>
        <v>0</v>
      </c>
      <c r="AU23" s="97">
        <f>'COGS-PRICE-MARGIN_CWS'!$E101*AU12</f>
        <v>0</v>
      </c>
      <c r="AV23" s="97">
        <f>'COGS-PRICE-MARGIN_CWS'!$E101*AV12</f>
        <v>0</v>
      </c>
      <c r="AW23" s="97">
        <f>'COGS-PRICE-MARGIN_CWS'!$E101*AW12</f>
        <v>0</v>
      </c>
      <c r="AX23" s="97">
        <f>'COGS-PRICE-MARGIN_CWS'!$E101*AX12</f>
        <v>0</v>
      </c>
      <c r="AY23" s="97">
        <f>'COGS-PRICE-MARGIN_CWS'!$E101*AY12</f>
        <v>0</v>
      </c>
      <c r="AZ23" s="97">
        <f>'COGS-PRICE-MARGIN_CWS'!$E122*AZ12</f>
        <v>0</v>
      </c>
      <c r="BA23" s="97">
        <f>'COGS-PRICE-MARGIN_CWS'!$E122*BA12</f>
        <v>0</v>
      </c>
      <c r="BB23" s="97">
        <f>'COGS-PRICE-MARGIN_CWS'!$E122*BB12</f>
        <v>0</v>
      </c>
      <c r="BC23" s="97">
        <f>'COGS-PRICE-MARGIN_CWS'!$E122*BC12</f>
        <v>0</v>
      </c>
      <c r="BD23" s="97">
        <f>'COGS-PRICE-MARGIN_CWS'!$E122*BD12</f>
        <v>0</v>
      </c>
      <c r="BE23" s="97">
        <f>'COGS-PRICE-MARGIN_CWS'!$E122*BE12</f>
        <v>0</v>
      </c>
      <c r="BF23" s="97">
        <f>'COGS-PRICE-MARGIN_CWS'!$E122*BF12</f>
        <v>0</v>
      </c>
      <c r="BG23" s="97">
        <f>'COGS-PRICE-MARGIN_CWS'!$E122*BG12</f>
        <v>0</v>
      </c>
      <c r="BH23" s="97">
        <f>'COGS-PRICE-MARGIN_CWS'!$E122*BH12</f>
        <v>0</v>
      </c>
      <c r="BI23" s="97">
        <f>'COGS-PRICE-MARGIN_CWS'!$E122*BI12</f>
        <v>0</v>
      </c>
      <c r="BJ23" s="97">
        <f>'COGS-PRICE-MARGIN_CWS'!$E122*BJ12</f>
        <v>0</v>
      </c>
      <c r="BK23" s="97">
        <f>'COGS-PRICE-MARGIN_CWS'!$E122*BK12</f>
        <v>0</v>
      </c>
      <c r="BL23" s="118">
        <f>SUM(D23:BK23)</f>
        <v>0</v>
      </c>
    </row>
    <row r="24" spans="1:64" x14ac:dyDescent="0.15">
      <c r="A24" s="17"/>
      <c r="B24" s="17"/>
      <c r="D24" s="97"/>
      <c r="E24" s="97"/>
      <c r="F24" s="97"/>
      <c r="G24" s="97"/>
      <c r="H24" s="97"/>
      <c r="I24" s="97"/>
      <c r="J24" s="97"/>
      <c r="K24" s="97"/>
      <c r="L24" s="97"/>
      <c r="M24" s="97"/>
      <c r="N24" s="97"/>
      <c r="O24" s="97"/>
      <c r="P24" s="97"/>
      <c r="Q24" s="97"/>
      <c r="R24" s="97"/>
      <c r="S24" s="97"/>
      <c r="T24" s="97"/>
      <c r="U24" s="97"/>
      <c r="V24" s="97"/>
      <c r="W24" s="97"/>
      <c r="X24" s="97"/>
      <c r="Y24" s="97"/>
      <c r="Z24" s="97"/>
      <c r="AA24" s="97"/>
      <c r="AB24" s="97"/>
      <c r="AC24" s="97"/>
      <c r="AD24" s="97"/>
      <c r="AE24" s="97"/>
      <c r="AF24" s="97"/>
      <c r="AG24" s="97"/>
      <c r="AH24" s="97"/>
      <c r="AI24" s="97"/>
      <c r="AJ24" s="97"/>
      <c r="AK24" s="97"/>
      <c r="AL24" s="97"/>
      <c r="AM24" s="97"/>
      <c r="AN24" s="97"/>
      <c r="AO24" s="97"/>
      <c r="AP24" s="97"/>
      <c r="AQ24" s="97"/>
      <c r="AR24" s="97"/>
      <c r="AS24" s="97"/>
      <c r="AT24" s="97"/>
      <c r="AU24" s="97"/>
      <c r="AV24" s="97"/>
      <c r="AW24" s="97"/>
      <c r="AX24" s="97"/>
      <c r="AY24" s="97"/>
      <c r="AZ24" s="97"/>
      <c r="BA24" s="97"/>
      <c r="BB24" s="97"/>
      <c r="BC24" s="97"/>
      <c r="BD24" s="97"/>
      <c r="BE24" s="97"/>
      <c r="BF24" s="97"/>
      <c r="BG24" s="97"/>
      <c r="BH24" s="97"/>
      <c r="BI24" s="97"/>
      <c r="BJ24" s="97"/>
      <c r="BK24" s="97"/>
    </row>
    <row r="25" spans="1:64" s="14" customFormat="1" x14ac:dyDescent="0.15">
      <c r="A25" s="16" t="s">
        <v>348</v>
      </c>
      <c r="B25" s="73"/>
      <c r="D25" s="99">
        <f>SUM(D20:D23)</f>
        <v>0</v>
      </c>
      <c r="E25" s="99">
        <f t="shared" ref="E25:O25" si="5">SUM(E20:E23)</f>
        <v>0</v>
      </c>
      <c r="F25" s="99">
        <f t="shared" si="5"/>
        <v>0</v>
      </c>
      <c r="G25" s="99">
        <f t="shared" si="5"/>
        <v>62500</v>
      </c>
      <c r="H25" s="99">
        <f t="shared" si="5"/>
        <v>75000</v>
      </c>
      <c r="I25" s="99">
        <f t="shared" si="5"/>
        <v>87500</v>
      </c>
      <c r="J25" s="99">
        <f t="shared" si="5"/>
        <v>62500</v>
      </c>
      <c r="K25" s="99">
        <f t="shared" si="5"/>
        <v>75000</v>
      </c>
      <c r="L25" s="99">
        <f t="shared" si="5"/>
        <v>50000</v>
      </c>
      <c r="M25" s="99">
        <f t="shared" si="5"/>
        <v>50000</v>
      </c>
      <c r="N25" s="99">
        <f t="shared" si="5"/>
        <v>50000</v>
      </c>
      <c r="O25" s="99">
        <f t="shared" si="5"/>
        <v>25000</v>
      </c>
      <c r="P25" s="99">
        <f>SUM(P20:P23)</f>
        <v>181600</v>
      </c>
      <c r="Q25" s="99">
        <f t="shared" ref="Q25:AB25" si="6">SUM(Q20:Q23)</f>
        <v>295100</v>
      </c>
      <c r="R25" s="99">
        <f t="shared" si="6"/>
        <v>329150</v>
      </c>
      <c r="S25" s="99">
        <f t="shared" si="6"/>
        <v>329150</v>
      </c>
      <c r="T25" s="99">
        <f t="shared" si="6"/>
        <v>363200</v>
      </c>
      <c r="U25" s="99">
        <f t="shared" si="6"/>
        <v>397250</v>
      </c>
      <c r="V25" s="99">
        <f t="shared" si="6"/>
        <v>329150</v>
      </c>
      <c r="W25" s="99">
        <f t="shared" si="6"/>
        <v>363200</v>
      </c>
      <c r="X25" s="99">
        <f t="shared" si="6"/>
        <v>295100</v>
      </c>
      <c r="Y25" s="99">
        <f t="shared" si="6"/>
        <v>295100</v>
      </c>
      <c r="Z25" s="99">
        <f t="shared" si="6"/>
        <v>295100</v>
      </c>
      <c r="AA25" s="99">
        <f t="shared" si="6"/>
        <v>181600</v>
      </c>
      <c r="AB25" s="99">
        <f t="shared" si="6"/>
        <v>299425</v>
      </c>
      <c r="AC25" s="99">
        <f t="shared" ref="AC25:BK25" si="7">SUM(AC20:AC23)</f>
        <v>485275</v>
      </c>
      <c r="AD25" s="99">
        <f t="shared" si="7"/>
        <v>547225</v>
      </c>
      <c r="AE25" s="99">
        <f t="shared" si="7"/>
        <v>547225</v>
      </c>
      <c r="AF25" s="99">
        <f t="shared" si="7"/>
        <v>598850</v>
      </c>
      <c r="AG25" s="99">
        <f t="shared" si="7"/>
        <v>660800</v>
      </c>
      <c r="AH25" s="99">
        <f t="shared" si="7"/>
        <v>547225</v>
      </c>
      <c r="AI25" s="99">
        <f t="shared" si="7"/>
        <v>598850</v>
      </c>
      <c r="AJ25" s="99">
        <f t="shared" si="7"/>
        <v>485275</v>
      </c>
      <c r="AK25" s="99">
        <f t="shared" si="7"/>
        <v>485275</v>
      </c>
      <c r="AL25" s="99">
        <f t="shared" si="7"/>
        <v>485275</v>
      </c>
      <c r="AM25" s="99">
        <f t="shared" si="7"/>
        <v>299425</v>
      </c>
      <c r="AN25" s="99">
        <f t="shared" si="7"/>
        <v>291818.5</v>
      </c>
      <c r="AO25" s="99">
        <f t="shared" si="7"/>
        <v>470675</v>
      </c>
      <c r="AP25" s="99">
        <f t="shared" si="7"/>
        <v>527156</v>
      </c>
      <c r="AQ25" s="99">
        <f t="shared" si="7"/>
        <v>527156</v>
      </c>
      <c r="AR25" s="99">
        <f t="shared" si="7"/>
        <v>583637</v>
      </c>
      <c r="AS25" s="99">
        <f t="shared" si="7"/>
        <v>640118</v>
      </c>
      <c r="AT25" s="99">
        <f t="shared" si="7"/>
        <v>527156</v>
      </c>
      <c r="AU25" s="99">
        <f t="shared" si="7"/>
        <v>583637</v>
      </c>
      <c r="AV25" s="99">
        <f t="shared" si="7"/>
        <v>470675</v>
      </c>
      <c r="AW25" s="99">
        <f t="shared" si="7"/>
        <v>470675</v>
      </c>
      <c r="AX25" s="99">
        <f t="shared" si="7"/>
        <v>470675</v>
      </c>
      <c r="AY25" s="99">
        <f t="shared" si="7"/>
        <v>291818.5</v>
      </c>
      <c r="AZ25" s="99">
        <f t="shared" si="7"/>
        <v>259851.9</v>
      </c>
      <c r="BA25" s="99">
        <f t="shared" si="7"/>
        <v>417337.89999999997</v>
      </c>
      <c r="BB25" s="99">
        <f t="shared" si="7"/>
        <v>464583.7</v>
      </c>
      <c r="BC25" s="99">
        <f t="shared" si="7"/>
        <v>464583.7</v>
      </c>
      <c r="BD25" s="99">
        <f t="shared" si="7"/>
        <v>519703.8</v>
      </c>
      <c r="BE25" s="99">
        <f t="shared" si="7"/>
        <v>566949.6</v>
      </c>
      <c r="BF25" s="99">
        <f t="shared" si="7"/>
        <v>464583.7</v>
      </c>
      <c r="BG25" s="99">
        <f t="shared" si="7"/>
        <v>519703.8</v>
      </c>
      <c r="BH25" s="99">
        <f t="shared" si="7"/>
        <v>417337.89999999997</v>
      </c>
      <c r="BI25" s="99">
        <f t="shared" si="7"/>
        <v>417337.89999999997</v>
      </c>
      <c r="BJ25" s="99">
        <f t="shared" si="7"/>
        <v>417337.89999999997</v>
      </c>
      <c r="BK25" s="99">
        <f t="shared" si="7"/>
        <v>259851.9</v>
      </c>
      <c r="BL25" s="118">
        <f>SUM(D25:BK25)</f>
        <v>21276685.699999996</v>
      </c>
    </row>
    <row r="26" spans="1:64" s="14" customFormat="1" x14ac:dyDescent="0.15">
      <c r="A26" s="73"/>
      <c r="B26" s="73"/>
      <c r="D26" s="99"/>
      <c r="E26" s="99"/>
      <c r="F26" s="99"/>
      <c r="G26" s="99"/>
      <c r="H26" s="99"/>
      <c r="I26" s="99"/>
      <c r="J26" s="99"/>
      <c r="K26" s="99"/>
      <c r="L26" s="99"/>
      <c r="M26" s="99"/>
      <c r="N26" s="99"/>
      <c r="O26" s="99"/>
      <c r="P26" s="99"/>
      <c r="Q26" s="99"/>
      <c r="R26" s="99"/>
      <c r="S26" s="99"/>
      <c r="T26" s="99"/>
      <c r="U26" s="99"/>
      <c r="V26" s="99"/>
      <c r="W26" s="99"/>
      <c r="X26" s="99"/>
      <c r="Y26" s="99"/>
      <c r="Z26" s="99"/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99"/>
      <c r="AY26" s="99"/>
      <c r="AZ26" s="99"/>
      <c r="BA26" s="99"/>
      <c r="BB26" s="99"/>
      <c r="BC26" s="99"/>
      <c r="BD26" s="99"/>
      <c r="BE26" s="99"/>
      <c r="BF26" s="99"/>
      <c r="BG26" s="99"/>
      <c r="BH26" s="99"/>
      <c r="BI26" s="99"/>
      <c r="BJ26" s="99"/>
      <c r="BK26" s="99"/>
      <c r="BL26" s="119"/>
    </row>
    <row r="27" spans="1:64" s="14" customFormat="1" x14ac:dyDescent="0.15">
      <c r="A27" s="73" t="s">
        <v>345</v>
      </c>
      <c r="B27" s="73"/>
      <c r="D27" s="99">
        <f t="shared" ref="D27:AI27" si="8">D16-D25</f>
        <v>0</v>
      </c>
      <c r="E27" s="99">
        <f t="shared" si="8"/>
        <v>0</v>
      </c>
      <c r="F27" s="99">
        <f t="shared" si="8"/>
        <v>0</v>
      </c>
      <c r="G27" s="99">
        <f t="shared" si="8"/>
        <v>19400</v>
      </c>
      <c r="H27" s="99">
        <f t="shared" si="8"/>
        <v>23280</v>
      </c>
      <c r="I27" s="99">
        <f t="shared" si="8"/>
        <v>27160</v>
      </c>
      <c r="J27" s="99">
        <f t="shared" si="8"/>
        <v>19400</v>
      </c>
      <c r="K27" s="99">
        <f t="shared" si="8"/>
        <v>23280</v>
      </c>
      <c r="L27" s="99">
        <f t="shared" si="8"/>
        <v>15520</v>
      </c>
      <c r="M27" s="99">
        <f t="shared" si="8"/>
        <v>15520</v>
      </c>
      <c r="N27" s="99">
        <f t="shared" si="8"/>
        <v>15520</v>
      </c>
      <c r="O27" s="99">
        <f t="shared" si="8"/>
        <v>7760</v>
      </c>
      <c r="P27" s="99">
        <f t="shared" si="8"/>
        <v>56000</v>
      </c>
      <c r="Q27" s="99">
        <f t="shared" si="8"/>
        <v>91000</v>
      </c>
      <c r="R27" s="99">
        <f t="shared" si="8"/>
        <v>101500</v>
      </c>
      <c r="S27" s="99">
        <f t="shared" si="8"/>
        <v>101500</v>
      </c>
      <c r="T27" s="99">
        <f t="shared" si="8"/>
        <v>112000</v>
      </c>
      <c r="U27" s="99">
        <f t="shared" si="8"/>
        <v>122500</v>
      </c>
      <c r="V27" s="99">
        <f t="shared" si="8"/>
        <v>101500</v>
      </c>
      <c r="W27" s="99">
        <f t="shared" si="8"/>
        <v>112000</v>
      </c>
      <c r="X27" s="99">
        <f t="shared" si="8"/>
        <v>91000</v>
      </c>
      <c r="Y27" s="99">
        <f t="shared" si="8"/>
        <v>91000</v>
      </c>
      <c r="Z27" s="99">
        <f t="shared" si="8"/>
        <v>91000</v>
      </c>
      <c r="AA27" s="99">
        <f t="shared" si="8"/>
        <v>56000</v>
      </c>
      <c r="AB27" s="99">
        <f t="shared" si="8"/>
        <v>-151525</v>
      </c>
      <c r="AC27" s="99">
        <f t="shared" si="8"/>
        <v>-245575</v>
      </c>
      <c r="AD27" s="99">
        <f t="shared" si="8"/>
        <v>-276925</v>
      </c>
      <c r="AE27" s="99">
        <f t="shared" si="8"/>
        <v>-276925</v>
      </c>
      <c r="AF27" s="99">
        <f t="shared" si="8"/>
        <v>-303050</v>
      </c>
      <c r="AG27" s="99">
        <f t="shared" si="8"/>
        <v>-334400</v>
      </c>
      <c r="AH27" s="99">
        <f t="shared" si="8"/>
        <v>-276925</v>
      </c>
      <c r="AI27" s="99">
        <f t="shared" si="8"/>
        <v>-303050</v>
      </c>
      <c r="AJ27" s="99">
        <f t="shared" ref="AJ27:BK27" si="9">AJ16-AJ25</f>
        <v>-245575</v>
      </c>
      <c r="AK27" s="99">
        <f t="shared" si="9"/>
        <v>-245575</v>
      </c>
      <c r="AL27" s="99">
        <f t="shared" si="9"/>
        <v>-245575</v>
      </c>
      <c r="AM27" s="99">
        <f t="shared" si="9"/>
        <v>-151525</v>
      </c>
      <c r="AN27" s="99">
        <f t="shared" si="9"/>
        <v>-110468.5</v>
      </c>
      <c r="AO27" s="99">
        <f t="shared" si="9"/>
        <v>-178175</v>
      </c>
      <c r="AP27" s="99">
        <f t="shared" si="9"/>
        <v>-199556</v>
      </c>
      <c r="AQ27" s="99">
        <f t="shared" si="9"/>
        <v>-199556</v>
      </c>
      <c r="AR27" s="99">
        <f t="shared" si="9"/>
        <v>-220937</v>
      </c>
      <c r="AS27" s="99">
        <f t="shared" si="9"/>
        <v>-242318</v>
      </c>
      <c r="AT27" s="99">
        <f t="shared" si="9"/>
        <v>-199556</v>
      </c>
      <c r="AU27" s="99">
        <f t="shared" si="9"/>
        <v>-220937</v>
      </c>
      <c r="AV27" s="99">
        <f t="shared" si="9"/>
        <v>-178175</v>
      </c>
      <c r="AW27" s="99">
        <f t="shared" si="9"/>
        <v>-178175</v>
      </c>
      <c r="AX27" s="99">
        <f t="shared" si="9"/>
        <v>-178175</v>
      </c>
      <c r="AY27" s="99">
        <f t="shared" si="9"/>
        <v>-110468.5</v>
      </c>
      <c r="AZ27" s="99">
        <f t="shared" si="9"/>
        <v>-44526.899999999994</v>
      </c>
      <c r="BA27" s="99">
        <f t="shared" si="9"/>
        <v>-71512.899999999965</v>
      </c>
      <c r="BB27" s="99">
        <f t="shared" si="9"/>
        <v>-79608.700000000012</v>
      </c>
      <c r="BC27" s="99">
        <f t="shared" si="9"/>
        <v>-79608.700000000012</v>
      </c>
      <c r="BD27" s="99">
        <f t="shared" si="9"/>
        <v>-89053.799999999988</v>
      </c>
      <c r="BE27" s="99">
        <f t="shared" si="9"/>
        <v>-97149.599999999977</v>
      </c>
      <c r="BF27" s="99">
        <f t="shared" si="9"/>
        <v>-79608.700000000012</v>
      </c>
      <c r="BG27" s="99">
        <f t="shared" si="9"/>
        <v>-89053.799999999988</v>
      </c>
      <c r="BH27" s="99">
        <f t="shared" si="9"/>
        <v>-71512.899999999965</v>
      </c>
      <c r="BI27" s="99">
        <f t="shared" si="9"/>
        <v>-71512.899999999965</v>
      </c>
      <c r="BJ27" s="99">
        <f t="shared" si="9"/>
        <v>-71512.899999999965</v>
      </c>
      <c r="BK27" s="99">
        <f t="shared" si="9"/>
        <v>-44526.899999999994</v>
      </c>
      <c r="BL27" s="118">
        <f>SUM(D27:BK27)</f>
        <v>-4868470.7000000011</v>
      </c>
    </row>
    <row r="28" spans="1:64" s="14" customFormat="1" x14ac:dyDescent="0.15">
      <c r="A28" s="73" t="s">
        <v>327</v>
      </c>
      <c r="B28" s="73"/>
      <c r="D28" s="100">
        <f>IF(D27&gt;0,(D27/D16),0)</f>
        <v>0</v>
      </c>
      <c r="E28" s="100">
        <f t="shared" ref="E28:BK28" si="10">IF(E27&gt;0,(E27/E16),0)</f>
        <v>0</v>
      </c>
      <c r="F28" s="100">
        <f t="shared" si="10"/>
        <v>0</v>
      </c>
      <c r="G28" s="100">
        <f t="shared" si="10"/>
        <v>0.23687423687423687</v>
      </c>
      <c r="H28" s="100">
        <f t="shared" si="10"/>
        <v>0.23687423687423687</v>
      </c>
      <c r="I28" s="100">
        <f t="shared" si="10"/>
        <v>0.23687423687423687</v>
      </c>
      <c r="J28" s="100">
        <f t="shared" si="10"/>
        <v>0.23687423687423687</v>
      </c>
      <c r="K28" s="100">
        <f t="shared" si="10"/>
        <v>0.23687423687423687</v>
      </c>
      <c r="L28" s="100">
        <f t="shared" si="10"/>
        <v>0.23687423687423687</v>
      </c>
      <c r="M28" s="100">
        <f t="shared" si="10"/>
        <v>0.23687423687423687</v>
      </c>
      <c r="N28" s="100">
        <f t="shared" si="10"/>
        <v>0.23687423687423687</v>
      </c>
      <c r="O28" s="100">
        <f t="shared" si="10"/>
        <v>0.23687423687423687</v>
      </c>
      <c r="P28" s="100">
        <f t="shared" si="10"/>
        <v>0.2356902356902357</v>
      </c>
      <c r="Q28" s="100">
        <f t="shared" si="10"/>
        <v>0.2356902356902357</v>
      </c>
      <c r="R28" s="100">
        <f t="shared" si="10"/>
        <v>0.2356902356902357</v>
      </c>
      <c r="S28" s="100">
        <f t="shared" si="10"/>
        <v>0.2356902356902357</v>
      </c>
      <c r="T28" s="100">
        <f t="shared" si="10"/>
        <v>0.2356902356902357</v>
      </c>
      <c r="U28" s="100">
        <f t="shared" si="10"/>
        <v>0.2356902356902357</v>
      </c>
      <c r="V28" s="100">
        <f t="shared" si="10"/>
        <v>0.2356902356902357</v>
      </c>
      <c r="W28" s="100">
        <f t="shared" si="10"/>
        <v>0.2356902356902357</v>
      </c>
      <c r="X28" s="100">
        <f t="shared" si="10"/>
        <v>0.2356902356902357</v>
      </c>
      <c r="Y28" s="100">
        <f t="shared" si="10"/>
        <v>0.2356902356902357</v>
      </c>
      <c r="Z28" s="100">
        <f t="shared" si="10"/>
        <v>0.2356902356902357</v>
      </c>
      <c r="AA28" s="100">
        <f t="shared" si="10"/>
        <v>0.2356902356902357</v>
      </c>
      <c r="AB28" s="100">
        <f t="shared" si="10"/>
        <v>0</v>
      </c>
      <c r="AC28" s="100">
        <f t="shared" si="10"/>
        <v>0</v>
      </c>
      <c r="AD28" s="100">
        <f t="shared" si="10"/>
        <v>0</v>
      </c>
      <c r="AE28" s="100">
        <f t="shared" si="10"/>
        <v>0</v>
      </c>
      <c r="AF28" s="100">
        <f t="shared" si="10"/>
        <v>0</v>
      </c>
      <c r="AG28" s="100">
        <f t="shared" si="10"/>
        <v>0</v>
      </c>
      <c r="AH28" s="100">
        <f t="shared" si="10"/>
        <v>0</v>
      </c>
      <c r="AI28" s="100">
        <f t="shared" si="10"/>
        <v>0</v>
      </c>
      <c r="AJ28" s="100">
        <f t="shared" si="10"/>
        <v>0</v>
      </c>
      <c r="AK28" s="100">
        <f t="shared" si="10"/>
        <v>0</v>
      </c>
      <c r="AL28" s="100">
        <f t="shared" si="10"/>
        <v>0</v>
      </c>
      <c r="AM28" s="100">
        <f t="shared" si="10"/>
        <v>0</v>
      </c>
      <c r="AN28" s="100">
        <f t="shared" si="10"/>
        <v>0</v>
      </c>
      <c r="AO28" s="100">
        <f t="shared" si="10"/>
        <v>0</v>
      </c>
      <c r="AP28" s="100">
        <f t="shared" si="10"/>
        <v>0</v>
      </c>
      <c r="AQ28" s="100">
        <f t="shared" si="10"/>
        <v>0</v>
      </c>
      <c r="AR28" s="100">
        <f t="shared" si="10"/>
        <v>0</v>
      </c>
      <c r="AS28" s="100">
        <f t="shared" si="10"/>
        <v>0</v>
      </c>
      <c r="AT28" s="100">
        <f t="shared" si="10"/>
        <v>0</v>
      </c>
      <c r="AU28" s="100">
        <f t="shared" si="10"/>
        <v>0</v>
      </c>
      <c r="AV28" s="100">
        <f t="shared" si="10"/>
        <v>0</v>
      </c>
      <c r="AW28" s="100">
        <f t="shared" si="10"/>
        <v>0</v>
      </c>
      <c r="AX28" s="100">
        <f t="shared" si="10"/>
        <v>0</v>
      </c>
      <c r="AY28" s="100">
        <f t="shared" si="10"/>
        <v>0</v>
      </c>
      <c r="AZ28" s="100">
        <f t="shared" si="10"/>
        <v>0</v>
      </c>
      <c r="BA28" s="100">
        <f t="shared" si="10"/>
        <v>0</v>
      </c>
      <c r="BB28" s="100">
        <f t="shared" si="10"/>
        <v>0</v>
      </c>
      <c r="BC28" s="100">
        <f t="shared" si="10"/>
        <v>0</v>
      </c>
      <c r="BD28" s="100">
        <f t="shared" si="10"/>
        <v>0</v>
      </c>
      <c r="BE28" s="100">
        <f t="shared" si="10"/>
        <v>0</v>
      </c>
      <c r="BF28" s="100">
        <f t="shared" si="10"/>
        <v>0</v>
      </c>
      <c r="BG28" s="100">
        <f t="shared" si="10"/>
        <v>0</v>
      </c>
      <c r="BH28" s="100">
        <f t="shared" si="10"/>
        <v>0</v>
      </c>
      <c r="BI28" s="100">
        <f t="shared" si="10"/>
        <v>0</v>
      </c>
      <c r="BJ28" s="100">
        <f t="shared" si="10"/>
        <v>0</v>
      </c>
      <c r="BK28" s="100">
        <f t="shared" si="10"/>
        <v>0</v>
      </c>
      <c r="BL28" s="119"/>
    </row>
    <row r="30" spans="1:64" x14ac:dyDescent="0.15">
      <c r="A30" s="16" t="s">
        <v>1247</v>
      </c>
      <c r="B30" s="16"/>
    </row>
    <row r="31" spans="1:64" x14ac:dyDescent="0.15">
      <c r="A31" s="16"/>
      <c r="B31" s="16"/>
    </row>
    <row r="32" spans="1:64" x14ac:dyDescent="0.15">
      <c r="A32" s="47" t="s">
        <v>346</v>
      </c>
      <c r="B32" s="47"/>
      <c r="D32" s="98">
        <f>'COGS-PRICE-MARGIN_CWS'!$B22</f>
        <v>0.25</v>
      </c>
      <c r="E32" s="98">
        <f>'COGS-PRICE-MARGIN_CWS'!$B22</f>
        <v>0.25</v>
      </c>
      <c r="F32" s="98">
        <f>'COGS-PRICE-MARGIN_CWS'!$B22</f>
        <v>0.25</v>
      </c>
      <c r="G32" s="98">
        <f>'COGS-PRICE-MARGIN_CWS'!$B22</f>
        <v>0.25</v>
      </c>
      <c r="H32" s="98">
        <f>'COGS-PRICE-MARGIN_CWS'!$B22</f>
        <v>0.25</v>
      </c>
      <c r="I32" s="98">
        <f>'COGS-PRICE-MARGIN_CWS'!$B22</f>
        <v>0.25</v>
      </c>
      <c r="J32" s="98">
        <f>'COGS-PRICE-MARGIN_CWS'!$B22</f>
        <v>0.25</v>
      </c>
      <c r="K32" s="98">
        <f>'COGS-PRICE-MARGIN_CWS'!$B22</f>
        <v>0.25</v>
      </c>
      <c r="L32" s="98">
        <f>'COGS-PRICE-MARGIN_CWS'!$B22</f>
        <v>0.25</v>
      </c>
      <c r="M32" s="98">
        <f>'COGS-PRICE-MARGIN_CWS'!$B22</f>
        <v>0.25</v>
      </c>
      <c r="N32" s="98">
        <f>'COGS-PRICE-MARGIN_CWS'!$B22</f>
        <v>0.25</v>
      </c>
      <c r="O32" s="98">
        <f>'COGS-PRICE-MARGIN_CWS'!$B22</f>
        <v>0.25</v>
      </c>
      <c r="P32" s="98">
        <f>'COGS-PRICE-MARGIN_CWS'!$B71</f>
        <v>0.4</v>
      </c>
      <c r="Q32" s="98">
        <f>'COGS-PRICE-MARGIN_CWS'!$B71</f>
        <v>0.4</v>
      </c>
      <c r="R32" s="98">
        <f>'COGS-PRICE-MARGIN_CWS'!$B71</f>
        <v>0.4</v>
      </c>
      <c r="S32" s="98">
        <f>'COGS-PRICE-MARGIN_CWS'!$B71</f>
        <v>0.4</v>
      </c>
      <c r="T32" s="98">
        <f>'COGS-PRICE-MARGIN_CWS'!$B71</f>
        <v>0.4</v>
      </c>
      <c r="U32" s="98">
        <f>'COGS-PRICE-MARGIN_CWS'!$B71</f>
        <v>0.4</v>
      </c>
      <c r="V32" s="98">
        <f>'COGS-PRICE-MARGIN_CWS'!$B71</f>
        <v>0.4</v>
      </c>
      <c r="W32" s="98">
        <f>'COGS-PRICE-MARGIN_CWS'!$B71</f>
        <v>0.4</v>
      </c>
      <c r="X32" s="98">
        <f>'COGS-PRICE-MARGIN_CWS'!$B71</f>
        <v>0.4</v>
      </c>
      <c r="Y32" s="98">
        <f>'COGS-PRICE-MARGIN_CWS'!$B71</f>
        <v>0.4</v>
      </c>
      <c r="Z32" s="98">
        <f>'COGS-PRICE-MARGIN_CWS'!$B71</f>
        <v>0.4</v>
      </c>
      <c r="AA32" s="98">
        <f>'COGS-PRICE-MARGIN_CWS'!$B71</f>
        <v>0.4</v>
      </c>
      <c r="AB32" s="98">
        <f>'COGS-PRICE-MARGIN_CWS'!$B92</f>
        <v>0.6</v>
      </c>
      <c r="AC32" s="98">
        <f>'COGS-PRICE-MARGIN_CWS'!$B92</f>
        <v>0.6</v>
      </c>
      <c r="AD32" s="98">
        <f>'COGS-PRICE-MARGIN_CWS'!$B92</f>
        <v>0.6</v>
      </c>
      <c r="AE32" s="98">
        <f>'COGS-PRICE-MARGIN_CWS'!$B92</f>
        <v>0.6</v>
      </c>
      <c r="AF32" s="98">
        <f>'COGS-PRICE-MARGIN_CWS'!$B92</f>
        <v>0.6</v>
      </c>
      <c r="AG32" s="98">
        <f>'COGS-PRICE-MARGIN_CWS'!$B92</f>
        <v>0.6</v>
      </c>
      <c r="AH32" s="98">
        <f>'COGS-PRICE-MARGIN_CWS'!$B92</f>
        <v>0.6</v>
      </c>
      <c r="AI32" s="98">
        <f>'COGS-PRICE-MARGIN_CWS'!$B92</f>
        <v>0.6</v>
      </c>
      <c r="AJ32" s="98">
        <f>'COGS-PRICE-MARGIN_CWS'!$B92</f>
        <v>0.6</v>
      </c>
      <c r="AK32" s="98">
        <f>'COGS-PRICE-MARGIN_CWS'!$B92</f>
        <v>0.6</v>
      </c>
      <c r="AL32" s="98">
        <f>'COGS-PRICE-MARGIN_CWS'!$B92</f>
        <v>0.6</v>
      </c>
      <c r="AM32" s="98">
        <f>'COGS-PRICE-MARGIN_CWS'!$B92</f>
        <v>0.6</v>
      </c>
      <c r="AN32" s="98">
        <f>'COGS-PRICE-MARGIN_CWS'!$B113</f>
        <v>0.8</v>
      </c>
      <c r="AO32" s="98">
        <f>'COGS-PRICE-MARGIN_CWS'!$B113</f>
        <v>0.8</v>
      </c>
      <c r="AP32" s="98">
        <f>'COGS-PRICE-MARGIN_CWS'!$B113</f>
        <v>0.8</v>
      </c>
      <c r="AQ32" s="98">
        <f>'COGS-PRICE-MARGIN_CWS'!$B113</f>
        <v>0.8</v>
      </c>
      <c r="AR32" s="98">
        <f>'COGS-PRICE-MARGIN_CWS'!$B113</f>
        <v>0.8</v>
      </c>
      <c r="AS32" s="98">
        <f>'COGS-PRICE-MARGIN_CWS'!$B113</f>
        <v>0.8</v>
      </c>
      <c r="AT32" s="98">
        <f>'COGS-PRICE-MARGIN_CWS'!$B113</f>
        <v>0.8</v>
      </c>
      <c r="AU32" s="98">
        <f>'COGS-PRICE-MARGIN_CWS'!$B113</f>
        <v>0.8</v>
      </c>
      <c r="AV32" s="98">
        <f>'COGS-PRICE-MARGIN_CWS'!$B113</f>
        <v>0.8</v>
      </c>
      <c r="AW32" s="98">
        <f>'COGS-PRICE-MARGIN_CWS'!$B113</f>
        <v>0.8</v>
      </c>
      <c r="AX32" s="98">
        <f>'COGS-PRICE-MARGIN_CWS'!$B113</f>
        <v>0.8</v>
      </c>
      <c r="AY32" s="98">
        <f>'COGS-PRICE-MARGIN_CWS'!$B113</f>
        <v>0.8</v>
      </c>
      <c r="AZ32" s="98">
        <f>'COGS-PRICE-MARGIN_CWS'!$B134</f>
        <v>0.9</v>
      </c>
      <c r="BA32" s="98">
        <f>'COGS-PRICE-MARGIN_CWS'!$B134</f>
        <v>0.9</v>
      </c>
      <c r="BB32" s="98">
        <f>'COGS-PRICE-MARGIN_CWS'!$B134</f>
        <v>0.9</v>
      </c>
      <c r="BC32" s="98">
        <f>'COGS-PRICE-MARGIN_CWS'!$B134</f>
        <v>0.9</v>
      </c>
      <c r="BD32" s="98">
        <f>'COGS-PRICE-MARGIN_CWS'!$B134</f>
        <v>0.9</v>
      </c>
      <c r="BE32" s="98">
        <f>'COGS-PRICE-MARGIN_CWS'!$B134</f>
        <v>0.9</v>
      </c>
      <c r="BF32" s="98">
        <f>'COGS-PRICE-MARGIN_CWS'!$B134</f>
        <v>0.9</v>
      </c>
      <c r="BG32" s="98">
        <f>'COGS-PRICE-MARGIN_CWS'!$B134</f>
        <v>0.9</v>
      </c>
      <c r="BH32" s="98">
        <f>'COGS-PRICE-MARGIN_CWS'!$B134</f>
        <v>0.9</v>
      </c>
      <c r="BI32" s="98">
        <f>'COGS-PRICE-MARGIN_CWS'!$B134</f>
        <v>0.9</v>
      </c>
      <c r="BJ32" s="98">
        <f>'COGS-PRICE-MARGIN_CWS'!$B134</f>
        <v>0.9</v>
      </c>
      <c r="BK32" s="98">
        <f>'COGS-PRICE-MARGIN_CWS'!$B134</f>
        <v>0.9</v>
      </c>
    </row>
    <row r="33" spans="1:64" s="102" customFormat="1" x14ac:dyDescent="0.15">
      <c r="A33" s="299" t="str">
        <f xml:space="preserve"> 'COGS-PRICE-MARGIN_CWS'!A10 &amp; " Units"</f>
        <v>Local Services Units</v>
      </c>
      <c r="B33" s="299"/>
      <c r="D33" s="102">
        <f t="shared" ref="D33:AI33" si="11">D12-D34</f>
        <v>0</v>
      </c>
      <c r="E33" s="102">
        <f t="shared" si="11"/>
        <v>0</v>
      </c>
      <c r="F33" s="102">
        <f t="shared" si="11"/>
        <v>0</v>
      </c>
      <c r="G33" s="102">
        <f t="shared" si="11"/>
        <v>3</v>
      </c>
      <c r="H33" s="102">
        <f t="shared" si="11"/>
        <v>4</v>
      </c>
      <c r="I33" s="102">
        <f t="shared" si="11"/>
        <v>5</v>
      </c>
      <c r="J33" s="102">
        <f t="shared" si="11"/>
        <v>3</v>
      </c>
      <c r="K33" s="102">
        <f t="shared" si="11"/>
        <v>4</v>
      </c>
      <c r="L33" s="102">
        <f t="shared" si="11"/>
        <v>3</v>
      </c>
      <c r="M33" s="102">
        <f t="shared" si="11"/>
        <v>3</v>
      </c>
      <c r="N33" s="102">
        <f t="shared" si="11"/>
        <v>3</v>
      </c>
      <c r="O33" s="102">
        <f t="shared" si="11"/>
        <v>1</v>
      </c>
      <c r="P33" s="102">
        <f t="shared" si="11"/>
        <v>9</v>
      </c>
      <c r="Q33" s="102">
        <f t="shared" si="11"/>
        <v>15</v>
      </c>
      <c r="R33" s="102">
        <f t="shared" si="11"/>
        <v>17</v>
      </c>
      <c r="S33" s="102">
        <f t="shared" si="11"/>
        <v>17</v>
      </c>
      <c r="T33" s="102">
        <f t="shared" si="11"/>
        <v>19</v>
      </c>
      <c r="U33" s="102">
        <f t="shared" si="11"/>
        <v>21</v>
      </c>
      <c r="V33" s="102">
        <f t="shared" si="11"/>
        <v>17</v>
      </c>
      <c r="W33" s="102">
        <f t="shared" si="11"/>
        <v>19</v>
      </c>
      <c r="X33" s="102">
        <f t="shared" si="11"/>
        <v>15</v>
      </c>
      <c r="Y33" s="102">
        <f t="shared" si="11"/>
        <v>15</v>
      </c>
      <c r="Z33" s="102">
        <f t="shared" si="11"/>
        <v>15</v>
      </c>
      <c r="AA33" s="102">
        <f t="shared" si="11"/>
        <v>9</v>
      </c>
      <c r="AB33" s="102">
        <f t="shared" si="11"/>
        <v>11</v>
      </c>
      <c r="AC33" s="102">
        <f t="shared" si="11"/>
        <v>18</v>
      </c>
      <c r="AD33" s="102">
        <f t="shared" si="11"/>
        <v>21</v>
      </c>
      <c r="AE33" s="102">
        <f t="shared" si="11"/>
        <v>21</v>
      </c>
      <c r="AF33" s="102">
        <f t="shared" si="11"/>
        <v>23</v>
      </c>
      <c r="AG33" s="102">
        <f t="shared" si="11"/>
        <v>25</v>
      </c>
      <c r="AH33" s="102">
        <f t="shared" si="11"/>
        <v>21</v>
      </c>
      <c r="AI33" s="102">
        <f t="shared" si="11"/>
        <v>23</v>
      </c>
      <c r="AJ33" s="102">
        <f t="shared" ref="AJ33:BK33" si="12">AJ12-AJ34</f>
        <v>18</v>
      </c>
      <c r="AK33" s="102">
        <f t="shared" si="12"/>
        <v>18</v>
      </c>
      <c r="AL33" s="102">
        <f t="shared" si="12"/>
        <v>18</v>
      </c>
      <c r="AM33" s="102">
        <f t="shared" si="12"/>
        <v>11</v>
      </c>
      <c r="AN33" s="102">
        <f t="shared" si="12"/>
        <v>6</v>
      </c>
      <c r="AO33" s="102">
        <f t="shared" si="12"/>
        <v>10</v>
      </c>
      <c r="AP33" s="102">
        <f t="shared" si="12"/>
        <v>11</v>
      </c>
      <c r="AQ33" s="102">
        <f t="shared" si="12"/>
        <v>11</v>
      </c>
      <c r="AR33" s="102">
        <f t="shared" si="12"/>
        <v>12</v>
      </c>
      <c r="AS33" s="102">
        <f t="shared" si="12"/>
        <v>13</v>
      </c>
      <c r="AT33" s="102">
        <f t="shared" si="12"/>
        <v>11</v>
      </c>
      <c r="AU33" s="102">
        <f t="shared" si="12"/>
        <v>12</v>
      </c>
      <c r="AV33" s="102">
        <f t="shared" si="12"/>
        <v>10</v>
      </c>
      <c r="AW33" s="102">
        <f t="shared" si="12"/>
        <v>10</v>
      </c>
      <c r="AX33" s="102">
        <f t="shared" si="12"/>
        <v>10</v>
      </c>
      <c r="AY33" s="102">
        <f t="shared" si="12"/>
        <v>6</v>
      </c>
      <c r="AZ33" s="102">
        <f t="shared" si="12"/>
        <v>3</v>
      </c>
      <c r="BA33" s="102">
        <f t="shared" si="12"/>
        <v>5</v>
      </c>
      <c r="BB33" s="102">
        <f t="shared" si="12"/>
        <v>5</v>
      </c>
      <c r="BC33" s="102">
        <f t="shared" si="12"/>
        <v>5</v>
      </c>
      <c r="BD33" s="102">
        <f t="shared" si="12"/>
        <v>6</v>
      </c>
      <c r="BE33" s="102">
        <f t="shared" si="12"/>
        <v>7</v>
      </c>
      <c r="BF33" s="102">
        <f t="shared" si="12"/>
        <v>5</v>
      </c>
      <c r="BG33" s="102">
        <f t="shared" si="12"/>
        <v>6</v>
      </c>
      <c r="BH33" s="102">
        <f t="shared" si="12"/>
        <v>5</v>
      </c>
      <c r="BI33" s="102">
        <f t="shared" si="12"/>
        <v>5</v>
      </c>
      <c r="BJ33" s="102">
        <f t="shared" si="12"/>
        <v>5</v>
      </c>
      <c r="BK33" s="102">
        <f t="shared" si="12"/>
        <v>3</v>
      </c>
      <c r="BL33" s="103">
        <f>SUM(D33:BK33)</f>
        <v>627</v>
      </c>
    </row>
    <row r="34" spans="1:64" s="102" customFormat="1" x14ac:dyDescent="0.15">
      <c r="A34" s="299" t="str">
        <f xml:space="preserve"> 'COGS-PRICE-MARGIN_CWS'!A18 &amp; " Units"</f>
        <v>Domicilio Services Units</v>
      </c>
      <c r="B34" s="299"/>
      <c r="D34" s="102">
        <f>ROUNDUP(+D12*D32,0)</f>
        <v>0</v>
      </c>
      <c r="E34" s="102">
        <f t="shared" ref="E34:BK34" si="13">ROUNDUP(+E12*E32,0)</f>
        <v>0</v>
      </c>
      <c r="F34" s="102">
        <f t="shared" si="13"/>
        <v>0</v>
      </c>
      <c r="G34" s="102">
        <f t="shared" si="13"/>
        <v>2</v>
      </c>
      <c r="H34" s="102">
        <f t="shared" si="13"/>
        <v>2</v>
      </c>
      <c r="I34" s="102">
        <f t="shared" si="13"/>
        <v>2</v>
      </c>
      <c r="J34" s="102">
        <f t="shared" si="13"/>
        <v>2</v>
      </c>
      <c r="K34" s="102">
        <f t="shared" si="13"/>
        <v>2</v>
      </c>
      <c r="L34" s="102">
        <f t="shared" si="13"/>
        <v>1</v>
      </c>
      <c r="M34" s="102">
        <f t="shared" si="13"/>
        <v>1</v>
      </c>
      <c r="N34" s="102">
        <f t="shared" si="13"/>
        <v>1</v>
      </c>
      <c r="O34" s="102">
        <f t="shared" si="13"/>
        <v>1</v>
      </c>
      <c r="P34" s="102">
        <f t="shared" si="13"/>
        <v>7</v>
      </c>
      <c r="Q34" s="102">
        <f t="shared" si="13"/>
        <v>11</v>
      </c>
      <c r="R34" s="102">
        <f t="shared" si="13"/>
        <v>12</v>
      </c>
      <c r="S34" s="102">
        <f t="shared" si="13"/>
        <v>12</v>
      </c>
      <c r="T34" s="102">
        <f t="shared" si="13"/>
        <v>13</v>
      </c>
      <c r="U34" s="102">
        <f t="shared" si="13"/>
        <v>14</v>
      </c>
      <c r="V34" s="102">
        <f t="shared" si="13"/>
        <v>12</v>
      </c>
      <c r="W34" s="102">
        <f t="shared" si="13"/>
        <v>13</v>
      </c>
      <c r="X34" s="102">
        <f t="shared" si="13"/>
        <v>11</v>
      </c>
      <c r="Y34" s="102">
        <f t="shared" si="13"/>
        <v>11</v>
      </c>
      <c r="Z34" s="102">
        <f t="shared" si="13"/>
        <v>11</v>
      </c>
      <c r="AA34" s="102">
        <f t="shared" si="13"/>
        <v>7</v>
      </c>
      <c r="AB34" s="102">
        <f t="shared" si="13"/>
        <v>18</v>
      </c>
      <c r="AC34" s="102">
        <f t="shared" si="13"/>
        <v>29</v>
      </c>
      <c r="AD34" s="102">
        <f t="shared" si="13"/>
        <v>32</v>
      </c>
      <c r="AE34" s="102">
        <f t="shared" si="13"/>
        <v>32</v>
      </c>
      <c r="AF34" s="102">
        <f t="shared" si="13"/>
        <v>35</v>
      </c>
      <c r="AG34" s="102">
        <f t="shared" si="13"/>
        <v>39</v>
      </c>
      <c r="AH34" s="102">
        <f t="shared" si="13"/>
        <v>32</v>
      </c>
      <c r="AI34" s="102">
        <f t="shared" si="13"/>
        <v>35</v>
      </c>
      <c r="AJ34" s="102">
        <f t="shared" si="13"/>
        <v>29</v>
      </c>
      <c r="AK34" s="102">
        <f t="shared" si="13"/>
        <v>29</v>
      </c>
      <c r="AL34" s="102">
        <f t="shared" si="13"/>
        <v>29</v>
      </c>
      <c r="AM34" s="102">
        <f t="shared" si="13"/>
        <v>18</v>
      </c>
      <c r="AN34" s="102">
        <f t="shared" si="13"/>
        <v>25</v>
      </c>
      <c r="AO34" s="102">
        <f t="shared" si="13"/>
        <v>40</v>
      </c>
      <c r="AP34" s="102">
        <f t="shared" si="13"/>
        <v>45</v>
      </c>
      <c r="AQ34" s="102">
        <f t="shared" si="13"/>
        <v>45</v>
      </c>
      <c r="AR34" s="102">
        <f t="shared" si="13"/>
        <v>50</v>
      </c>
      <c r="AS34" s="102">
        <f t="shared" si="13"/>
        <v>55</v>
      </c>
      <c r="AT34" s="102">
        <f t="shared" si="13"/>
        <v>45</v>
      </c>
      <c r="AU34" s="102">
        <f t="shared" si="13"/>
        <v>50</v>
      </c>
      <c r="AV34" s="102">
        <f t="shared" si="13"/>
        <v>40</v>
      </c>
      <c r="AW34" s="102">
        <f t="shared" si="13"/>
        <v>40</v>
      </c>
      <c r="AX34" s="102">
        <f t="shared" si="13"/>
        <v>40</v>
      </c>
      <c r="AY34" s="102">
        <f t="shared" si="13"/>
        <v>25</v>
      </c>
      <c r="AZ34" s="102">
        <f t="shared" si="13"/>
        <v>30</v>
      </c>
      <c r="BA34" s="102">
        <f t="shared" si="13"/>
        <v>48</v>
      </c>
      <c r="BB34" s="102">
        <f t="shared" si="13"/>
        <v>54</v>
      </c>
      <c r="BC34" s="102">
        <f t="shared" si="13"/>
        <v>54</v>
      </c>
      <c r="BD34" s="102">
        <f t="shared" si="13"/>
        <v>60</v>
      </c>
      <c r="BE34" s="102">
        <f t="shared" si="13"/>
        <v>65</v>
      </c>
      <c r="BF34" s="102">
        <f t="shared" si="13"/>
        <v>54</v>
      </c>
      <c r="BG34" s="102">
        <f t="shared" si="13"/>
        <v>60</v>
      </c>
      <c r="BH34" s="102">
        <f t="shared" si="13"/>
        <v>48</v>
      </c>
      <c r="BI34" s="102">
        <f t="shared" si="13"/>
        <v>48</v>
      </c>
      <c r="BJ34" s="102">
        <f t="shared" si="13"/>
        <v>48</v>
      </c>
      <c r="BK34" s="102">
        <f t="shared" si="13"/>
        <v>30</v>
      </c>
      <c r="BL34" s="103">
        <f>SUM(D34:BK34)</f>
        <v>1604</v>
      </c>
    </row>
    <row r="35" spans="1:64" x14ac:dyDescent="0.15">
      <c r="A35" s="47"/>
      <c r="B35" s="47"/>
    </row>
    <row r="36" spans="1:64" x14ac:dyDescent="0.15">
      <c r="A36" s="14" t="str">
        <f>A33</f>
        <v>Local Services Units</v>
      </c>
      <c r="B36" s="14"/>
    </row>
    <row r="37" spans="1:64" x14ac:dyDescent="0.15">
      <c r="A37" s="47" t="str">
        <f>'COGS-PRICE-MARGIN_CWS'!A11</f>
        <v>Servicio</v>
      </c>
      <c r="B37" s="47"/>
      <c r="D37" s="378">
        <f>'COGS-PRICE-MARGIN_CWS'!$B14*D33</f>
        <v>0</v>
      </c>
      <c r="E37" s="378">
        <f>'COGS-PRICE-MARGIN_CWS'!$B14*E33</f>
        <v>0</v>
      </c>
      <c r="F37" s="378">
        <f>'COGS-PRICE-MARGIN_CWS'!$B14*F33</f>
        <v>0</v>
      </c>
      <c r="G37" s="378">
        <f>'COGS-PRICE-MARGIN_CWS'!$B14*G33</f>
        <v>0</v>
      </c>
      <c r="H37" s="378">
        <f>'COGS-PRICE-MARGIN_CWS'!$B14*H33</f>
        <v>0</v>
      </c>
      <c r="I37" s="378">
        <f>'COGS-PRICE-MARGIN_CWS'!$B14*I33</f>
        <v>0</v>
      </c>
      <c r="J37" s="378">
        <f>'COGS-PRICE-MARGIN_CWS'!$B14*J33</f>
        <v>0</v>
      </c>
      <c r="K37" s="378">
        <f>'COGS-PRICE-MARGIN_CWS'!$B14*K33</f>
        <v>0</v>
      </c>
      <c r="L37" s="378">
        <f>'COGS-PRICE-MARGIN_CWS'!$B14*L33</f>
        <v>0</v>
      </c>
      <c r="M37" s="378">
        <f>'COGS-PRICE-MARGIN_CWS'!$B14*M33</f>
        <v>0</v>
      </c>
      <c r="N37" s="378">
        <f>'COGS-PRICE-MARGIN_CWS'!$B14*N33</f>
        <v>0</v>
      </c>
      <c r="O37" s="378">
        <f>'COGS-PRICE-MARGIN_CWS'!$B14*O33</f>
        <v>0</v>
      </c>
      <c r="P37" s="90">
        <f>'COGS-PRICE-MARGIN_CWS'!$B63*P33</f>
        <v>2250</v>
      </c>
      <c r="Q37" s="90">
        <f>'COGS-PRICE-MARGIN_CWS'!$B63*Q33</f>
        <v>3750</v>
      </c>
      <c r="R37" s="90">
        <f>'COGS-PRICE-MARGIN_CWS'!$B63*R33</f>
        <v>4250</v>
      </c>
      <c r="S37" s="90">
        <f>'COGS-PRICE-MARGIN_CWS'!$B63*S33</f>
        <v>4250</v>
      </c>
      <c r="T37" s="90">
        <f>'COGS-PRICE-MARGIN_CWS'!$B63*T33</f>
        <v>4750</v>
      </c>
      <c r="U37" s="90">
        <f>'COGS-PRICE-MARGIN_CWS'!$B63*U33</f>
        <v>5250</v>
      </c>
      <c r="V37" s="90">
        <f>'COGS-PRICE-MARGIN_CWS'!$B63*V33</f>
        <v>4250</v>
      </c>
      <c r="W37" s="90">
        <f>'COGS-PRICE-MARGIN_CWS'!$B63*W33</f>
        <v>4750</v>
      </c>
      <c r="X37" s="90">
        <f>'COGS-PRICE-MARGIN_CWS'!$B63*X33</f>
        <v>3750</v>
      </c>
      <c r="Y37" s="90">
        <f>'COGS-PRICE-MARGIN_CWS'!$B63*Y33</f>
        <v>3750</v>
      </c>
      <c r="Z37" s="90">
        <f>'COGS-PRICE-MARGIN_CWS'!$B63*Z33</f>
        <v>3750</v>
      </c>
      <c r="AA37" s="90">
        <f>'COGS-PRICE-MARGIN_CWS'!$B63*AA33</f>
        <v>2250</v>
      </c>
      <c r="AB37" s="90">
        <f>'COGS-PRICE-MARGIN_CWS'!$B84*AB33</f>
        <v>2750</v>
      </c>
      <c r="AC37" s="90">
        <f>'COGS-PRICE-MARGIN_CWS'!$B84*AC33</f>
        <v>4500</v>
      </c>
      <c r="AD37" s="90">
        <f>'COGS-PRICE-MARGIN_CWS'!$B84*AD33</f>
        <v>5250</v>
      </c>
      <c r="AE37" s="90">
        <f>'COGS-PRICE-MARGIN_CWS'!$B84*AE33</f>
        <v>5250</v>
      </c>
      <c r="AF37" s="90">
        <f>'COGS-PRICE-MARGIN_CWS'!$B84*AF33</f>
        <v>5750</v>
      </c>
      <c r="AG37" s="90">
        <f>'COGS-PRICE-MARGIN_CWS'!$B84*AG33</f>
        <v>6250</v>
      </c>
      <c r="AH37" s="90">
        <f>'COGS-PRICE-MARGIN_CWS'!$B84*AH33</f>
        <v>5250</v>
      </c>
      <c r="AI37" s="90">
        <f>'COGS-PRICE-MARGIN_CWS'!$B84*AI33</f>
        <v>5750</v>
      </c>
      <c r="AJ37" s="90">
        <f>'COGS-PRICE-MARGIN_CWS'!$B84*AJ33</f>
        <v>4500</v>
      </c>
      <c r="AK37" s="90">
        <f>'COGS-PRICE-MARGIN_CWS'!$B84*AK33</f>
        <v>4500</v>
      </c>
      <c r="AL37" s="90">
        <f>'COGS-PRICE-MARGIN_CWS'!$B84*AL33</f>
        <v>4500</v>
      </c>
      <c r="AM37" s="90">
        <f>'COGS-PRICE-MARGIN_CWS'!$B84*AM33</f>
        <v>2750</v>
      </c>
      <c r="AN37" s="90">
        <f>'COGS-PRICE-MARGIN_CWS'!$B105*AN33</f>
        <v>2100</v>
      </c>
      <c r="AO37" s="90">
        <f>'COGS-PRICE-MARGIN_CWS'!$B105*AO33</f>
        <v>3500</v>
      </c>
      <c r="AP37" s="90">
        <f>'COGS-PRICE-MARGIN_CWS'!$B105*AP33</f>
        <v>3850</v>
      </c>
      <c r="AQ37" s="90">
        <f>'COGS-PRICE-MARGIN_CWS'!$B105*AQ33</f>
        <v>3850</v>
      </c>
      <c r="AR37" s="90">
        <f>'COGS-PRICE-MARGIN_CWS'!$B105*AR33</f>
        <v>4200</v>
      </c>
      <c r="AS37" s="90">
        <f>'COGS-PRICE-MARGIN_CWS'!$B105*AS33</f>
        <v>4550</v>
      </c>
      <c r="AT37" s="90">
        <f>'COGS-PRICE-MARGIN_CWS'!$B105*AT33</f>
        <v>3850</v>
      </c>
      <c r="AU37" s="90">
        <f>'COGS-PRICE-MARGIN_CWS'!$B105*AU33</f>
        <v>4200</v>
      </c>
      <c r="AV37" s="90">
        <f>'COGS-PRICE-MARGIN_CWS'!$B105*AV33</f>
        <v>3500</v>
      </c>
      <c r="AW37" s="90">
        <f>'COGS-PRICE-MARGIN_CWS'!$B105*AW33</f>
        <v>3500</v>
      </c>
      <c r="AX37" s="90">
        <f>'COGS-PRICE-MARGIN_CWS'!$B105*AX33</f>
        <v>3500</v>
      </c>
      <c r="AY37" s="90">
        <f>'COGS-PRICE-MARGIN_CWS'!$B105*AY33</f>
        <v>2100</v>
      </c>
      <c r="AZ37" s="90">
        <f>'COGS-PRICE-MARGIN_CWS'!$B126*AZ33</f>
        <v>1050</v>
      </c>
      <c r="BA37" s="90">
        <f>'COGS-PRICE-MARGIN_CWS'!$B126*BA33</f>
        <v>1750</v>
      </c>
      <c r="BB37" s="90">
        <f>'COGS-PRICE-MARGIN_CWS'!$B126*BB33</f>
        <v>1750</v>
      </c>
      <c r="BC37" s="90">
        <f>'COGS-PRICE-MARGIN_CWS'!$B126*BC33</f>
        <v>1750</v>
      </c>
      <c r="BD37" s="90">
        <f>'COGS-PRICE-MARGIN_CWS'!$B126*BD33</f>
        <v>2100</v>
      </c>
      <c r="BE37" s="90">
        <f>'COGS-PRICE-MARGIN_CWS'!$B126*BE33</f>
        <v>2450</v>
      </c>
      <c r="BF37" s="90">
        <f>'COGS-PRICE-MARGIN_CWS'!$B126*BF33</f>
        <v>1750</v>
      </c>
      <c r="BG37" s="90">
        <f>'COGS-PRICE-MARGIN_CWS'!$B126*BG33</f>
        <v>2100</v>
      </c>
      <c r="BH37" s="90">
        <f>'COGS-PRICE-MARGIN_CWS'!$B126*BH33</f>
        <v>1750</v>
      </c>
      <c r="BI37" s="90">
        <f>'COGS-PRICE-MARGIN_CWS'!$B126*BI33</f>
        <v>1750</v>
      </c>
      <c r="BJ37" s="90">
        <f>'COGS-PRICE-MARGIN_CWS'!$B126*BJ33</f>
        <v>1750</v>
      </c>
      <c r="BK37" s="90">
        <f>'COGS-PRICE-MARGIN_CWS'!$B126*BK33</f>
        <v>1050</v>
      </c>
      <c r="BL37" s="118">
        <f>SUM(D37:BK37)</f>
        <v>167700</v>
      </c>
    </row>
    <row r="38" spans="1:64" x14ac:dyDescent="0.15">
      <c r="A38" s="47" t="s">
        <v>347</v>
      </c>
      <c r="B38" s="47"/>
      <c r="D38" s="379">
        <f>'COGS-PRICE-MARGIN_CWS'!$C11</f>
        <v>0</v>
      </c>
      <c r="E38" s="379">
        <f>'COGS-PRICE-MARGIN_CWS'!$C11</f>
        <v>0</v>
      </c>
      <c r="F38" s="379">
        <f>'COGS-PRICE-MARGIN_CWS'!$C11</f>
        <v>0</v>
      </c>
      <c r="G38" s="379">
        <f>'COGS-PRICE-MARGIN_CWS'!$C11</f>
        <v>0</v>
      </c>
      <c r="H38" s="379">
        <f>'COGS-PRICE-MARGIN_CWS'!$C11</f>
        <v>0</v>
      </c>
      <c r="I38" s="379">
        <f>'COGS-PRICE-MARGIN_CWS'!$C11</f>
        <v>0</v>
      </c>
      <c r="J38" s="379">
        <f>'COGS-PRICE-MARGIN_CWS'!$C11</f>
        <v>0</v>
      </c>
      <c r="K38" s="379">
        <f>'COGS-PRICE-MARGIN_CWS'!$C11</f>
        <v>0</v>
      </c>
      <c r="L38" s="379">
        <f>'COGS-PRICE-MARGIN_CWS'!$C11</f>
        <v>0</v>
      </c>
      <c r="M38" s="379">
        <f>'COGS-PRICE-MARGIN_CWS'!$C11</f>
        <v>0</v>
      </c>
      <c r="N38" s="379">
        <f>'COGS-PRICE-MARGIN_CWS'!$C11</f>
        <v>0</v>
      </c>
      <c r="O38" s="379">
        <f>'COGS-PRICE-MARGIN_CWS'!$C11</f>
        <v>0</v>
      </c>
      <c r="P38" s="98">
        <f>'COGS-PRICE-MARGIN_CWS'!$C63</f>
        <v>0.25</v>
      </c>
      <c r="Q38" s="98">
        <f>'COGS-PRICE-MARGIN_CWS'!$C63</f>
        <v>0.25</v>
      </c>
      <c r="R38" s="98">
        <f>'COGS-PRICE-MARGIN_CWS'!$C63</f>
        <v>0.25</v>
      </c>
      <c r="S38" s="98">
        <f>'COGS-PRICE-MARGIN_CWS'!$C63</f>
        <v>0.25</v>
      </c>
      <c r="T38" s="98">
        <f>'COGS-PRICE-MARGIN_CWS'!$C63</f>
        <v>0.25</v>
      </c>
      <c r="U38" s="98">
        <f>'COGS-PRICE-MARGIN_CWS'!$C63</f>
        <v>0.25</v>
      </c>
      <c r="V38" s="98">
        <f>'COGS-PRICE-MARGIN_CWS'!$C63</f>
        <v>0.25</v>
      </c>
      <c r="W38" s="98">
        <f>'COGS-PRICE-MARGIN_CWS'!$C63</f>
        <v>0.25</v>
      </c>
      <c r="X38" s="98">
        <f>'COGS-PRICE-MARGIN_CWS'!$C63</f>
        <v>0.25</v>
      </c>
      <c r="Y38" s="98">
        <f>'COGS-PRICE-MARGIN_CWS'!$C63</f>
        <v>0.25</v>
      </c>
      <c r="Z38" s="98">
        <f>'COGS-PRICE-MARGIN_CWS'!$C63</f>
        <v>0.25</v>
      </c>
      <c r="AA38" s="98">
        <f>'COGS-PRICE-MARGIN_CWS'!$C63</f>
        <v>0.25</v>
      </c>
      <c r="AB38" s="98">
        <f>'COGS-PRICE-MARGIN_CWS'!$C84</f>
        <v>0.15</v>
      </c>
      <c r="AC38" s="98">
        <f>'COGS-PRICE-MARGIN_CWS'!$C84</f>
        <v>0.15</v>
      </c>
      <c r="AD38" s="98">
        <f>'COGS-PRICE-MARGIN_CWS'!$C84</f>
        <v>0.15</v>
      </c>
      <c r="AE38" s="98">
        <f>'COGS-PRICE-MARGIN_CWS'!$C84</f>
        <v>0.15</v>
      </c>
      <c r="AF38" s="98">
        <f>'COGS-PRICE-MARGIN_CWS'!$C84</f>
        <v>0.15</v>
      </c>
      <c r="AG38" s="98">
        <f>'COGS-PRICE-MARGIN_CWS'!$C84</f>
        <v>0.15</v>
      </c>
      <c r="AH38" s="98">
        <f>'COGS-PRICE-MARGIN_CWS'!$C84</f>
        <v>0.15</v>
      </c>
      <c r="AI38" s="98">
        <f>'COGS-PRICE-MARGIN_CWS'!$C84</f>
        <v>0.15</v>
      </c>
      <c r="AJ38" s="98">
        <f>'COGS-PRICE-MARGIN_CWS'!$C84</f>
        <v>0.15</v>
      </c>
      <c r="AK38" s="98">
        <f>'COGS-PRICE-MARGIN_CWS'!$C84</f>
        <v>0.15</v>
      </c>
      <c r="AL38" s="98">
        <f>'COGS-PRICE-MARGIN_CWS'!$C84</f>
        <v>0.15</v>
      </c>
      <c r="AM38" s="98">
        <f>'COGS-PRICE-MARGIN_CWS'!$C84</f>
        <v>0.15</v>
      </c>
      <c r="AN38" s="98">
        <f>'COGS-PRICE-MARGIN_CWS'!$C105</f>
        <v>0.1</v>
      </c>
      <c r="AO38" s="98">
        <f>'COGS-PRICE-MARGIN_CWS'!$C105</f>
        <v>0.1</v>
      </c>
      <c r="AP38" s="98">
        <f>'COGS-PRICE-MARGIN_CWS'!$C105</f>
        <v>0.1</v>
      </c>
      <c r="AQ38" s="98">
        <f>'COGS-PRICE-MARGIN_CWS'!$C105</f>
        <v>0.1</v>
      </c>
      <c r="AR38" s="98">
        <f>'COGS-PRICE-MARGIN_CWS'!$C105</f>
        <v>0.1</v>
      </c>
      <c r="AS38" s="98">
        <f>'COGS-PRICE-MARGIN_CWS'!$C105</f>
        <v>0.1</v>
      </c>
      <c r="AT38" s="98">
        <f>'COGS-PRICE-MARGIN_CWS'!$C105</f>
        <v>0.1</v>
      </c>
      <c r="AU38" s="98">
        <f>'COGS-PRICE-MARGIN_CWS'!$C105</f>
        <v>0.1</v>
      </c>
      <c r="AV38" s="98">
        <f>'COGS-PRICE-MARGIN_CWS'!$C105</f>
        <v>0.1</v>
      </c>
      <c r="AW38" s="98">
        <f>'COGS-PRICE-MARGIN_CWS'!$C105</f>
        <v>0.1</v>
      </c>
      <c r="AX38" s="98">
        <f>'COGS-PRICE-MARGIN_CWS'!$C105</f>
        <v>0.1</v>
      </c>
      <c r="AY38" s="98">
        <f>'COGS-PRICE-MARGIN_CWS'!$C105</f>
        <v>0.1</v>
      </c>
      <c r="AZ38" s="98">
        <f>'COGS-PRICE-MARGIN_CWS'!$C126</f>
        <v>0.1</v>
      </c>
      <c r="BA38" s="98">
        <f>'COGS-PRICE-MARGIN_CWS'!$C126</f>
        <v>0.1</v>
      </c>
      <c r="BB38" s="98">
        <f>'COGS-PRICE-MARGIN_CWS'!$C126</f>
        <v>0.1</v>
      </c>
      <c r="BC38" s="98">
        <f>'COGS-PRICE-MARGIN_CWS'!$C126</f>
        <v>0.1</v>
      </c>
      <c r="BD38" s="98">
        <f>'COGS-PRICE-MARGIN_CWS'!$C126</f>
        <v>0.1</v>
      </c>
      <c r="BE38" s="98">
        <f>'COGS-PRICE-MARGIN_CWS'!$C126</f>
        <v>0.1</v>
      </c>
      <c r="BF38" s="98">
        <f>'COGS-PRICE-MARGIN_CWS'!$C126</f>
        <v>0.1</v>
      </c>
      <c r="BG38" s="98">
        <f>'COGS-PRICE-MARGIN_CWS'!$C126</f>
        <v>0.1</v>
      </c>
      <c r="BH38" s="98">
        <f>'COGS-PRICE-MARGIN_CWS'!$C126</f>
        <v>0.1</v>
      </c>
      <c r="BI38" s="98">
        <f>'COGS-PRICE-MARGIN_CWS'!$C126</f>
        <v>0.1</v>
      </c>
      <c r="BJ38" s="98">
        <f>'COGS-PRICE-MARGIN_CWS'!$C126</f>
        <v>0.1</v>
      </c>
      <c r="BK38" s="98">
        <f>'COGS-PRICE-MARGIN_CWS'!$C126</f>
        <v>0.1</v>
      </c>
    </row>
    <row r="39" spans="1:64" x14ac:dyDescent="0.15">
      <c r="A39" s="47" t="str">
        <f>A37 &amp; " Ingreso"</f>
        <v>Servicio Ingreso</v>
      </c>
      <c r="B39" s="47"/>
      <c r="D39" s="378">
        <f t="shared" ref="D39:AI39" si="14">D37*(1-D38)</f>
        <v>0</v>
      </c>
      <c r="E39" s="378">
        <f t="shared" si="14"/>
        <v>0</v>
      </c>
      <c r="F39" s="378">
        <f t="shared" si="14"/>
        <v>0</v>
      </c>
      <c r="G39" s="378">
        <f t="shared" si="14"/>
        <v>0</v>
      </c>
      <c r="H39" s="378">
        <f t="shared" si="14"/>
        <v>0</v>
      </c>
      <c r="I39" s="378">
        <f t="shared" si="14"/>
        <v>0</v>
      </c>
      <c r="J39" s="378">
        <f t="shared" si="14"/>
        <v>0</v>
      </c>
      <c r="K39" s="378">
        <f t="shared" si="14"/>
        <v>0</v>
      </c>
      <c r="L39" s="378">
        <f t="shared" si="14"/>
        <v>0</v>
      </c>
      <c r="M39" s="378">
        <f t="shared" si="14"/>
        <v>0</v>
      </c>
      <c r="N39" s="378">
        <f t="shared" si="14"/>
        <v>0</v>
      </c>
      <c r="O39" s="378">
        <f t="shared" si="14"/>
        <v>0</v>
      </c>
      <c r="P39" s="90">
        <f t="shared" si="14"/>
        <v>1687.5</v>
      </c>
      <c r="Q39" s="90">
        <f t="shared" si="14"/>
        <v>2812.5</v>
      </c>
      <c r="R39" s="90">
        <f t="shared" si="14"/>
        <v>3187.5</v>
      </c>
      <c r="S39" s="90">
        <f t="shared" si="14"/>
        <v>3187.5</v>
      </c>
      <c r="T39" s="90">
        <f t="shared" si="14"/>
        <v>3562.5</v>
      </c>
      <c r="U39" s="90">
        <f t="shared" si="14"/>
        <v>3937.5</v>
      </c>
      <c r="V39" s="90">
        <f t="shared" si="14"/>
        <v>3187.5</v>
      </c>
      <c r="W39" s="90">
        <f t="shared" si="14"/>
        <v>3562.5</v>
      </c>
      <c r="X39" s="90">
        <f t="shared" si="14"/>
        <v>2812.5</v>
      </c>
      <c r="Y39" s="90">
        <f t="shared" si="14"/>
        <v>2812.5</v>
      </c>
      <c r="Z39" s="90">
        <f t="shared" si="14"/>
        <v>2812.5</v>
      </c>
      <c r="AA39" s="90">
        <f t="shared" si="14"/>
        <v>1687.5</v>
      </c>
      <c r="AB39" s="90">
        <f t="shared" si="14"/>
        <v>2337.5</v>
      </c>
      <c r="AC39" s="90">
        <f t="shared" si="14"/>
        <v>3825</v>
      </c>
      <c r="AD39" s="90">
        <f t="shared" si="14"/>
        <v>4462.5</v>
      </c>
      <c r="AE39" s="90">
        <f t="shared" si="14"/>
        <v>4462.5</v>
      </c>
      <c r="AF39" s="90">
        <f t="shared" si="14"/>
        <v>4887.5</v>
      </c>
      <c r="AG39" s="90">
        <f t="shared" si="14"/>
        <v>5312.5</v>
      </c>
      <c r="AH39" s="90">
        <f t="shared" si="14"/>
        <v>4462.5</v>
      </c>
      <c r="AI39" s="90">
        <f t="shared" si="14"/>
        <v>4887.5</v>
      </c>
      <c r="AJ39" s="90">
        <f t="shared" ref="AJ39:BK39" si="15">AJ37*(1-AJ38)</f>
        <v>3825</v>
      </c>
      <c r="AK39" s="90">
        <f t="shared" si="15"/>
        <v>3825</v>
      </c>
      <c r="AL39" s="90">
        <f t="shared" si="15"/>
        <v>3825</v>
      </c>
      <c r="AM39" s="90">
        <f t="shared" si="15"/>
        <v>2337.5</v>
      </c>
      <c r="AN39" s="90">
        <f t="shared" si="15"/>
        <v>1890</v>
      </c>
      <c r="AO39" s="90">
        <f t="shared" si="15"/>
        <v>3150</v>
      </c>
      <c r="AP39" s="90">
        <f t="shared" si="15"/>
        <v>3465</v>
      </c>
      <c r="AQ39" s="90">
        <f t="shared" si="15"/>
        <v>3465</v>
      </c>
      <c r="AR39" s="90">
        <f t="shared" si="15"/>
        <v>3780</v>
      </c>
      <c r="AS39" s="90">
        <f t="shared" si="15"/>
        <v>4095</v>
      </c>
      <c r="AT39" s="90">
        <f t="shared" si="15"/>
        <v>3465</v>
      </c>
      <c r="AU39" s="90">
        <f t="shared" si="15"/>
        <v>3780</v>
      </c>
      <c r="AV39" s="90">
        <f t="shared" si="15"/>
        <v>3150</v>
      </c>
      <c r="AW39" s="90">
        <f t="shared" si="15"/>
        <v>3150</v>
      </c>
      <c r="AX39" s="90">
        <f t="shared" si="15"/>
        <v>3150</v>
      </c>
      <c r="AY39" s="90">
        <f t="shared" si="15"/>
        <v>1890</v>
      </c>
      <c r="AZ39" s="90">
        <f t="shared" si="15"/>
        <v>945</v>
      </c>
      <c r="BA39" s="90">
        <f t="shared" si="15"/>
        <v>1575</v>
      </c>
      <c r="BB39" s="90">
        <f t="shared" si="15"/>
        <v>1575</v>
      </c>
      <c r="BC39" s="90">
        <f t="shared" si="15"/>
        <v>1575</v>
      </c>
      <c r="BD39" s="90">
        <f t="shared" si="15"/>
        <v>1890</v>
      </c>
      <c r="BE39" s="90">
        <f t="shared" si="15"/>
        <v>2205</v>
      </c>
      <c r="BF39" s="90">
        <f t="shared" si="15"/>
        <v>1575</v>
      </c>
      <c r="BG39" s="90">
        <f t="shared" si="15"/>
        <v>1890</v>
      </c>
      <c r="BH39" s="90">
        <f t="shared" si="15"/>
        <v>1575</v>
      </c>
      <c r="BI39" s="90">
        <f t="shared" si="15"/>
        <v>1575</v>
      </c>
      <c r="BJ39" s="90">
        <f t="shared" si="15"/>
        <v>1575</v>
      </c>
      <c r="BK39" s="90">
        <f t="shared" si="15"/>
        <v>945</v>
      </c>
      <c r="BL39" s="118">
        <f>SUM(D39:BK39)</f>
        <v>141030</v>
      </c>
    </row>
    <row r="40" spans="1:64" x14ac:dyDescent="0.15">
      <c r="A40" s="47" t="s">
        <v>365</v>
      </c>
      <c r="B40" s="47"/>
      <c r="D40" s="378">
        <f>'REV-REC-MAINT_CWS'!F69</f>
        <v>0</v>
      </c>
      <c r="E40" s="378">
        <f>'REV-REC-MAINT_CWS'!G69</f>
        <v>0</v>
      </c>
      <c r="F40" s="378">
        <f>'REV-REC-MAINT_CWS'!H69</f>
        <v>0</v>
      </c>
      <c r="G40" s="378">
        <f>'REV-REC-MAINT_CWS'!I69</f>
        <v>0</v>
      </c>
      <c r="H40" s="378">
        <f>'REV-REC-MAINT_CWS'!J69</f>
        <v>0</v>
      </c>
      <c r="I40" s="378">
        <f>'REV-REC-MAINT_CWS'!K69</f>
        <v>0</v>
      </c>
      <c r="J40" s="378">
        <f>'REV-REC-MAINT_CWS'!L69</f>
        <v>0</v>
      </c>
      <c r="K40" s="378">
        <f>'REV-REC-MAINT_CWS'!M69</f>
        <v>0</v>
      </c>
      <c r="L40" s="378">
        <f>'REV-REC-MAINT_CWS'!N69</f>
        <v>0</v>
      </c>
      <c r="M40" s="378">
        <f>'REV-REC-MAINT_CWS'!O69</f>
        <v>0</v>
      </c>
      <c r="N40" s="378">
        <f>'REV-REC-MAINT_CWS'!P69</f>
        <v>0</v>
      </c>
      <c r="O40" s="378">
        <f>'REV-REC-MAINT_CWS'!Q69</f>
        <v>0</v>
      </c>
      <c r="P40" s="90">
        <f>'REV-REC-MAINT_CWS'!R69</f>
        <v>225</v>
      </c>
      <c r="Q40" s="90">
        <f>'REV-REC-MAINT_CWS'!S69</f>
        <v>375</v>
      </c>
      <c r="R40" s="90">
        <f>'REV-REC-MAINT_CWS'!T69</f>
        <v>425</v>
      </c>
      <c r="S40" s="90">
        <f>'REV-REC-MAINT_CWS'!U69</f>
        <v>500</v>
      </c>
      <c r="T40" s="90">
        <f>'REV-REC-MAINT_CWS'!V69</f>
        <v>575</v>
      </c>
      <c r="U40" s="90">
        <f>'REV-REC-MAINT_CWS'!W69</f>
        <v>650</v>
      </c>
      <c r="V40" s="90">
        <f>'REV-REC-MAINT_CWS'!X69</f>
        <v>500</v>
      </c>
      <c r="W40" s="90">
        <f>'REV-REC-MAINT_CWS'!Y69</f>
        <v>575</v>
      </c>
      <c r="X40" s="90">
        <f>'REV-REC-MAINT_CWS'!Z69</f>
        <v>450</v>
      </c>
      <c r="Y40" s="90">
        <f>'REV-REC-MAINT_CWS'!AA69</f>
        <v>450</v>
      </c>
      <c r="Z40" s="90">
        <f>'REV-REC-MAINT_CWS'!AB69</f>
        <v>450</v>
      </c>
      <c r="AA40" s="90">
        <f>'REV-REC-MAINT_CWS'!AC69</f>
        <v>250</v>
      </c>
      <c r="AB40" s="90">
        <f>'REV-REC-MAINT_CWS'!AD69</f>
        <v>500</v>
      </c>
      <c r="AC40" s="90">
        <f>'REV-REC-MAINT_CWS'!AE69</f>
        <v>825</v>
      </c>
      <c r="AD40" s="90">
        <f>'REV-REC-MAINT_CWS'!AF69</f>
        <v>950</v>
      </c>
      <c r="AE40" s="90">
        <f>'REV-REC-MAINT_CWS'!AG69</f>
        <v>1025</v>
      </c>
      <c r="AF40" s="90">
        <f>'REV-REC-MAINT_CWS'!AH69</f>
        <v>1150</v>
      </c>
      <c r="AG40" s="90">
        <f>'REV-REC-MAINT_CWS'!AI69</f>
        <v>1275</v>
      </c>
      <c r="AH40" s="90">
        <f>'REV-REC-MAINT_CWS'!AJ69</f>
        <v>1025</v>
      </c>
      <c r="AI40" s="90">
        <f>'REV-REC-MAINT_CWS'!AK69</f>
        <v>1150</v>
      </c>
      <c r="AJ40" s="90">
        <f>'REV-REC-MAINT_CWS'!AL69</f>
        <v>900</v>
      </c>
      <c r="AK40" s="90">
        <f>'REV-REC-MAINT_CWS'!AM69</f>
        <v>900</v>
      </c>
      <c r="AL40" s="90">
        <f>'REV-REC-MAINT_CWS'!AN69</f>
        <v>900</v>
      </c>
      <c r="AM40" s="90">
        <f>'REV-REC-MAINT_CWS'!AO69</f>
        <v>525</v>
      </c>
      <c r="AN40" s="90">
        <f>'REV-REC-MAINT_CWS'!AP69</f>
        <v>910</v>
      </c>
      <c r="AO40" s="90">
        <f>'REV-REC-MAINT_CWS'!AQ69</f>
        <v>1505</v>
      </c>
      <c r="AP40" s="90">
        <f>'REV-REC-MAINT_CWS'!AR69</f>
        <v>1715</v>
      </c>
      <c r="AQ40" s="90">
        <f>'REV-REC-MAINT_CWS'!AS69</f>
        <v>1820</v>
      </c>
      <c r="AR40" s="90">
        <f>'REV-REC-MAINT_CWS'!AT69</f>
        <v>2030</v>
      </c>
      <c r="AS40" s="90">
        <f>'REV-REC-MAINT_CWS'!AU69</f>
        <v>2240</v>
      </c>
      <c r="AT40" s="90">
        <f>'REV-REC-MAINT_CWS'!AV69</f>
        <v>1820</v>
      </c>
      <c r="AU40" s="90">
        <f>'REV-REC-MAINT_CWS'!AW69</f>
        <v>2030</v>
      </c>
      <c r="AV40" s="90">
        <f>'REV-REC-MAINT_CWS'!AX69</f>
        <v>1610</v>
      </c>
      <c r="AW40" s="90">
        <f>'REV-REC-MAINT_CWS'!AY69</f>
        <v>1610</v>
      </c>
      <c r="AX40" s="90">
        <f>'REV-REC-MAINT_CWS'!AZ69</f>
        <v>1610</v>
      </c>
      <c r="AY40" s="90">
        <f>'REV-REC-MAINT_CWS'!BA69</f>
        <v>945</v>
      </c>
      <c r="AZ40" s="90">
        <f>'REV-REC-MAINT_CWS'!BB69</f>
        <v>1015</v>
      </c>
      <c r="BA40" s="90">
        <f>'REV-REC-MAINT_CWS'!BC69</f>
        <v>1680</v>
      </c>
      <c r="BB40" s="90">
        <f>'REV-REC-MAINT_CWS'!BD69</f>
        <v>1890</v>
      </c>
      <c r="BC40" s="90">
        <f>'REV-REC-MAINT_CWS'!BE69</f>
        <v>1995</v>
      </c>
      <c r="BD40" s="90">
        <f>'REV-REC-MAINT_CWS'!BF69</f>
        <v>2240</v>
      </c>
      <c r="BE40" s="90">
        <f>'REV-REC-MAINT_CWS'!BG69</f>
        <v>2485</v>
      </c>
      <c r="BF40" s="90">
        <f>'REV-REC-MAINT_CWS'!BH69</f>
        <v>1995</v>
      </c>
      <c r="BG40" s="90">
        <f>'REV-REC-MAINT_CWS'!BI69</f>
        <v>2240</v>
      </c>
      <c r="BH40" s="90">
        <f>'REV-REC-MAINT_CWS'!BJ69</f>
        <v>1785</v>
      </c>
      <c r="BI40" s="90">
        <f>'REV-REC-MAINT_CWS'!BK69</f>
        <v>1785</v>
      </c>
      <c r="BJ40" s="90">
        <f>'REV-REC-MAINT_CWS'!BL69</f>
        <v>1785</v>
      </c>
      <c r="BK40" s="90">
        <f>'REV-REC-MAINT_CWS'!BM69</f>
        <v>1050</v>
      </c>
      <c r="BL40" s="118">
        <f>SUM(D40:BK40)</f>
        <v>58340</v>
      </c>
    </row>
    <row r="42" spans="1:64" x14ac:dyDescent="0.15">
      <c r="A42" s="16" t="str">
        <f>A34</f>
        <v>Domicilio Services Units</v>
      </c>
    </row>
    <row r="43" spans="1:64" x14ac:dyDescent="0.15">
      <c r="A43" s="47" t="str">
        <f>'COGS-PRICE-MARGIN_CWS'!A19</f>
        <v>Envío</v>
      </c>
      <c r="D43" s="90">
        <f>'COGS-PRICE-MARGIN_CWS'!$B23*D34</f>
        <v>0</v>
      </c>
      <c r="E43" s="90">
        <f>'COGS-PRICE-MARGIN_CWS'!$B23*E34</f>
        <v>0</v>
      </c>
      <c r="F43" s="90">
        <f>'COGS-PRICE-MARGIN_CWS'!$B23*F34</f>
        <v>0</v>
      </c>
      <c r="G43" s="90">
        <f>'COGS-PRICE-MARGIN_CWS'!$B23*G34</f>
        <v>5000</v>
      </c>
      <c r="H43" s="90">
        <f>'COGS-PRICE-MARGIN_CWS'!$B23*H34</f>
        <v>5000</v>
      </c>
      <c r="I43" s="90">
        <f>'COGS-PRICE-MARGIN_CWS'!$B23*I34</f>
        <v>5000</v>
      </c>
      <c r="J43" s="90">
        <f>'COGS-PRICE-MARGIN_CWS'!$B23*J34</f>
        <v>5000</v>
      </c>
      <c r="K43" s="90">
        <f>'COGS-PRICE-MARGIN_CWS'!$B23*K34</f>
        <v>5000</v>
      </c>
      <c r="L43" s="90">
        <f>'COGS-PRICE-MARGIN_CWS'!$B23*L34</f>
        <v>2500</v>
      </c>
      <c r="M43" s="90">
        <f>'COGS-PRICE-MARGIN_CWS'!$B23*M34</f>
        <v>2500</v>
      </c>
      <c r="N43" s="90">
        <f>'COGS-PRICE-MARGIN_CWS'!$B23*N34</f>
        <v>2500</v>
      </c>
      <c r="O43" s="90">
        <f>'COGS-PRICE-MARGIN_CWS'!$B23*O34</f>
        <v>2500</v>
      </c>
      <c r="P43" s="90">
        <f>'COGS-PRICE-MARGIN_CWS'!$B69*P34</f>
        <v>175</v>
      </c>
      <c r="Q43" s="90">
        <f>'COGS-PRICE-MARGIN_CWS'!$B69*Q34</f>
        <v>275</v>
      </c>
      <c r="R43" s="90">
        <f>'COGS-PRICE-MARGIN_CWS'!$B69*R34</f>
        <v>300</v>
      </c>
      <c r="S43" s="90">
        <f>'COGS-PRICE-MARGIN_CWS'!$B69*S34</f>
        <v>300</v>
      </c>
      <c r="T43" s="90">
        <f>'COGS-PRICE-MARGIN_CWS'!$B69*T34</f>
        <v>325</v>
      </c>
      <c r="U43" s="90">
        <f>'COGS-PRICE-MARGIN_CWS'!$B69*U34</f>
        <v>350</v>
      </c>
      <c r="V43" s="90">
        <f>'COGS-PRICE-MARGIN_CWS'!$B69*V34</f>
        <v>300</v>
      </c>
      <c r="W43" s="90">
        <f>'COGS-PRICE-MARGIN_CWS'!$B69*W34</f>
        <v>325</v>
      </c>
      <c r="X43" s="90">
        <f>'COGS-PRICE-MARGIN_CWS'!$B69*X34</f>
        <v>275</v>
      </c>
      <c r="Y43" s="90">
        <f>'COGS-PRICE-MARGIN_CWS'!$B69*Y34</f>
        <v>275</v>
      </c>
      <c r="Z43" s="90">
        <f>'COGS-PRICE-MARGIN_CWS'!$B69*Z34</f>
        <v>275</v>
      </c>
      <c r="AA43" s="90">
        <f>'COGS-PRICE-MARGIN_CWS'!$B69*AA34</f>
        <v>175</v>
      </c>
      <c r="AB43" s="90">
        <f>'COGS-PRICE-MARGIN_CWS'!$B90*AB34</f>
        <v>450</v>
      </c>
      <c r="AC43" s="90">
        <f>'COGS-PRICE-MARGIN_CWS'!$B90*AC34</f>
        <v>725</v>
      </c>
      <c r="AD43" s="90">
        <f>'COGS-PRICE-MARGIN_CWS'!$B90*AD34</f>
        <v>800</v>
      </c>
      <c r="AE43" s="90">
        <f>'COGS-PRICE-MARGIN_CWS'!$B90*AE34</f>
        <v>800</v>
      </c>
      <c r="AF43" s="90">
        <f>'COGS-PRICE-MARGIN_CWS'!$B90*AF34</f>
        <v>875</v>
      </c>
      <c r="AG43" s="90">
        <f>'COGS-PRICE-MARGIN_CWS'!$B90*AG34</f>
        <v>975</v>
      </c>
      <c r="AH43" s="90">
        <f>'COGS-PRICE-MARGIN_CWS'!$B90*AH34</f>
        <v>800</v>
      </c>
      <c r="AI43" s="90">
        <f>'COGS-PRICE-MARGIN_CWS'!$B90*AI34</f>
        <v>875</v>
      </c>
      <c r="AJ43" s="90">
        <f>'COGS-PRICE-MARGIN_CWS'!$B90*AJ34</f>
        <v>725</v>
      </c>
      <c r="AK43" s="90">
        <f>'COGS-PRICE-MARGIN_CWS'!$B90*AK34</f>
        <v>725</v>
      </c>
      <c r="AL43" s="90">
        <f>'COGS-PRICE-MARGIN_CWS'!$B90*AL34</f>
        <v>725</v>
      </c>
      <c r="AM43" s="90">
        <f>'COGS-PRICE-MARGIN_CWS'!$B90*AM34</f>
        <v>450</v>
      </c>
      <c r="AN43" s="90">
        <f>'COGS-PRICE-MARGIN_CWS'!$B111*AN34</f>
        <v>625</v>
      </c>
      <c r="AO43" s="90">
        <f>'COGS-PRICE-MARGIN_CWS'!$B111*AO34</f>
        <v>1000</v>
      </c>
      <c r="AP43" s="90">
        <f>'COGS-PRICE-MARGIN_CWS'!$B111*AP34</f>
        <v>1125</v>
      </c>
      <c r="AQ43" s="90">
        <f>'COGS-PRICE-MARGIN_CWS'!$B111*AQ34</f>
        <v>1125</v>
      </c>
      <c r="AR43" s="90">
        <f>'COGS-PRICE-MARGIN_CWS'!$B111*AR34</f>
        <v>1250</v>
      </c>
      <c r="AS43" s="90">
        <f>'COGS-PRICE-MARGIN_CWS'!$B111*AS34</f>
        <v>1375</v>
      </c>
      <c r="AT43" s="90">
        <f>'COGS-PRICE-MARGIN_CWS'!$B111*AT34</f>
        <v>1125</v>
      </c>
      <c r="AU43" s="90">
        <f>'COGS-PRICE-MARGIN_CWS'!$B111*AU34</f>
        <v>1250</v>
      </c>
      <c r="AV43" s="90">
        <f>'COGS-PRICE-MARGIN_CWS'!$B111*AV34</f>
        <v>1000</v>
      </c>
      <c r="AW43" s="90">
        <f>'COGS-PRICE-MARGIN_CWS'!$B111*AW34</f>
        <v>1000</v>
      </c>
      <c r="AX43" s="90">
        <f>'COGS-PRICE-MARGIN_CWS'!$B111*AX34</f>
        <v>1000</v>
      </c>
      <c r="AY43" s="90">
        <f>'COGS-PRICE-MARGIN_CWS'!$B111*AY34</f>
        <v>625</v>
      </c>
      <c r="AZ43" s="90">
        <f>'COGS-PRICE-MARGIN_CWS'!$B132*AZ34</f>
        <v>750</v>
      </c>
      <c r="BA43" s="90">
        <f>'COGS-PRICE-MARGIN_CWS'!$B132*BA34</f>
        <v>1200</v>
      </c>
      <c r="BB43" s="90">
        <f>'COGS-PRICE-MARGIN_CWS'!$B132*BB34</f>
        <v>1350</v>
      </c>
      <c r="BC43" s="90">
        <f>'COGS-PRICE-MARGIN_CWS'!$B132*BC34</f>
        <v>1350</v>
      </c>
      <c r="BD43" s="90">
        <f>'COGS-PRICE-MARGIN_CWS'!$B132*BD34</f>
        <v>1500</v>
      </c>
      <c r="BE43" s="90">
        <f>'COGS-PRICE-MARGIN_CWS'!$B132*BE34</f>
        <v>1625</v>
      </c>
      <c r="BF43" s="90">
        <f>'COGS-PRICE-MARGIN_CWS'!$B132*BF34</f>
        <v>1350</v>
      </c>
      <c r="BG43" s="90">
        <f>'COGS-PRICE-MARGIN_CWS'!$B132*BG34</f>
        <v>1500</v>
      </c>
      <c r="BH43" s="90">
        <f>'COGS-PRICE-MARGIN_CWS'!$B132*BH34</f>
        <v>1200</v>
      </c>
      <c r="BI43" s="90">
        <f>'COGS-PRICE-MARGIN_CWS'!$B132*BI34</f>
        <v>1200</v>
      </c>
      <c r="BJ43" s="90">
        <f>'COGS-PRICE-MARGIN_CWS'!$B132*BJ34</f>
        <v>1200</v>
      </c>
      <c r="BK43" s="90">
        <f>'COGS-PRICE-MARGIN_CWS'!$B132*BK34</f>
        <v>750</v>
      </c>
      <c r="BL43" s="118">
        <f>SUM(D43:BK43)</f>
        <v>74750</v>
      </c>
    </row>
    <row r="44" spans="1:64" x14ac:dyDescent="0.15">
      <c r="A44" s="47" t="s">
        <v>364</v>
      </c>
      <c r="D44" s="12">
        <f>'REV-REC-MAINT_CWS'!F142</f>
        <v>0</v>
      </c>
      <c r="E44" s="12">
        <f>'REV-REC-MAINT_CWS'!G142</f>
        <v>0</v>
      </c>
      <c r="F44" s="12">
        <f>'REV-REC-MAINT_CWS'!H142</f>
        <v>0</v>
      </c>
      <c r="G44" s="12">
        <f>'REV-REC-MAINT_CWS'!I142</f>
        <v>0</v>
      </c>
      <c r="H44" s="12">
        <f>'REV-REC-MAINT_CWS'!J142</f>
        <v>0</v>
      </c>
      <c r="I44" s="12">
        <f>'REV-REC-MAINT_CWS'!K142</f>
        <v>0</v>
      </c>
      <c r="J44" s="12">
        <f>'REV-REC-MAINT_CWS'!L142</f>
        <v>0</v>
      </c>
      <c r="K44" s="12">
        <f>'REV-REC-MAINT_CWS'!M142</f>
        <v>0</v>
      </c>
      <c r="L44" s="12">
        <f>'REV-REC-MAINT_CWS'!N142</f>
        <v>0</v>
      </c>
      <c r="M44" s="12">
        <f>'REV-REC-MAINT_CWS'!O142</f>
        <v>0</v>
      </c>
      <c r="N44" s="12">
        <f>'REV-REC-MAINT_CWS'!P142</f>
        <v>0</v>
      </c>
      <c r="O44" s="12">
        <f>'REV-REC-MAINT_CWS'!Q142</f>
        <v>0</v>
      </c>
      <c r="P44" s="12">
        <f>'REV-REC-MAINT_CWS'!R142</f>
        <v>1181.25</v>
      </c>
      <c r="Q44" s="12">
        <f>'REV-REC-MAINT_CWS'!S142</f>
        <v>1856.25</v>
      </c>
      <c r="R44" s="12">
        <f>'REV-REC-MAINT_CWS'!T142</f>
        <v>2025</v>
      </c>
      <c r="S44" s="12">
        <f>'REV-REC-MAINT_CWS'!U142</f>
        <v>2362.5</v>
      </c>
      <c r="T44" s="12">
        <f>'REV-REC-MAINT_CWS'!V142</f>
        <v>2531.25</v>
      </c>
      <c r="U44" s="12">
        <f>'REV-REC-MAINT_CWS'!W142</f>
        <v>2700</v>
      </c>
      <c r="V44" s="12">
        <f>'REV-REC-MAINT_CWS'!X142</f>
        <v>2362.5</v>
      </c>
      <c r="W44" s="12">
        <f>'REV-REC-MAINT_CWS'!Y142</f>
        <v>2531.25</v>
      </c>
      <c r="X44" s="12">
        <f>'REV-REC-MAINT_CWS'!Z142</f>
        <v>2025</v>
      </c>
      <c r="Y44" s="12">
        <f>'REV-REC-MAINT_CWS'!AA142</f>
        <v>2025</v>
      </c>
      <c r="Z44" s="12">
        <f>'REV-REC-MAINT_CWS'!AB142</f>
        <v>2025</v>
      </c>
      <c r="AA44" s="12">
        <f>'REV-REC-MAINT_CWS'!AC142</f>
        <v>1350</v>
      </c>
      <c r="AB44" s="12">
        <f>'REV-REC-MAINT_CWS'!AD142</f>
        <v>4781.25</v>
      </c>
      <c r="AC44" s="12">
        <f>'REV-REC-MAINT_CWS'!AE142</f>
        <v>7650</v>
      </c>
      <c r="AD44" s="12">
        <f>'REV-REC-MAINT_CWS'!AF142</f>
        <v>8415</v>
      </c>
      <c r="AE44" s="12">
        <f>'REV-REC-MAINT_CWS'!AG142</f>
        <v>8797.5</v>
      </c>
      <c r="AF44" s="12">
        <f>'REV-REC-MAINT_CWS'!AH142</f>
        <v>9562.5</v>
      </c>
      <c r="AG44" s="12">
        <f>'REV-REC-MAINT_CWS'!AI142</f>
        <v>10518.75</v>
      </c>
      <c r="AH44" s="12">
        <f>'REV-REC-MAINT_CWS'!AJ142</f>
        <v>8797.5</v>
      </c>
      <c r="AI44" s="12">
        <f>'REV-REC-MAINT_CWS'!AK142</f>
        <v>9562.5</v>
      </c>
      <c r="AJ44" s="12">
        <f>'REV-REC-MAINT_CWS'!AL142</f>
        <v>7841.25</v>
      </c>
      <c r="AK44" s="12">
        <f>'REV-REC-MAINT_CWS'!AM142</f>
        <v>7841.25</v>
      </c>
      <c r="AL44" s="12">
        <f>'REV-REC-MAINT_CWS'!AN142</f>
        <v>7841.25</v>
      </c>
      <c r="AM44" s="12">
        <f>'REV-REC-MAINT_CWS'!AO142</f>
        <v>4972.5</v>
      </c>
      <c r="AN44" s="12">
        <f>'REV-REC-MAINT_CWS'!AP142</f>
        <v>10125</v>
      </c>
      <c r="AO44" s="12">
        <f>'REV-REC-MAINT_CWS'!AQ142</f>
        <v>16200</v>
      </c>
      <c r="AP44" s="12">
        <f>'REV-REC-MAINT_CWS'!AR142</f>
        <v>18022.5</v>
      </c>
      <c r="AQ44" s="12">
        <f>'REV-REC-MAINT_CWS'!AS142</f>
        <v>18427.5</v>
      </c>
      <c r="AR44" s="12">
        <f>'REV-REC-MAINT_CWS'!AT142</f>
        <v>20250</v>
      </c>
      <c r="AS44" s="12">
        <f>'REV-REC-MAINT_CWS'!AU142</f>
        <v>22275</v>
      </c>
      <c r="AT44" s="12">
        <f>'REV-REC-MAINT_CWS'!AV142</f>
        <v>18427.5</v>
      </c>
      <c r="AU44" s="12">
        <f>'REV-REC-MAINT_CWS'!AW142</f>
        <v>20250</v>
      </c>
      <c r="AV44" s="12">
        <f>'REV-REC-MAINT_CWS'!AX142</f>
        <v>16402.5</v>
      </c>
      <c r="AW44" s="12">
        <f>'REV-REC-MAINT_CWS'!AY142</f>
        <v>16402.5</v>
      </c>
      <c r="AX44" s="12">
        <f>'REV-REC-MAINT_CWS'!AZ142</f>
        <v>16402.5</v>
      </c>
      <c r="AY44" s="12">
        <f>'REV-REC-MAINT_CWS'!BA142</f>
        <v>10327.5</v>
      </c>
      <c r="AZ44" s="12">
        <f>'REV-REC-MAINT_CWS'!BB142</f>
        <v>16200</v>
      </c>
      <c r="BA44" s="12">
        <f>'REV-REC-MAINT_CWS'!BC142</f>
        <v>25920</v>
      </c>
      <c r="BB44" s="12">
        <f>'REV-REC-MAINT_CWS'!BD142</f>
        <v>28957.5</v>
      </c>
      <c r="BC44" s="12">
        <f>'REV-REC-MAINT_CWS'!BE142</f>
        <v>29362.5</v>
      </c>
      <c r="BD44" s="12">
        <f>'REV-REC-MAINT_CWS'!BF142</f>
        <v>32400</v>
      </c>
      <c r="BE44" s="12">
        <f>'REV-REC-MAINT_CWS'!BG142</f>
        <v>35437.5</v>
      </c>
      <c r="BF44" s="12">
        <f>'REV-REC-MAINT_CWS'!BH142</f>
        <v>29362.5</v>
      </c>
      <c r="BG44" s="12">
        <f>'REV-REC-MAINT_CWS'!BI142</f>
        <v>32400</v>
      </c>
      <c r="BH44" s="12">
        <f>'REV-REC-MAINT_CWS'!BJ142</f>
        <v>26122.5</v>
      </c>
      <c r="BI44" s="12">
        <f>'REV-REC-MAINT_CWS'!BK142</f>
        <v>26122.5</v>
      </c>
      <c r="BJ44" s="12">
        <f>'REV-REC-MAINT_CWS'!BL142</f>
        <v>26122.5</v>
      </c>
      <c r="BK44" s="12">
        <f>'REV-REC-MAINT_CWS'!BM142</f>
        <v>16402.5</v>
      </c>
      <c r="BL44" s="118">
        <f>SUM(D44:BK44)</f>
        <v>649878.75</v>
      </c>
    </row>
    <row r="45" spans="1:64" x14ac:dyDescent="0.15">
      <c r="A45" s="47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  <c r="AN45" s="12"/>
      <c r="AO45" s="12"/>
      <c r="AP45" s="12"/>
      <c r="AQ45" s="12"/>
      <c r="AR45" s="12"/>
      <c r="AS45" s="12"/>
      <c r="AT45" s="12"/>
      <c r="AU45" s="12"/>
      <c r="AV45" s="12"/>
      <c r="AW45" s="12"/>
      <c r="AX45" s="12"/>
      <c r="AY45" s="12"/>
      <c r="AZ45" s="12"/>
      <c r="BA45" s="12"/>
      <c r="BB45" s="12"/>
      <c r="BC45" s="12"/>
      <c r="BD45" s="12"/>
      <c r="BE45" s="12"/>
      <c r="BF45" s="12"/>
      <c r="BG45" s="12"/>
      <c r="BH45" s="12"/>
      <c r="BI45" s="12"/>
      <c r="BJ45" s="12"/>
      <c r="BK45" s="12"/>
    </row>
    <row r="47" spans="1:64" x14ac:dyDescent="0.15">
      <c r="A47" s="14" t="str">
        <f>'COGS-PRICE-MARGIN_CWS'!A27</f>
        <v>Producto Fusión</v>
      </c>
      <c r="B47" s="14"/>
      <c r="C47" s="10"/>
      <c r="D47" s="10"/>
      <c r="E47" s="10"/>
      <c r="F47" s="10"/>
      <c r="G47" s="10"/>
      <c r="H47" s="10"/>
    </row>
    <row r="48" spans="1:64" x14ac:dyDescent="0.15">
      <c r="A48" s="33"/>
      <c r="B48" s="33"/>
      <c r="C48" s="10"/>
      <c r="D48" s="10"/>
      <c r="E48" s="10"/>
      <c r="F48" s="10"/>
      <c r="G48" s="10"/>
      <c r="H48" s="10"/>
    </row>
    <row r="49" spans="1:64" s="169" customFormat="1" x14ac:dyDescent="0.15">
      <c r="A49" s="316" t="s">
        <v>215</v>
      </c>
      <c r="B49" s="316"/>
      <c r="D49" s="169">
        <f>D$8</f>
        <v>0</v>
      </c>
      <c r="E49" s="169">
        <f t="shared" ref="E49:O49" si="16">E$8</f>
        <v>0</v>
      </c>
      <c r="F49" s="169">
        <f t="shared" si="16"/>
        <v>0</v>
      </c>
      <c r="G49" s="169">
        <f t="shared" si="16"/>
        <v>3</v>
      </c>
      <c r="H49" s="169">
        <f t="shared" si="16"/>
        <v>3</v>
      </c>
      <c r="I49" s="169">
        <f t="shared" si="16"/>
        <v>3</v>
      </c>
      <c r="J49" s="169">
        <f t="shared" si="16"/>
        <v>3</v>
      </c>
      <c r="K49" s="169">
        <f t="shared" si="16"/>
        <v>3</v>
      </c>
      <c r="L49" s="169">
        <f t="shared" si="16"/>
        <v>3</v>
      </c>
      <c r="M49" s="169">
        <f t="shared" si="16"/>
        <v>3</v>
      </c>
      <c r="N49" s="169">
        <f t="shared" si="16"/>
        <v>3</v>
      </c>
      <c r="O49" s="169">
        <f t="shared" si="16"/>
        <v>2</v>
      </c>
      <c r="P49" s="169">
        <f>'REV-SALES-FCAST_CWS'!C78</f>
        <v>0</v>
      </c>
      <c r="Q49" s="169">
        <f>'REV-SALES-FCAST_CWS'!D78</f>
        <v>0</v>
      </c>
      <c r="R49" s="169">
        <f>'REV-SALES-FCAST_CWS'!E78</f>
        <v>0</v>
      </c>
      <c r="S49" s="169">
        <f>'REV-SALES-FCAST_CWS'!F78</f>
        <v>0</v>
      </c>
      <c r="T49" s="169">
        <f>'REV-SALES-FCAST_CWS'!G78</f>
        <v>0</v>
      </c>
      <c r="U49" s="169">
        <f>'REV-SALES-FCAST_CWS'!H78</f>
        <v>0</v>
      </c>
      <c r="V49" s="169">
        <f>'REV-SALES-FCAST_CWS'!I78</f>
        <v>0</v>
      </c>
      <c r="W49" s="169">
        <f>'REV-SALES-FCAST_CWS'!J78</f>
        <v>0</v>
      </c>
      <c r="X49" s="169">
        <f>'REV-SALES-FCAST_CWS'!K78</f>
        <v>0</v>
      </c>
      <c r="Y49" s="169">
        <f>'REV-SALES-FCAST_CWS'!L78</f>
        <v>0</v>
      </c>
      <c r="Z49" s="169">
        <f>'REV-SALES-FCAST_CWS'!M78</f>
        <v>0</v>
      </c>
      <c r="AA49" s="169">
        <f>'REV-SALES-FCAST_CWS'!N78</f>
        <v>0</v>
      </c>
      <c r="AB49" s="169">
        <f>'REV-SALES-FCAST_CWS'!C82</f>
        <v>0</v>
      </c>
      <c r="AC49" s="169">
        <f>'REV-SALES-FCAST_CWS'!D82</f>
        <v>0</v>
      </c>
      <c r="AD49" s="169">
        <f>'REV-SALES-FCAST_CWS'!E82</f>
        <v>0</v>
      </c>
      <c r="AE49" s="169">
        <f>'REV-SALES-FCAST_CWS'!F82</f>
        <v>0</v>
      </c>
      <c r="AF49" s="169">
        <f>'REV-SALES-FCAST_CWS'!G82</f>
        <v>0</v>
      </c>
      <c r="AG49" s="169">
        <f>'REV-SALES-FCAST_CWS'!H82</f>
        <v>0</v>
      </c>
      <c r="AH49" s="169">
        <f>'REV-SALES-FCAST_CWS'!I82</f>
        <v>0</v>
      </c>
      <c r="AI49" s="169">
        <f>'REV-SALES-FCAST_CWS'!J82</f>
        <v>0</v>
      </c>
      <c r="AJ49" s="169">
        <f>'REV-SALES-FCAST_CWS'!K82</f>
        <v>0</v>
      </c>
      <c r="AK49" s="169">
        <f>'REV-SALES-FCAST_CWS'!L82</f>
        <v>0</v>
      </c>
      <c r="AL49" s="169">
        <f>'REV-SALES-FCAST_CWS'!M82</f>
        <v>0</v>
      </c>
      <c r="AM49" s="169">
        <f>'REV-SALES-FCAST_CWS'!N82</f>
        <v>0</v>
      </c>
      <c r="AN49" s="169">
        <f>'REV-SALES-FCAST_CWS'!C86</f>
        <v>0</v>
      </c>
      <c r="AO49" s="169">
        <f>'REV-SALES-FCAST_CWS'!D86</f>
        <v>0</v>
      </c>
      <c r="AP49" s="169">
        <f>'REV-SALES-FCAST_CWS'!E86</f>
        <v>0</v>
      </c>
      <c r="AQ49" s="169">
        <f>'REV-SALES-FCAST_CWS'!F86</f>
        <v>0</v>
      </c>
      <c r="AR49" s="169">
        <f>'REV-SALES-FCAST_CWS'!G86</f>
        <v>0</v>
      </c>
      <c r="AS49" s="169">
        <f>'REV-SALES-FCAST_CWS'!H86</f>
        <v>0</v>
      </c>
      <c r="AT49" s="169">
        <f>'REV-SALES-FCAST_CWS'!I86</f>
        <v>0</v>
      </c>
      <c r="AU49" s="169">
        <f>'REV-SALES-FCAST_CWS'!J86</f>
        <v>0</v>
      </c>
      <c r="AV49" s="169">
        <f>'REV-SALES-FCAST_CWS'!K86</f>
        <v>0</v>
      </c>
      <c r="AW49" s="169">
        <f>'REV-SALES-FCAST_CWS'!L86</f>
        <v>0</v>
      </c>
      <c r="AX49" s="169">
        <f>'REV-SALES-FCAST_CWS'!M86</f>
        <v>0</v>
      </c>
      <c r="AY49" s="169">
        <f>'REV-SALES-FCAST_CWS'!N86</f>
        <v>0</v>
      </c>
      <c r="AZ49" s="169">
        <f>'REV-SALES-FCAST_CWS'!C90</f>
        <v>0</v>
      </c>
      <c r="BA49" s="169">
        <f>'REV-SALES-FCAST_CWS'!D90</f>
        <v>0</v>
      </c>
      <c r="BB49" s="169">
        <f>'REV-SALES-FCAST_CWS'!E90</f>
        <v>0</v>
      </c>
      <c r="BC49" s="169">
        <f>'REV-SALES-FCAST_CWS'!F90</f>
        <v>0</v>
      </c>
      <c r="BD49" s="169">
        <f>'REV-SALES-FCAST_CWS'!G90</f>
        <v>0</v>
      </c>
      <c r="BE49" s="169">
        <f>'REV-SALES-FCAST_CWS'!H90</f>
        <v>0</v>
      </c>
      <c r="BF49" s="169">
        <f>'REV-SALES-FCAST_CWS'!I90</f>
        <v>0</v>
      </c>
      <c r="BG49" s="169">
        <f>'REV-SALES-FCAST_CWS'!J90</f>
        <v>0</v>
      </c>
      <c r="BH49" s="169">
        <f>'REV-SALES-FCAST_CWS'!K90</f>
        <v>0</v>
      </c>
      <c r="BI49" s="169">
        <f>'REV-SALES-FCAST_CWS'!L90</f>
        <v>0</v>
      </c>
      <c r="BJ49" s="169">
        <f>'REV-SALES-FCAST_CWS'!M90</f>
        <v>0</v>
      </c>
      <c r="BK49" s="169">
        <f>'REV-SALES-FCAST_CWS'!N90</f>
        <v>0</v>
      </c>
      <c r="BL49" s="317">
        <f>SUM(D49:BK49)</f>
        <v>26</v>
      </c>
    </row>
    <row r="50" spans="1:64" x14ac:dyDescent="0.15">
      <c r="A50" s="47" t="s">
        <v>322</v>
      </c>
      <c r="B50" s="47"/>
      <c r="D50" s="97">
        <f>'COGS-PRICE-MARGIN_CWS'!$B28*D49</f>
        <v>0</v>
      </c>
      <c r="E50" s="97">
        <f>'COGS-PRICE-MARGIN_CWS'!$B28*E49</f>
        <v>0</v>
      </c>
      <c r="F50" s="97">
        <f>'COGS-PRICE-MARGIN_CWS'!$B28*F49</f>
        <v>0</v>
      </c>
      <c r="G50" s="97">
        <f>'COGS-PRICE-MARGIN_CWS'!$B28*G49</f>
        <v>69000</v>
      </c>
      <c r="H50" s="97">
        <f>'COGS-PRICE-MARGIN_CWS'!$B28*H49</f>
        <v>69000</v>
      </c>
      <c r="I50" s="97">
        <f>'COGS-PRICE-MARGIN_CWS'!$B28*I49</f>
        <v>69000</v>
      </c>
      <c r="J50" s="97">
        <f>'COGS-PRICE-MARGIN_CWS'!$B28*J49</f>
        <v>69000</v>
      </c>
      <c r="K50" s="97">
        <f>'COGS-PRICE-MARGIN_CWS'!$B28*K49</f>
        <v>69000</v>
      </c>
      <c r="L50" s="97">
        <f>'COGS-PRICE-MARGIN_CWS'!$B28*L49</f>
        <v>69000</v>
      </c>
      <c r="M50" s="97">
        <f>'COGS-PRICE-MARGIN_CWS'!$B28*M49</f>
        <v>69000</v>
      </c>
      <c r="N50" s="97">
        <f>'COGS-PRICE-MARGIN_CWS'!$B28*N49</f>
        <v>69000</v>
      </c>
      <c r="O50" s="97">
        <f>'COGS-PRICE-MARGIN_CWS'!$B28*O49</f>
        <v>46000</v>
      </c>
      <c r="P50" s="97">
        <f>'COGS-PRICE-MARGIN_CWS'!$B92*P49</f>
        <v>0</v>
      </c>
      <c r="Q50" s="97">
        <f>'COGS-PRICE-MARGIN_CWS'!$B92*Q49</f>
        <v>0</v>
      </c>
      <c r="R50" s="97">
        <f>'COGS-PRICE-MARGIN_CWS'!$B92*R49</f>
        <v>0</v>
      </c>
      <c r="S50" s="97">
        <f>'COGS-PRICE-MARGIN_CWS'!$B92*S49</f>
        <v>0</v>
      </c>
      <c r="T50" s="97">
        <f>'COGS-PRICE-MARGIN_CWS'!$B92*T49</f>
        <v>0</v>
      </c>
      <c r="U50" s="97">
        <f>'COGS-PRICE-MARGIN_CWS'!$B92*U49</f>
        <v>0</v>
      </c>
      <c r="V50" s="97">
        <f>'COGS-PRICE-MARGIN_CWS'!$B92*V49</f>
        <v>0</v>
      </c>
      <c r="W50" s="97">
        <f>'COGS-PRICE-MARGIN_CWS'!$B92*W49</f>
        <v>0</v>
      </c>
      <c r="X50" s="97">
        <f>'COGS-PRICE-MARGIN_CWS'!$B92*X49</f>
        <v>0</v>
      </c>
      <c r="Y50" s="97">
        <f>'COGS-PRICE-MARGIN_CWS'!$B92*Y49</f>
        <v>0</v>
      </c>
      <c r="Z50" s="97">
        <f>'COGS-PRICE-MARGIN_CWS'!$B92*Z49</f>
        <v>0</v>
      </c>
      <c r="AA50" s="97">
        <f>'COGS-PRICE-MARGIN_CWS'!$B92*AA49</f>
        <v>0</v>
      </c>
      <c r="AB50" s="97">
        <f>'COGS-PRICE-MARGIN_CWS'!$B113*AB49</f>
        <v>0</v>
      </c>
      <c r="AC50" s="97">
        <f>'COGS-PRICE-MARGIN_CWS'!$B113*AC49</f>
        <v>0</v>
      </c>
      <c r="AD50" s="97">
        <f>'COGS-PRICE-MARGIN_CWS'!$B113*AD49</f>
        <v>0</v>
      </c>
      <c r="AE50" s="97">
        <f>'COGS-PRICE-MARGIN_CWS'!$B113*AE49</f>
        <v>0</v>
      </c>
      <c r="AF50" s="97">
        <f>'COGS-PRICE-MARGIN_CWS'!$B113*AF49</f>
        <v>0</v>
      </c>
      <c r="AG50" s="97">
        <f>'COGS-PRICE-MARGIN_CWS'!$B113*AG49</f>
        <v>0</v>
      </c>
      <c r="AH50" s="97">
        <f>'COGS-PRICE-MARGIN_CWS'!$B113*AH49</f>
        <v>0</v>
      </c>
      <c r="AI50" s="97">
        <f>'COGS-PRICE-MARGIN_CWS'!$B113*AI49</f>
        <v>0</v>
      </c>
      <c r="AJ50" s="97">
        <f>'COGS-PRICE-MARGIN_CWS'!$B113*AJ49</f>
        <v>0</v>
      </c>
      <c r="AK50" s="97">
        <f>'COGS-PRICE-MARGIN_CWS'!$B113*AK49</f>
        <v>0</v>
      </c>
      <c r="AL50" s="97">
        <f>'COGS-PRICE-MARGIN_CWS'!$B113*AL49</f>
        <v>0</v>
      </c>
      <c r="AM50" s="97">
        <f>'COGS-PRICE-MARGIN_CWS'!$B113*AM49</f>
        <v>0</v>
      </c>
      <c r="AN50" s="97">
        <f>'COGS-PRICE-MARGIN_CWS'!$B134*AN49</f>
        <v>0</v>
      </c>
      <c r="AO50" s="97">
        <f>'COGS-PRICE-MARGIN_CWS'!$B134*AO49</f>
        <v>0</v>
      </c>
      <c r="AP50" s="97">
        <f>'COGS-PRICE-MARGIN_CWS'!$B134*AP49</f>
        <v>0</v>
      </c>
      <c r="AQ50" s="97">
        <f>'COGS-PRICE-MARGIN_CWS'!$B134*AQ49</f>
        <v>0</v>
      </c>
      <c r="AR50" s="97">
        <f>'COGS-PRICE-MARGIN_CWS'!$B134*AR49</f>
        <v>0</v>
      </c>
      <c r="AS50" s="97">
        <f>'COGS-PRICE-MARGIN_CWS'!$B134*AS49</f>
        <v>0</v>
      </c>
      <c r="AT50" s="97">
        <f>'COGS-PRICE-MARGIN_CWS'!$B134*AT49</f>
        <v>0</v>
      </c>
      <c r="AU50" s="97">
        <f>'COGS-PRICE-MARGIN_CWS'!$B134*AU49</f>
        <v>0</v>
      </c>
      <c r="AV50" s="97">
        <f>'COGS-PRICE-MARGIN_CWS'!$B134*AV49</f>
        <v>0</v>
      </c>
      <c r="AW50" s="97">
        <f>'COGS-PRICE-MARGIN_CWS'!$B134*AW49</f>
        <v>0</v>
      </c>
      <c r="AX50" s="97">
        <f>'COGS-PRICE-MARGIN_CWS'!$B134*AX49</f>
        <v>0</v>
      </c>
      <c r="AY50" s="97">
        <f>'COGS-PRICE-MARGIN_CWS'!$B134*AY49</f>
        <v>0</v>
      </c>
      <c r="AZ50" s="97">
        <f>'COGS-PRICE-MARGIN_CWS'!$B155*AZ49</f>
        <v>0</v>
      </c>
      <c r="BA50" s="97">
        <f>'COGS-PRICE-MARGIN_CWS'!$B155*BA49</f>
        <v>0</v>
      </c>
      <c r="BB50" s="97">
        <f>'COGS-PRICE-MARGIN_CWS'!$B155*BB49</f>
        <v>0</v>
      </c>
      <c r="BC50" s="97">
        <f>'COGS-PRICE-MARGIN_CWS'!$B155*BC49</f>
        <v>0</v>
      </c>
      <c r="BD50" s="97">
        <f>'COGS-PRICE-MARGIN_CWS'!$B155*BD49</f>
        <v>0</v>
      </c>
      <c r="BE50" s="97">
        <f>'COGS-PRICE-MARGIN_CWS'!$B155*BE49</f>
        <v>0</v>
      </c>
      <c r="BF50" s="97">
        <f>'COGS-PRICE-MARGIN_CWS'!$B155*BF49</f>
        <v>0</v>
      </c>
      <c r="BG50" s="97">
        <f>'COGS-PRICE-MARGIN_CWS'!$B155*BG49</f>
        <v>0</v>
      </c>
      <c r="BH50" s="97">
        <f>'COGS-PRICE-MARGIN_CWS'!$B155*BH49</f>
        <v>0</v>
      </c>
      <c r="BI50" s="97">
        <f>'COGS-PRICE-MARGIN_CWS'!$B155*BI49</f>
        <v>0</v>
      </c>
      <c r="BJ50" s="97">
        <f>'COGS-PRICE-MARGIN_CWS'!$B155*BJ49</f>
        <v>0</v>
      </c>
      <c r="BK50" s="97">
        <f>'COGS-PRICE-MARGIN_CWS'!$B155*BK49</f>
        <v>0</v>
      </c>
      <c r="BL50" s="118">
        <f>SUM(D50:BK50)</f>
        <v>598000</v>
      </c>
    </row>
    <row r="51" spans="1:64" x14ac:dyDescent="0.15">
      <c r="A51" s="47" t="s">
        <v>351</v>
      </c>
      <c r="B51" s="47"/>
      <c r="D51" s="98">
        <f>'COGS-PRICE-MARGIN_CWS'!$C28</f>
        <v>0.09</v>
      </c>
      <c r="E51" s="98">
        <f>'COGS-PRICE-MARGIN_CWS'!$C28</f>
        <v>0.09</v>
      </c>
      <c r="F51" s="98">
        <f>'COGS-PRICE-MARGIN_CWS'!$C28</f>
        <v>0.09</v>
      </c>
      <c r="G51" s="98">
        <f>'COGS-PRICE-MARGIN_CWS'!$C28</f>
        <v>0.09</v>
      </c>
      <c r="H51" s="98">
        <f>'COGS-PRICE-MARGIN_CWS'!$C28</f>
        <v>0.09</v>
      </c>
      <c r="I51" s="98">
        <f>'COGS-PRICE-MARGIN_CWS'!$C28</f>
        <v>0.09</v>
      </c>
      <c r="J51" s="98">
        <f>'COGS-PRICE-MARGIN_CWS'!$C28</f>
        <v>0.09</v>
      </c>
      <c r="K51" s="98">
        <f>'COGS-PRICE-MARGIN_CWS'!$C28</f>
        <v>0.09</v>
      </c>
      <c r="L51" s="98">
        <f>'COGS-PRICE-MARGIN_CWS'!$C28</f>
        <v>0.09</v>
      </c>
      <c r="M51" s="98">
        <f>'COGS-PRICE-MARGIN_CWS'!$C28</f>
        <v>0.09</v>
      </c>
      <c r="N51" s="98">
        <f>'COGS-PRICE-MARGIN_CWS'!$C28</f>
        <v>0.09</v>
      </c>
      <c r="O51" s="98">
        <f>'COGS-PRICE-MARGIN_CWS'!$C28</f>
        <v>0.09</v>
      </c>
      <c r="P51" s="98">
        <f>'COGS-PRICE-MARGIN_CWS'!$C92</f>
        <v>0</v>
      </c>
      <c r="Q51" s="98">
        <f>'COGS-PRICE-MARGIN_CWS'!$C92</f>
        <v>0</v>
      </c>
      <c r="R51" s="98">
        <f>'COGS-PRICE-MARGIN_CWS'!$C92</f>
        <v>0</v>
      </c>
      <c r="S51" s="98">
        <f>'COGS-PRICE-MARGIN_CWS'!$C92</f>
        <v>0</v>
      </c>
      <c r="T51" s="98">
        <f>'COGS-PRICE-MARGIN_CWS'!$C92</f>
        <v>0</v>
      </c>
      <c r="U51" s="98">
        <f>'COGS-PRICE-MARGIN_CWS'!$C92</f>
        <v>0</v>
      </c>
      <c r="V51" s="98">
        <f>'COGS-PRICE-MARGIN_CWS'!$C92</f>
        <v>0</v>
      </c>
      <c r="W51" s="98">
        <f>'COGS-PRICE-MARGIN_CWS'!$C92</f>
        <v>0</v>
      </c>
      <c r="X51" s="98">
        <f>'COGS-PRICE-MARGIN_CWS'!$C92</f>
        <v>0</v>
      </c>
      <c r="Y51" s="98">
        <f>'COGS-PRICE-MARGIN_CWS'!$C92</f>
        <v>0</v>
      </c>
      <c r="Z51" s="98">
        <f>'COGS-PRICE-MARGIN_CWS'!$C92</f>
        <v>0</v>
      </c>
      <c r="AA51" s="98">
        <f>'COGS-PRICE-MARGIN_CWS'!$C92</f>
        <v>0</v>
      </c>
      <c r="AB51" s="98">
        <f>'COGS-PRICE-MARGIN_CWS'!$C113</f>
        <v>0</v>
      </c>
      <c r="AC51" s="98">
        <f>'COGS-PRICE-MARGIN_CWS'!$C113</f>
        <v>0</v>
      </c>
      <c r="AD51" s="98">
        <f>'COGS-PRICE-MARGIN_CWS'!$C113</f>
        <v>0</v>
      </c>
      <c r="AE51" s="98">
        <f>'COGS-PRICE-MARGIN_CWS'!$C113</f>
        <v>0</v>
      </c>
      <c r="AF51" s="98">
        <f>'COGS-PRICE-MARGIN_CWS'!$C113</f>
        <v>0</v>
      </c>
      <c r="AG51" s="98">
        <f>'COGS-PRICE-MARGIN_CWS'!$C113</f>
        <v>0</v>
      </c>
      <c r="AH51" s="98">
        <f>'COGS-PRICE-MARGIN_CWS'!$C113</f>
        <v>0</v>
      </c>
      <c r="AI51" s="98">
        <f>'COGS-PRICE-MARGIN_CWS'!$C113</f>
        <v>0</v>
      </c>
      <c r="AJ51" s="98">
        <f>'COGS-PRICE-MARGIN_CWS'!$C113</f>
        <v>0</v>
      </c>
      <c r="AK51" s="98">
        <f>'COGS-PRICE-MARGIN_CWS'!$C113</f>
        <v>0</v>
      </c>
      <c r="AL51" s="98">
        <f>'COGS-PRICE-MARGIN_CWS'!$C113</f>
        <v>0</v>
      </c>
      <c r="AM51" s="98">
        <f>'COGS-PRICE-MARGIN_CWS'!$C113</f>
        <v>0</v>
      </c>
      <c r="AN51" s="98">
        <f>'COGS-PRICE-MARGIN_CWS'!$C134</f>
        <v>0</v>
      </c>
      <c r="AO51" s="98">
        <f>'COGS-PRICE-MARGIN_CWS'!$C134</f>
        <v>0</v>
      </c>
      <c r="AP51" s="98">
        <f>'COGS-PRICE-MARGIN_CWS'!$C134</f>
        <v>0</v>
      </c>
      <c r="AQ51" s="98">
        <f>'COGS-PRICE-MARGIN_CWS'!$C134</f>
        <v>0</v>
      </c>
      <c r="AR51" s="98">
        <f>'COGS-PRICE-MARGIN_CWS'!$C134</f>
        <v>0</v>
      </c>
      <c r="AS51" s="98">
        <f>'COGS-PRICE-MARGIN_CWS'!$C134</f>
        <v>0</v>
      </c>
      <c r="AT51" s="98">
        <f>'COGS-PRICE-MARGIN_CWS'!$C134</f>
        <v>0</v>
      </c>
      <c r="AU51" s="98">
        <f>'COGS-PRICE-MARGIN_CWS'!$C134</f>
        <v>0</v>
      </c>
      <c r="AV51" s="98">
        <f>'COGS-PRICE-MARGIN_CWS'!$C134</f>
        <v>0</v>
      </c>
      <c r="AW51" s="98">
        <f>'COGS-PRICE-MARGIN_CWS'!$C134</f>
        <v>0</v>
      </c>
      <c r="AX51" s="98">
        <f>'COGS-PRICE-MARGIN_CWS'!$C134</f>
        <v>0</v>
      </c>
      <c r="AY51" s="98">
        <f>'COGS-PRICE-MARGIN_CWS'!$C134</f>
        <v>0</v>
      </c>
      <c r="AZ51" s="98">
        <f>'COGS-PRICE-MARGIN_CWS'!$C155</f>
        <v>0</v>
      </c>
      <c r="BA51" s="98">
        <f>'COGS-PRICE-MARGIN_CWS'!$C155</f>
        <v>0</v>
      </c>
      <c r="BB51" s="98">
        <f>'COGS-PRICE-MARGIN_CWS'!$C155</f>
        <v>0</v>
      </c>
      <c r="BC51" s="98">
        <f>'COGS-PRICE-MARGIN_CWS'!$C155</f>
        <v>0</v>
      </c>
      <c r="BD51" s="98">
        <f>'COGS-PRICE-MARGIN_CWS'!$C155</f>
        <v>0</v>
      </c>
      <c r="BE51" s="98">
        <f>'COGS-PRICE-MARGIN_CWS'!$C155</f>
        <v>0</v>
      </c>
      <c r="BF51" s="98">
        <f>'COGS-PRICE-MARGIN_CWS'!$C155</f>
        <v>0</v>
      </c>
      <c r="BG51" s="98">
        <f>'COGS-PRICE-MARGIN_CWS'!$C155</f>
        <v>0</v>
      </c>
      <c r="BH51" s="98">
        <f>'COGS-PRICE-MARGIN_CWS'!$C155</f>
        <v>0</v>
      </c>
      <c r="BI51" s="98">
        <f>'COGS-PRICE-MARGIN_CWS'!$C155</f>
        <v>0</v>
      </c>
      <c r="BJ51" s="98">
        <f>'COGS-PRICE-MARGIN_CWS'!$C155</f>
        <v>0</v>
      </c>
      <c r="BK51" s="98">
        <f>'COGS-PRICE-MARGIN_CWS'!$C155</f>
        <v>0</v>
      </c>
      <c r="BL51" s="35">
        <f>COLUMNS(D51:BK51)</f>
        <v>60</v>
      </c>
    </row>
    <row r="52" spans="1:64" x14ac:dyDescent="0.15">
      <c r="A52" s="47"/>
      <c r="B52" s="47"/>
      <c r="D52" s="98"/>
      <c r="E52" s="98"/>
      <c r="F52" s="98"/>
      <c r="G52" s="98"/>
      <c r="H52" s="98"/>
      <c r="I52" s="98"/>
      <c r="J52" s="98"/>
      <c r="K52" s="98"/>
      <c r="L52" s="98"/>
      <c r="M52" s="98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  <c r="AG52" s="98"/>
      <c r="AH52" s="98"/>
      <c r="AI52" s="98"/>
      <c r="AJ52" s="98"/>
      <c r="AK52" s="98"/>
      <c r="AL52" s="98"/>
      <c r="AM52" s="98"/>
      <c r="AN52" s="98"/>
      <c r="AO52" s="98"/>
      <c r="AP52" s="98"/>
      <c r="AQ52" s="98"/>
      <c r="AR52" s="98"/>
      <c r="AS52" s="98"/>
      <c r="AT52" s="98"/>
      <c r="AU52" s="98"/>
      <c r="AV52" s="98"/>
      <c r="AW52" s="98"/>
      <c r="AX52" s="98"/>
      <c r="AY52" s="98"/>
      <c r="AZ52" s="98"/>
      <c r="BA52" s="98"/>
      <c r="BB52" s="98"/>
      <c r="BC52" s="98"/>
      <c r="BD52" s="98"/>
      <c r="BE52" s="98"/>
      <c r="BF52" s="98"/>
      <c r="BG52" s="98"/>
      <c r="BH52" s="98"/>
      <c r="BI52" s="98"/>
      <c r="BJ52" s="98"/>
      <c r="BK52" s="98"/>
    </row>
    <row r="53" spans="1:64" s="14" customFormat="1" x14ac:dyDescent="0.15">
      <c r="A53" s="16" t="s">
        <v>353</v>
      </c>
      <c r="B53" s="73"/>
      <c r="D53" s="99">
        <f t="shared" ref="D53:BK53" si="17">D50*(1-D51)</f>
        <v>0</v>
      </c>
      <c r="E53" s="99">
        <f t="shared" si="17"/>
        <v>0</v>
      </c>
      <c r="F53" s="99">
        <f t="shared" si="17"/>
        <v>0</v>
      </c>
      <c r="G53" s="99">
        <f t="shared" si="17"/>
        <v>62790</v>
      </c>
      <c r="H53" s="99">
        <f t="shared" si="17"/>
        <v>62790</v>
      </c>
      <c r="I53" s="99">
        <f t="shared" si="17"/>
        <v>62790</v>
      </c>
      <c r="J53" s="99">
        <f t="shared" si="17"/>
        <v>62790</v>
      </c>
      <c r="K53" s="99">
        <f t="shared" si="17"/>
        <v>62790</v>
      </c>
      <c r="L53" s="99">
        <f t="shared" si="17"/>
        <v>62790</v>
      </c>
      <c r="M53" s="99">
        <f t="shared" si="17"/>
        <v>62790</v>
      </c>
      <c r="N53" s="99">
        <f t="shared" si="17"/>
        <v>62790</v>
      </c>
      <c r="O53" s="99">
        <f t="shared" si="17"/>
        <v>41860</v>
      </c>
      <c r="P53" s="99">
        <f t="shared" si="17"/>
        <v>0</v>
      </c>
      <c r="Q53" s="99">
        <f t="shared" si="17"/>
        <v>0</v>
      </c>
      <c r="R53" s="99">
        <f t="shared" si="17"/>
        <v>0</v>
      </c>
      <c r="S53" s="99">
        <f t="shared" si="17"/>
        <v>0</v>
      </c>
      <c r="T53" s="99">
        <f t="shared" si="17"/>
        <v>0</v>
      </c>
      <c r="U53" s="99">
        <f t="shared" si="17"/>
        <v>0</v>
      </c>
      <c r="V53" s="99">
        <f t="shared" si="17"/>
        <v>0</v>
      </c>
      <c r="W53" s="99">
        <f t="shared" si="17"/>
        <v>0</v>
      </c>
      <c r="X53" s="99">
        <f t="shared" si="17"/>
        <v>0</v>
      </c>
      <c r="Y53" s="99">
        <f t="shared" si="17"/>
        <v>0</v>
      </c>
      <c r="Z53" s="99">
        <f t="shared" si="17"/>
        <v>0</v>
      </c>
      <c r="AA53" s="99">
        <f t="shared" si="17"/>
        <v>0</v>
      </c>
      <c r="AB53" s="99">
        <f t="shared" si="17"/>
        <v>0</v>
      </c>
      <c r="AC53" s="99">
        <f t="shared" si="17"/>
        <v>0</v>
      </c>
      <c r="AD53" s="99">
        <f t="shared" si="17"/>
        <v>0</v>
      </c>
      <c r="AE53" s="99">
        <f t="shared" si="17"/>
        <v>0</v>
      </c>
      <c r="AF53" s="99">
        <f t="shared" si="17"/>
        <v>0</v>
      </c>
      <c r="AG53" s="99">
        <f t="shared" si="17"/>
        <v>0</v>
      </c>
      <c r="AH53" s="99">
        <f t="shared" si="17"/>
        <v>0</v>
      </c>
      <c r="AI53" s="99">
        <f t="shared" si="17"/>
        <v>0</v>
      </c>
      <c r="AJ53" s="99">
        <f t="shared" si="17"/>
        <v>0</v>
      </c>
      <c r="AK53" s="99">
        <f t="shared" si="17"/>
        <v>0</v>
      </c>
      <c r="AL53" s="99">
        <f t="shared" si="17"/>
        <v>0</v>
      </c>
      <c r="AM53" s="99">
        <f t="shared" si="17"/>
        <v>0</v>
      </c>
      <c r="AN53" s="99">
        <f t="shared" si="17"/>
        <v>0</v>
      </c>
      <c r="AO53" s="99">
        <f t="shared" si="17"/>
        <v>0</v>
      </c>
      <c r="AP53" s="99">
        <f t="shared" si="17"/>
        <v>0</v>
      </c>
      <c r="AQ53" s="99">
        <f t="shared" si="17"/>
        <v>0</v>
      </c>
      <c r="AR53" s="99">
        <f t="shared" si="17"/>
        <v>0</v>
      </c>
      <c r="AS53" s="99">
        <f t="shared" si="17"/>
        <v>0</v>
      </c>
      <c r="AT53" s="99">
        <f t="shared" si="17"/>
        <v>0</v>
      </c>
      <c r="AU53" s="99">
        <f t="shared" si="17"/>
        <v>0</v>
      </c>
      <c r="AV53" s="99">
        <f t="shared" si="17"/>
        <v>0</v>
      </c>
      <c r="AW53" s="99">
        <f t="shared" si="17"/>
        <v>0</v>
      </c>
      <c r="AX53" s="99">
        <f t="shared" si="17"/>
        <v>0</v>
      </c>
      <c r="AY53" s="99">
        <f t="shared" si="17"/>
        <v>0</v>
      </c>
      <c r="AZ53" s="99">
        <f t="shared" si="17"/>
        <v>0</v>
      </c>
      <c r="BA53" s="99">
        <f t="shared" si="17"/>
        <v>0</v>
      </c>
      <c r="BB53" s="99">
        <f t="shared" si="17"/>
        <v>0</v>
      </c>
      <c r="BC53" s="99">
        <f t="shared" si="17"/>
        <v>0</v>
      </c>
      <c r="BD53" s="99">
        <f t="shared" si="17"/>
        <v>0</v>
      </c>
      <c r="BE53" s="99">
        <f t="shared" si="17"/>
        <v>0</v>
      </c>
      <c r="BF53" s="99">
        <f t="shared" si="17"/>
        <v>0</v>
      </c>
      <c r="BG53" s="99">
        <f t="shared" si="17"/>
        <v>0</v>
      </c>
      <c r="BH53" s="99">
        <f t="shared" si="17"/>
        <v>0</v>
      </c>
      <c r="BI53" s="99">
        <f t="shared" si="17"/>
        <v>0</v>
      </c>
      <c r="BJ53" s="99">
        <f t="shared" si="17"/>
        <v>0</v>
      </c>
      <c r="BK53" s="99">
        <f t="shared" si="17"/>
        <v>0</v>
      </c>
      <c r="BL53" s="118">
        <f>SUM(D53:BK53)</f>
        <v>544180</v>
      </c>
    </row>
    <row r="54" spans="1:64" x14ac:dyDescent="0.15">
      <c r="A54" s="33"/>
      <c r="B54" s="33"/>
    </row>
    <row r="55" spans="1:64" x14ac:dyDescent="0.15">
      <c r="A55" s="16" t="s">
        <v>312</v>
      </c>
      <c r="B55" s="33"/>
    </row>
    <row r="56" spans="1:64" x14ac:dyDescent="0.15">
      <c r="A56" s="16"/>
      <c r="B56" s="33"/>
    </row>
    <row r="57" spans="1:64" x14ac:dyDescent="0.15">
      <c r="A57" s="47" t="str">
        <f>'COGS-PRICE-MARGIN_CWS'!A28</f>
        <v>Plato servicio</v>
      </c>
      <c r="B57" s="47"/>
      <c r="D57" s="97">
        <f>'COGS-PRICE-MARGIN_CWS'!$E28*D49</f>
        <v>0</v>
      </c>
      <c r="E57" s="97">
        <f>'COGS-PRICE-MARGIN_CWS'!$E28*E49</f>
        <v>0</v>
      </c>
      <c r="F57" s="97">
        <f>'COGS-PRICE-MARGIN_CWS'!$E28*F49</f>
        <v>0</v>
      </c>
      <c r="G57" s="97">
        <f>'COGS-PRICE-MARGIN_CWS'!$E28*G49</f>
        <v>39000</v>
      </c>
      <c r="H57" s="97">
        <f>'COGS-PRICE-MARGIN_CWS'!$E28*H49</f>
        <v>39000</v>
      </c>
      <c r="I57" s="97">
        <f>'COGS-PRICE-MARGIN_CWS'!$E28*I49</f>
        <v>39000</v>
      </c>
      <c r="J57" s="97">
        <f>'COGS-PRICE-MARGIN_CWS'!$E28*J49</f>
        <v>39000</v>
      </c>
      <c r="K57" s="97">
        <f>'COGS-PRICE-MARGIN_CWS'!$E28*K49</f>
        <v>39000</v>
      </c>
      <c r="L57" s="97">
        <f>'COGS-PRICE-MARGIN_CWS'!$E28*L49</f>
        <v>39000</v>
      </c>
      <c r="M57" s="97">
        <f>'COGS-PRICE-MARGIN_CWS'!$E28*M49</f>
        <v>39000</v>
      </c>
      <c r="N57" s="97">
        <f>'COGS-PRICE-MARGIN_CWS'!$E28*N49</f>
        <v>39000</v>
      </c>
      <c r="O57" s="97">
        <f>'COGS-PRICE-MARGIN_CWS'!$E28*O49</f>
        <v>26000</v>
      </c>
      <c r="P57" s="97">
        <f>'COGS-PRICE-MARGIN_CWS'!$E92*P49</f>
        <v>0</v>
      </c>
      <c r="Q57" s="97">
        <f>'COGS-PRICE-MARGIN_CWS'!$E92*Q49</f>
        <v>0</v>
      </c>
      <c r="R57" s="97">
        <f>'COGS-PRICE-MARGIN_CWS'!$E92*R49</f>
        <v>0</v>
      </c>
      <c r="S57" s="97">
        <f>'COGS-PRICE-MARGIN_CWS'!$E92*S49</f>
        <v>0</v>
      </c>
      <c r="T57" s="97">
        <f>'COGS-PRICE-MARGIN_CWS'!$E92*T49</f>
        <v>0</v>
      </c>
      <c r="U57" s="97">
        <f>'COGS-PRICE-MARGIN_CWS'!$E92*U49</f>
        <v>0</v>
      </c>
      <c r="V57" s="97">
        <f>'COGS-PRICE-MARGIN_CWS'!$E92*V49</f>
        <v>0</v>
      </c>
      <c r="W57" s="97">
        <f>'COGS-PRICE-MARGIN_CWS'!$E92*W49</f>
        <v>0</v>
      </c>
      <c r="X57" s="97">
        <f>'COGS-PRICE-MARGIN_CWS'!$E92*X49</f>
        <v>0</v>
      </c>
      <c r="Y57" s="97">
        <f>'COGS-PRICE-MARGIN_CWS'!$E92*Y49</f>
        <v>0</v>
      </c>
      <c r="Z57" s="97">
        <f>'COGS-PRICE-MARGIN_CWS'!$E92*Z49</f>
        <v>0</v>
      </c>
      <c r="AA57" s="97">
        <f>'COGS-PRICE-MARGIN_CWS'!$E92*AA49</f>
        <v>0</v>
      </c>
      <c r="AB57" s="97">
        <f>'COGS-PRICE-MARGIN_CWS'!$E113*AB49</f>
        <v>0</v>
      </c>
      <c r="AC57" s="97">
        <f>'COGS-PRICE-MARGIN_CWS'!$E113*AC49</f>
        <v>0</v>
      </c>
      <c r="AD57" s="97">
        <f>'COGS-PRICE-MARGIN_CWS'!$E113*AD49</f>
        <v>0</v>
      </c>
      <c r="AE57" s="97">
        <f>'COGS-PRICE-MARGIN_CWS'!$E113*AE49</f>
        <v>0</v>
      </c>
      <c r="AF57" s="97">
        <f>'COGS-PRICE-MARGIN_CWS'!$E113*AF49</f>
        <v>0</v>
      </c>
      <c r="AG57" s="97">
        <f>'COGS-PRICE-MARGIN_CWS'!$E113*AG49</f>
        <v>0</v>
      </c>
      <c r="AH57" s="97">
        <f>'COGS-PRICE-MARGIN_CWS'!$E113*AH49</f>
        <v>0</v>
      </c>
      <c r="AI57" s="97">
        <f>'COGS-PRICE-MARGIN_CWS'!$E113*AI49</f>
        <v>0</v>
      </c>
      <c r="AJ57" s="97">
        <f>'COGS-PRICE-MARGIN_CWS'!$E113*AJ49</f>
        <v>0</v>
      </c>
      <c r="AK57" s="97">
        <f>'COGS-PRICE-MARGIN_CWS'!$E113*AK49</f>
        <v>0</v>
      </c>
      <c r="AL57" s="97">
        <f>'COGS-PRICE-MARGIN_CWS'!$E113*AL49</f>
        <v>0</v>
      </c>
      <c r="AM57" s="97">
        <f>'COGS-PRICE-MARGIN_CWS'!$E113*AM49</f>
        <v>0</v>
      </c>
      <c r="AN57" s="97">
        <f>'COGS-PRICE-MARGIN_CWS'!$E134*AN49</f>
        <v>0</v>
      </c>
      <c r="AO57" s="97">
        <f>'COGS-PRICE-MARGIN_CWS'!$E134*AO49</f>
        <v>0</v>
      </c>
      <c r="AP57" s="97">
        <f>'COGS-PRICE-MARGIN_CWS'!$E134*AP49</f>
        <v>0</v>
      </c>
      <c r="AQ57" s="97">
        <f>'COGS-PRICE-MARGIN_CWS'!$E134*AQ49</f>
        <v>0</v>
      </c>
      <c r="AR57" s="97">
        <f>'COGS-PRICE-MARGIN_CWS'!$E134*AR49</f>
        <v>0</v>
      </c>
      <c r="AS57" s="97">
        <f>'COGS-PRICE-MARGIN_CWS'!$E134*AS49</f>
        <v>0</v>
      </c>
      <c r="AT57" s="97">
        <f>'COGS-PRICE-MARGIN_CWS'!$E134*AT49</f>
        <v>0</v>
      </c>
      <c r="AU57" s="97">
        <f>'COGS-PRICE-MARGIN_CWS'!$E134*AU49</f>
        <v>0</v>
      </c>
      <c r="AV57" s="97">
        <f>'COGS-PRICE-MARGIN_CWS'!$E134*AV49</f>
        <v>0</v>
      </c>
      <c r="AW57" s="97">
        <f>'COGS-PRICE-MARGIN_CWS'!$E134*AW49</f>
        <v>0</v>
      </c>
      <c r="AX57" s="97">
        <f>'COGS-PRICE-MARGIN_CWS'!$E134*AX49</f>
        <v>0</v>
      </c>
      <c r="AY57" s="97">
        <f>'COGS-PRICE-MARGIN_CWS'!$E134*AY49</f>
        <v>0</v>
      </c>
      <c r="AZ57" s="97">
        <f>'COGS-PRICE-MARGIN_CWS'!$E155*AZ49</f>
        <v>0</v>
      </c>
      <c r="BA57" s="97">
        <f>'COGS-PRICE-MARGIN_CWS'!$E155*BA49</f>
        <v>0</v>
      </c>
      <c r="BB57" s="97">
        <f>'COGS-PRICE-MARGIN_CWS'!$E155*BB49</f>
        <v>0</v>
      </c>
      <c r="BC57" s="97">
        <f>'COGS-PRICE-MARGIN_CWS'!$E155*BC49</f>
        <v>0</v>
      </c>
      <c r="BD57" s="97">
        <f>'COGS-PRICE-MARGIN_CWS'!$E155*BD49</f>
        <v>0</v>
      </c>
      <c r="BE57" s="97">
        <f>'COGS-PRICE-MARGIN_CWS'!$E155*BE49</f>
        <v>0</v>
      </c>
      <c r="BF57" s="97">
        <f>'COGS-PRICE-MARGIN_CWS'!$E155*BF49</f>
        <v>0</v>
      </c>
      <c r="BG57" s="97">
        <f>'COGS-PRICE-MARGIN_CWS'!$E155*BG49</f>
        <v>0</v>
      </c>
      <c r="BH57" s="97">
        <f>'COGS-PRICE-MARGIN_CWS'!$E155*BH49</f>
        <v>0</v>
      </c>
      <c r="BI57" s="97">
        <f>'COGS-PRICE-MARGIN_CWS'!$E155*BI49</f>
        <v>0</v>
      </c>
      <c r="BJ57" s="97">
        <f>'COGS-PRICE-MARGIN_CWS'!$E155*BJ49</f>
        <v>0</v>
      </c>
      <c r="BK57" s="97">
        <f>'COGS-PRICE-MARGIN_CWS'!$E155*BK49</f>
        <v>0</v>
      </c>
      <c r="BL57" s="118">
        <f>SUM(D57:BK57)</f>
        <v>338000</v>
      </c>
    </row>
    <row r="58" spans="1:64" x14ac:dyDescent="0.15">
      <c r="A58" s="47" t="str">
        <f>'COGS-PRICE-MARGIN_CWS'!A29</f>
        <v>Individual</v>
      </c>
      <c r="B58" s="17"/>
      <c r="D58" s="97">
        <f>'COGS-PRICE-MARGIN_CWS'!$E29*D49</f>
        <v>0</v>
      </c>
      <c r="E58" s="97">
        <f>'COGS-PRICE-MARGIN_CWS'!$E29*E49</f>
        <v>0</v>
      </c>
      <c r="F58" s="97">
        <f>'COGS-PRICE-MARGIN_CWS'!$E29*F49</f>
        <v>0</v>
      </c>
      <c r="G58" s="97">
        <f>'COGS-PRICE-MARGIN_CWS'!$E29*G49</f>
        <v>1500</v>
      </c>
      <c r="H58" s="97">
        <f>'COGS-PRICE-MARGIN_CWS'!$E29*H49</f>
        <v>1500</v>
      </c>
      <c r="I58" s="97">
        <f>'COGS-PRICE-MARGIN_CWS'!$E29*I49</f>
        <v>1500</v>
      </c>
      <c r="J58" s="97">
        <f>'COGS-PRICE-MARGIN_CWS'!$E29*J49</f>
        <v>1500</v>
      </c>
      <c r="K58" s="97">
        <f>'COGS-PRICE-MARGIN_CWS'!$E29*K49</f>
        <v>1500</v>
      </c>
      <c r="L58" s="97">
        <f>'COGS-PRICE-MARGIN_CWS'!$E29*L49</f>
        <v>1500</v>
      </c>
      <c r="M58" s="97">
        <f>'COGS-PRICE-MARGIN_CWS'!$E29*M49</f>
        <v>1500</v>
      </c>
      <c r="N58" s="97">
        <f>'COGS-PRICE-MARGIN_CWS'!$E29*N49</f>
        <v>1500</v>
      </c>
      <c r="O58" s="97">
        <f>'COGS-PRICE-MARGIN_CWS'!$E29*O49</f>
        <v>1000</v>
      </c>
      <c r="P58" s="97">
        <f>'COGS-PRICE-MARGIN_CWS'!$E93*P49</f>
        <v>0</v>
      </c>
      <c r="Q58" s="97">
        <f>'COGS-PRICE-MARGIN_CWS'!$E93*Q49</f>
        <v>0</v>
      </c>
      <c r="R58" s="97">
        <f>'COGS-PRICE-MARGIN_CWS'!$E93*R49</f>
        <v>0</v>
      </c>
      <c r="S58" s="97">
        <f>'COGS-PRICE-MARGIN_CWS'!$E93*S49</f>
        <v>0</v>
      </c>
      <c r="T58" s="97">
        <f>'COGS-PRICE-MARGIN_CWS'!$E93*T49</f>
        <v>0</v>
      </c>
      <c r="U58" s="97">
        <f>'COGS-PRICE-MARGIN_CWS'!$E93*U49</f>
        <v>0</v>
      </c>
      <c r="V58" s="97">
        <f>'COGS-PRICE-MARGIN_CWS'!$E93*V49</f>
        <v>0</v>
      </c>
      <c r="W58" s="97">
        <f>'COGS-PRICE-MARGIN_CWS'!$E93*W49</f>
        <v>0</v>
      </c>
      <c r="X58" s="97">
        <f>'COGS-PRICE-MARGIN_CWS'!$E93*X49</f>
        <v>0</v>
      </c>
      <c r="Y58" s="97">
        <f>'COGS-PRICE-MARGIN_CWS'!$E93*Y49</f>
        <v>0</v>
      </c>
      <c r="Z58" s="97">
        <f>'COGS-PRICE-MARGIN_CWS'!$E93*Z49</f>
        <v>0</v>
      </c>
      <c r="AA58" s="97">
        <f>'COGS-PRICE-MARGIN_CWS'!$E93*AA49</f>
        <v>0</v>
      </c>
      <c r="AB58" s="97">
        <f>'COGS-PRICE-MARGIN_CWS'!$E114*AB49</f>
        <v>0</v>
      </c>
      <c r="AC58" s="97">
        <f>'COGS-PRICE-MARGIN_CWS'!$E114*AC49</f>
        <v>0</v>
      </c>
      <c r="AD58" s="97">
        <f>'COGS-PRICE-MARGIN_CWS'!$E114*AD49</f>
        <v>0</v>
      </c>
      <c r="AE58" s="97">
        <f>'COGS-PRICE-MARGIN_CWS'!$E114*AE49</f>
        <v>0</v>
      </c>
      <c r="AF58" s="97">
        <f>'COGS-PRICE-MARGIN_CWS'!$E114*AF49</f>
        <v>0</v>
      </c>
      <c r="AG58" s="97">
        <f>'COGS-PRICE-MARGIN_CWS'!$E114*AG49</f>
        <v>0</v>
      </c>
      <c r="AH58" s="97">
        <f>'COGS-PRICE-MARGIN_CWS'!$E114*AH49</f>
        <v>0</v>
      </c>
      <c r="AI58" s="97">
        <f>'COGS-PRICE-MARGIN_CWS'!$E114*AI49</f>
        <v>0</v>
      </c>
      <c r="AJ58" s="97">
        <f>'COGS-PRICE-MARGIN_CWS'!$E114*AJ49</f>
        <v>0</v>
      </c>
      <c r="AK58" s="97">
        <f>'COGS-PRICE-MARGIN_CWS'!$E114*AK49</f>
        <v>0</v>
      </c>
      <c r="AL58" s="97">
        <f>'COGS-PRICE-MARGIN_CWS'!$E114*AL49</f>
        <v>0</v>
      </c>
      <c r="AM58" s="97">
        <f>'COGS-PRICE-MARGIN_CWS'!$E114*AM49</f>
        <v>0</v>
      </c>
      <c r="AN58" s="97">
        <f>'COGS-PRICE-MARGIN_CWS'!$E135*AN49</f>
        <v>0</v>
      </c>
      <c r="AO58" s="97">
        <f>'COGS-PRICE-MARGIN_CWS'!$E135*AO49</f>
        <v>0</v>
      </c>
      <c r="AP58" s="97">
        <f>'COGS-PRICE-MARGIN_CWS'!$E135*AP49</f>
        <v>0</v>
      </c>
      <c r="AQ58" s="97">
        <f>'COGS-PRICE-MARGIN_CWS'!$E135*AQ49</f>
        <v>0</v>
      </c>
      <c r="AR58" s="97">
        <f>'COGS-PRICE-MARGIN_CWS'!$E135*AR49</f>
        <v>0</v>
      </c>
      <c r="AS58" s="97">
        <f>'COGS-PRICE-MARGIN_CWS'!$E135*AS49</f>
        <v>0</v>
      </c>
      <c r="AT58" s="97">
        <f>'COGS-PRICE-MARGIN_CWS'!$E135*AT49</f>
        <v>0</v>
      </c>
      <c r="AU58" s="97">
        <f>'COGS-PRICE-MARGIN_CWS'!$E135*AU49</f>
        <v>0</v>
      </c>
      <c r="AV58" s="97">
        <f>'COGS-PRICE-MARGIN_CWS'!$E135*AV49</f>
        <v>0</v>
      </c>
      <c r="AW58" s="97">
        <f>'COGS-PRICE-MARGIN_CWS'!$E135*AW49</f>
        <v>0</v>
      </c>
      <c r="AX58" s="97">
        <f>'COGS-PRICE-MARGIN_CWS'!$E135*AX49</f>
        <v>0</v>
      </c>
      <c r="AY58" s="97">
        <f>'COGS-PRICE-MARGIN_CWS'!$E135*AY49</f>
        <v>0</v>
      </c>
      <c r="AZ58" s="97">
        <f>'COGS-PRICE-MARGIN_CWS'!$E156*AZ49</f>
        <v>0</v>
      </c>
      <c r="BA58" s="97">
        <f>'COGS-PRICE-MARGIN_CWS'!$E156*BA49</f>
        <v>0</v>
      </c>
      <c r="BB58" s="97">
        <f>'COGS-PRICE-MARGIN_CWS'!$E156*BB49</f>
        <v>0</v>
      </c>
      <c r="BC58" s="97">
        <f>'COGS-PRICE-MARGIN_CWS'!$E156*BC49</f>
        <v>0</v>
      </c>
      <c r="BD58" s="97">
        <f>'COGS-PRICE-MARGIN_CWS'!$E156*BD49</f>
        <v>0</v>
      </c>
      <c r="BE58" s="97">
        <f>'COGS-PRICE-MARGIN_CWS'!$E156*BE49</f>
        <v>0</v>
      </c>
      <c r="BF58" s="97">
        <f>'COGS-PRICE-MARGIN_CWS'!$E156*BF49</f>
        <v>0</v>
      </c>
      <c r="BG58" s="97">
        <f>'COGS-PRICE-MARGIN_CWS'!$E156*BG49</f>
        <v>0</v>
      </c>
      <c r="BH58" s="97">
        <f>'COGS-PRICE-MARGIN_CWS'!$E156*BH49</f>
        <v>0</v>
      </c>
      <c r="BI58" s="97">
        <f>'COGS-PRICE-MARGIN_CWS'!$E156*BI49</f>
        <v>0</v>
      </c>
      <c r="BJ58" s="97">
        <f>'COGS-PRICE-MARGIN_CWS'!$E156*BJ49</f>
        <v>0</v>
      </c>
      <c r="BK58" s="97">
        <f>'COGS-PRICE-MARGIN_CWS'!$E156*BK49</f>
        <v>0</v>
      </c>
      <c r="BL58" s="118">
        <f>SUM(D58:BK58)</f>
        <v>13000</v>
      </c>
    </row>
    <row r="59" spans="1:64" x14ac:dyDescent="0.15">
      <c r="A59" s="17" t="s">
        <v>328</v>
      </c>
      <c r="B59" s="17"/>
      <c r="D59" s="97">
        <f>'COGS-PRICE-MARGIN_CWS'!$E30*D36</f>
        <v>0</v>
      </c>
      <c r="E59" s="97">
        <f>'COGS-PRICE-MARGIN_CWS'!$E30*E49</f>
        <v>0</v>
      </c>
      <c r="F59" s="97">
        <f>'COGS-PRICE-MARGIN_CWS'!$E30*F49</f>
        <v>0</v>
      </c>
      <c r="G59" s="97">
        <f>'COGS-PRICE-MARGIN_CWS'!$E30*G49</f>
        <v>0</v>
      </c>
      <c r="H59" s="97">
        <f>'COGS-PRICE-MARGIN_CWS'!$E30*H49</f>
        <v>0</v>
      </c>
      <c r="I59" s="97">
        <f>'COGS-PRICE-MARGIN_CWS'!$E30*I49</f>
        <v>0</v>
      </c>
      <c r="J59" s="97">
        <f>'COGS-PRICE-MARGIN_CWS'!$E30*J49</f>
        <v>0</v>
      </c>
      <c r="K59" s="97">
        <f>'COGS-PRICE-MARGIN_CWS'!$E30*K49</f>
        <v>0</v>
      </c>
      <c r="L59" s="97">
        <f>'COGS-PRICE-MARGIN_CWS'!$E30*L49</f>
        <v>0</v>
      </c>
      <c r="M59" s="97">
        <f>'COGS-PRICE-MARGIN_CWS'!$E30*M49</f>
        <v>0</v>
      </c>
      <c r="N59" s="97">
        <f>'COGS-PRICE-MARGIN_CWS'!$E30*N49</f>
        <v>0</v>
      </c>
      <c r="O59" s="97">
        <f>'COGS-PRICE-MARGIN_CWS'!$E30*O49</f>
        <v>0</v>
      </c>
      <c r="P59" s="97">
        <f>'COGS-PRICE-MARGIN_CWS'!$E94*P49</f>
        <v>0</v>
      </c>
      <c r="Q59" s="97">
        <f>'COGS-PRICE-MARGIN_CWS'!$E94*Q49</f>
        <v>0</v>
      </c>
      <c r="R59" s="97">
        <f>'COGS-PRICE-MARGIN_CWS'!$E94*R49</f>
        <v>0</v>
      </c>
      <c r="S59" s="97">
        <f>'COGS-PRICE-MARGIN_CWS'!$E94*S49</f>
        <v>0</v>
      </c>
      <c r="T59" s="97">
        <f>'COGS-PRICE-MARGIN_CWS'!$E94*T49</f>
        <v>0</v>
      </c>
      <c r="U59" s="97">
        <f>'COGS-PRICE-MARGIN_CWS'!$E94*U49</f>
        <v>0</v>
      </c>
      <c r="V59" s="97">
        <f>'COGS-PRICE-MARGIN_CWS'!$E94*V49</f>
        <v>0</v>
      </c>
      <c r="W59" s="97">
        <f>'COGS-PRICE-MARGIN_CWS'!$E94*W49</f>
        <v>0</v>
      </c>
      <c r="X59" s="97">
        <f>'COGS-PRICE-MARGIN_CWS'!$E94*X49</f>
        <v>0</v>
      </c>
      <c r="Y59" s="97">
        <f>'COGS-PRICE-MARGIN_CWS'!$E94*Y49</f>
        <v>0</v>
      </c>
      <c r="Z59" s="97">
        <f>'COGS-PRICE-MARGIN_CWS'!$E94*Z49</f>
        <v>0</v>
      </c>
      <c r="AA59" s="97">
        <f>'COGS-PRICE-MARGIN_CWS'!$E94*AA49</f>
        <v>0</v>
      </c>
      <c r="AB59" s="97">
        <f>'COGS-PRICE-MARGIN_CWS'!$E115*AB49</f>
        <v>0</v>
      </c>
      <c r="AC59" s="97">
        <f>'COGS-PRICE-MARGIN_CWS'!$E115*AC49</f>
        <v>0</v>
      </c>
      <c r="AD59" s="97">
        <f>'COGS-PRICE-MARGIN_CWS'!$E115*AD49</f>
        <v>0</v>
      </c>
      <c r="AE59" s="97">
        <f>'COGS-PRICE-MARGIN_CWS'!$E115*AE49</f>
        <v>0</v>
      </c>
      <c r="AF59" s="97">
        <f>'COGS-PRICE-MARGIN_CWS'!$E115*AF49</f>
        <v>0</v>
      </c>
      <c r="AG59" s="97">
        <f>'COGS-PRICE-MARGIN_CWS'!$E115*AG49</f>
        <v>0</v>
      </c>
      <c r="AH59" s="97">
        <f>'COGS-PRICE-MARGIN_CWS'!$E115*AH49</f>
        <v>0</v>
      </c>
      <c r="AI59" s="97">
        <f>'COGS-PRICE-MARGIN_CWS'!$E115*AI49</f>
        <v>0</v>
      </c>
      <c r="AJ59" s="97">
        <f>'COGS-PRICE-MARGIN_CWS'!$E115*AJ49</f>
        <v>0</v>
      </c>
      <c r="AK59" s="97">
        <f>'COGS-PRICE-MARGIN_CWS'!$E115*AK49</f>
        <v>0</v>
      </c>
      <c r="AL59" s="97">
        <f>'COGS-PRICE-MARGIN_CWS'!$E115*AL49</f>
        <v>0</v>
      </c>
      <c r="AM59" s="97">
        <f>'COGS-PRICE-MARGIN_CWS'!$E115*AM49</f>
        <v>0</v>
      </c>
      <c r="AN59" s="97">
        <f>'COGS-PRICE-MARGIN_CWS'!$E136*AN49</f>
        <v>0</v>
      </c>
      <c r="AO59" s="97">
        <f>'COGS-PRICE-MARGIN_CWS'!$E136*AO49</f>
        <v>0</v>
      </c>
      <c r="AP59" s="97">
        <f>'COGS-PRICE-MARGIN_CWS'!$E136*AP49</f>
        <v>0</v>
      </c>
      <c r="AQ59" s="97">
        <f>'COGS-PRICE-MARGIN_CWS'!$E136*AQ49</f>
        <v>0</v>
      </c>
      <c r="AR59" s="97">
        <f>'COGS-PRICE-MARGIN_CWS'!$E136*AR49</f>
        <v>0</v>
      </c>
      <c r="AS59" s="97">
        <f>'COGS-PRICE-MARGIN_CWS'!$E136*AS49</f>
        <v>0</v>
      </c>
      <c r="AT59" s="97">
        <f>'COGS-PRICE-MARGIN_CWS'!$E136*AT49</f>
        <v>0</v>
      </c>
      <c r="AU59" s="97">
        <f>'COGS-PRICE-MARGIN_CWS'!$E136*AU49</f>
        <v>0</v>
      </c>
      <c r="AV59" s="97">
        <f>'COGS-PRICE-MARGIN_CWS'!$E136*AV49</f>
        <v>0</v>
      </c>
      <c r="AW59" s="97">
        <f>'COGS-PRICE-MARGIN_CWS'!$E136*AW49</f>
        <v>0</v>
      </c>
      <c r="AX59" s="97">
        <f>'COGS-PRICE-MARGIN_CWS'!$E136*AX49</f>
        <v>0</v>
      </c>
      <c r="AY59" s="97">
        <f>'COGS-PRICE-MARGIN_CWS'!$E136*AY49</f>
        <v>0</v>
      </c>
      <c r="AZ59" s="97">
        <f>'COGS-PRICE-MARGIN_CWS'!$E157*AZ49</f>
        <v>0</v>
      </c>
      <c r="BA59" s="97">
        <f>'COGS-PRICE-MARGIN_CWS'!$E157*BA49</f>
        <v>0</v>
      </c>
      <c r="BB59" s="97">
        <f>'COGS-PRICE-MARGIN_CWS'!$E157*BB49</f>
        <v>0</v>
      </c>
      <c r="BC59" s="97">
        <f>'COGS-PRICE-MARGIN_CWS'!$E157*BC49</f>
        <v>0</v>
      </c>
      <c r="BD59" s="97">
        <f>'COGS-PRICE-MARGIN_CWS'!$E157*BD49</f>
        <v>0</v>
      </c>
      <c r="BE59" s="97">
        <f>'COGS-PRICE-MARGIN_CWS'!$E157*BE49</f>
        <v>0</v>
      </c>
      <c r="BF59" s="97">
        <f>'COGS-PRICE-MARGIN_CWS'!$E157*BF49</f>
        <v>0</v>
      </c>
      <c r="BG59" s="97">
        <f>'COGS-PRICE-MARGIN_CWS'!$E157*BG49</f>
        <v>0</v>
      </c>
      <c r="BH59" s="97">
        <f>'COGS-PRICE-MARGIN_CWS'!$E157*BH49</f>
        <v>0</v>
      </c>
      <c r="BI59" s="97">
        <f>'COGS-PRICE-MARGIN_CWS'!$E157*BI49</f>
        <v>0</v>
      </c>
      <c r="BJ59" s="97">
        <f>'COGS-PRICE-MARGIN_CWS'!$E157*BJ49</f>
        <v>0</v>
      </c>
      <c r="BK59" s="97">
        <f>'COGS-PRICE-MARGIN_CWS'!$E157*BK49</f>
        <v>0</v>
      </c>
      <c r="BL59" s="118">
        <f>SUM(D59:BK59)</f>
        <v>0</v>
      </c>
    </row>
    <row r="60" spans="1:64" x14ac:dyDescent="0.15">
      <c r="A60" s="17" t="s">
        <v>326</v>
      </c>
      <c r="B60" s="17"/>
      <c r="D60" s="97">
        <f>'COGS-PRICE-MARGIN_CWS'!$E31*D49</f>
        <v>0</v>
      </c>
      <c r="E60" s="97">
        <f>'COGS-PRICE-MARGIN_CWS'!$E31*E49</f>
        <v>0</v>
      </c>
      <c r="F60" s="97">
        <f>'COGS-PRICE-MARGIN_CWS'!$E31*F49</f>
        <v>0</v>
      </c>
      <c r="G60" s="97">
        <f>'COGS-PRICE-MARGIN_CWS'!$E31*G49</f>
        <v>0</v>
      </c>
      <c r="H60" s="97">
        <f>'COGS-PRICE-MARGIN_CWS'!$E31*H49</f>
        <v>0</v>
      </c>
      <c r="I60" s="97">
        <f>'COGS-PRICE-MARGIN_CWS'!$E31*I49</f>
        <v>0</v>
      </c>
      <c r="J60" s="97">
        <f>'COGS-PRICE-MARGIN_CWS'!$E31*J49</f>
        <v>0</v>
      </c>
      <c r="K60" s="97">
        <f>'COGS-PRICE-MARGIN_CWS'!$E31*K49</f>
        <v>0</v>
      </c>
      <c r="L60" s="97">
        <f>'COGS-PRICE-MARGIN_CWS'!$E31*L49</f>
        <v>0</v>
      </c>
      <c r="M60" s="97">
        <f>'COGS-PRICE-MARGIN_CWS'!$E31*M49</f>
        <v>0</v>
      </c>
      <c r="N60" s="97">
        <f>'COGS-PRICE-MARGIN_CWS'!$E31*N49</f>
        <v>0</v>
      </c>
      <c r="O60" s="97">
        <f>'COGS-PRICE-MARGIN_CWS'!$E31*O49</f>
        <v>0</v>
      </c>
      <c r="P60" s="97">
        <f>'COGS-PRICE-MARGIN_CWS'!$E95*P49</f>
        <v>0</v>
      </c>
      <c r="Q60" s="97">
        <f>'COGS-PRICE-MARGIN_CWS'!$E95*Q49</f>
        <v>0</v>
      </c>
      <c r="R60" s="97">
        <f>'COGS-PRICE-MARGIN_CWS'!$E95*R49</f>
        <v>0</v>
      </c>
      <c r="S60" s="97">
        <f>'COGS-PRICE-MARGIN_CWS'!$E95*S49</f>
        <v>0</v>
      </c>
      <c r="T60" s="97">
        <f>'COGS-PRICE-MARGIN_CWS'!$E95*T49</f>
        <v>0</v>
      </c>
      <c r="U60" s="97">
        <f>'COGS-PRICE-MARGIN_CWS'!$E95*U49</f>
        <v>0</v>
      </c>
      <c r="V60" s="97">
        <f>'COGS-PRICE-MARGIN_CWS'!$E95*V49</f>
        <v>0</v>
      </c>
      <c r="W60" s="97">
        <f>'COGS-PRICE-MARGIN_CWS'!$E95*W49</f>
        <v>0</v>
      </c>
      <c r="X60" s="97">
        <f>'COGS-PRICE-MARGIN_CWS'!$E95*X49</f>
        <v>0</v>
      </c>
      <c r="Y60" s="97">
        <f>'COGS-PRICE-MARGIN_CWS'!$E95*Y49</f>
        <v>0</v>
      </c>
      <c r="Z60" s="97">
        <f>'COGS-PRICE-MARGIN_CWS'!$E95*Z49</f>
        <v>0</v>
      </c>
      <c r="AA60" s="97">
        <f>'COGS-PRICE-MARGIN_CWS'!$E95*AA49</f>
        <v>0</v>
      </c>
      <c r="AB60" s="97">
        <f>'COGS-PRICE-MARGIN_CWS'!$E116*AB49</f>
        <v>0</v>
      </c>
      <c r="AC60" s="97">
        <f>'COGS-PRICE-MARGIN_CWS'!$E116*AC49</f>
        <v>0</v>
      </c>
      <c r="AD60" s="97">
        <f>'COGS-PRICE-MARGIN_CWS'!$E116*AD49</f>
        <v>0</v>
      </c>
      <c r="AE60" s="97">
        <f>'COGS-PRICE-MARGIN_CWS'!$E116*AE49</f>
        <v>0</v>
      </c>
      <c r="AF60" s="97">
        <f>'COGS-PRICE-MARGIN_CWS'!$E116*AF49</f>
        <v>0</v>
      </c>
      <c r="AG60" s="97">
        <f>'COGS-PRICE-MARGIN_CWS'!$E116*AG49</f>
        <v>0</v>
      </c>
      <c r="AH60" s="97">
        <f>'COGS-PRICE-MARGIN_CWS'!$E116*AH49</f>
        <v>0</v>
      </c>
      <c r="AI60" s="97">
        <f>'COGS-PRICE-MARGIN_CWS'!$E116*AI49</f>
        <v>0</v>
      </c>
      <c r="AJ60" s="97">
        <f>'COGS-PRICE-MARGIN_CWS'!$E116*AJ49</f>
        <v>0</v>
      </c>
      <c r="AK60" s="97">
        <f>'COGS-PRICE-MARGIN_CWS'!$E116*AK49</f>
        <v>0</v>
      </c>
      <c r="AL60" s="97">
        <f>'COGS-PRICE-MARGIN_CWS'!$E116*AL49</f>
        <v>0</v>
      </c>
      <c r="AM60" s="97">
        <f>'COGS-PRICE-MARGIN_CWS'!$E116*AM49</f>
        <v>0</v>
      </c>
      <c r="AN60" s="97">
        <f>'COGS-PRICE-MARGIN_CWS'!$E137*AN49</f>
        <v>0</v>
      </c>
      <c r="AO60" s="97">
        <f>'COGS-PRICE-MARGIN_CWS'!$E137*AO49</f>
        <v>0</v>
      </c>
      <c r="AP60" s="97">
        <f>'COGS-PRICE-MARGIN_CWS'!$E137*AP49</f>
        <v>0</v>
      </c>
      <c r="AQ60" s="97">
        <f>'COGS-PRICE-MARGIN_CWS'!$E137*AQ49</f>
        <v>0</v>
      </c>
      <c r="AR60" s="97">
        <f>'COGS-PRICE-MARGIN_CWS'!$E137*AR49</f>
        <v>0</v>
      </c>
      <c r="AS60" s="97">
        <f>'COGS-PRICE-MARGIN_CWS'!$E137*AS49</f>
        <v>0</v>
      </c>
      <c r="AT60" s="97">
        <f>'COGS-PRICE-MARGIN_CWS'!$E137*AT49</f>
        <v>0</v>
      </c>
      <c r="AU60" s="97">
        <f>'COGS-PRICE-MARGIN_CWS'!$E137*AU49</f>
        <v>0</v>
      </c>
      <c r="AV60" s="97">
        <f>'COGS-PRICE-MARGIN_CWS'!$E137*AV49</f>
        <v>0</v>
      </c>
      <c r="AW60" s="97">
        <f>'COGS-PRICE-MARGIN_CWS'!$E137*AW49</f>
        <v>0</v>
      </c>
      <c r="AX60" s="97">
        <f>'COGS-PRICE-MARGIN_CWS'!$E137*AX49</f>
        <v>0</v>
      </c>
      <c r="AY60" s="97">
        <f>'COGS-PRICE-MARGIN_CWS'!$E137*AY49</f>
        <v>0</v>
      </c>
      <c r="AZ60" s="97">
        <f>'COGS-PRICE-MARGIN_CWS'!$E158*AZ49</f>
        <v>0</v>
      </c>
      <c r="BA60" s="97">
        <f>'COGS-PRICE-MARGIN_CWS'!$E158*BA49</f>
        <v>0</v>
      </c>
      <c r="BB60" s="97">
        <f>'COGS-PRICE-MARGIN_CWS'!$E158*BB49</f>
        <v>0</v>
      </c>
      <c r="BC60" s="97">
        <f>'COGS-PRICE-MARGIN_CWS'!$E158*BC49</f>
        <v>0</v>
      </c>
      <c r="BD60" s="97">
        <f>'COGS-PRICE-MARGIN_CWS'!$E158*BD49</f>
        <v>0</v>
      </c>
      <c r="BE60" s="97">
        <f>'COGS-PRICE-MARGIN_CWS'!$E158*BE49</f>
        <v>0</v>
      </c>
      <c r="BF60" s="97">
        <f>'COGS-PRICE-MARGIN_CWS'!$E158*BF49</f>
        <v>0</v>
      </c>
      <c r="BG60" s="97">
        <f>'COGS-PRICE-MARGIN_CWS'!$E158*BG49</f>
        <v>0</v>
      </c>
      <c r="BH60" s="97">
        <f>'COGS-PRICE-MARGIN_CWS'!$E158*BH49</f>
        <v>0</v>
      </c>
      <c r="BI60" s="97">
        <f>'COGS-PRICE-MARGIN_CWS'!$E158*BI49</f>
        <v>0</v>
      </c>
      <c r="BJ60" s="97">
        <f>'COGS-PRICE-MARGIN_CWS'!$E158*BJ49</f>
        <v>0</v>
      </c>
      <c r="BK60" s="97">
        <f>'COGS-PRICE-MARGIN_CWS'!$E158*BK49</f>
        <v>0</v>
      </c>
      <c r="BL60" s="118">
        <f>SUM(D60:BK60)</f>
        <v>0</v>
      </c>
    </row>
    <row r="61" spans="1:64" x14ac:dyDescent="0.15">
      <c r="A61" s="17"/>
      <c r="B61" s="17"/>
      <c r="D61" s="97"/>
      <c r="E61" s="97"/>
      <c r="F61" s="97"/>
      <c r="G61" s="97"/>
      <c r="H61" s="97"/>
      <c r="I61" s="97"/>
      <c r="J61" s="97"/>
      <c r="K61" s="97"/>
      <c r="L61" s="97"/>
      <c r="M61" s="97"/>
      <c r="N61" s="97"/>
      <c r="O61" s="97"/>
      <c r="P61" s="97"/>
      <c r="Q61" s="97"/>
      <c r="R61" s="97"/>
      <c r="S61" s="97"/>
      <c r="T61" s="97"/>
      <c r="U61" s="97"/>
      <c r="V61" s="97"/>
      <c r="W61" s="97"/>
      <c r="X61" s="97"/>
      <c r="Y61" s="97"/>
      <c r="Z61" s="97"/>
      <c r="AA61" s="97"/>
      <c r="AB61" s="97"/>
      <c r="AC61" s="97"/>
      <c r="AD61" s="97"/>
      <c r="AE61" s="97"/>
      <c r="AF61" s="97"/>
      <c r="AG61" s="97"/>
      <c r="AH61" s="97"/>
      <c r="AI61" s="97"/>
      <c r="AJ61" s="97"/>
      <c r="AK61" s="97"/>
      <c r="AL61" s="97"/>
      <c r="AM61" s="97"/>
      <c r="AN61" s="97"/>
      <c r="AO61" s="97"/>
      <c r="AP61" s="97"/>
      <c r="AQ61" s="97"/>
      <c r="AR61" s="97"/>
      <c r="AS61" s="97"/>
      <c r="AT61" s="97"/>
      <c r="AU61" s="97"/>
      <c r="AV61" s="97"/>
      <c r="AW61" s="97"/>
      <c r="AX61" s="97"/>
      <c r="AY61" s="97"/>
      <c r="AZ61" s="97"/>
      <c r="BA61" s="97"/>
      <c r="BB61" s="97"/>
      <c r="BC61" s="97"/>
      <c r="BD61" s="97"/>
      <c r="BE61" s="97"/>
      <c r="BF61" s="97"/>
      <c r="BG61" s="97"/>
      <c r="BH61" s="97"/>
      <c r="BI61" s="97"/>
      <c r="BJ61" s="97"/>
      <c r="BK61" s="97"/>
    </row>
    <row r="62" spans="1:64" s="14" customFormat="1" x14ac:dyDescent="0.15">
      <c r="A62" s="16" t="s">
        <v>348</v>
      </c>
      <c r="B62" s="73"/>
      <c r="D62" s="99">
        <f>SUM(D57:D60)</f>
        <v>0</v>
      </c>
      <c r="E62" s="99">
        <f t="shared" ref="E62:O62" si="18">SUM(E57:E60)</f>
        <v>0</v>
      </c>
      <c r="F62" s="99">
        <f t="shared" si="18"/>
        <v>0</v>
      </c>
      <c r="G62" s="99">
        <f t="shared" si="18"/>
        <v>40500</v>
      </c>
      <c r="H62" s="99">
        <f t="shared" si="18"/>
        <v>40500</v>
      </c>
      <c r="I62" s="99">
        <f t="shared" si="18"/>
        <v>40500</v>
      </c>
      <c r="J62" s="99">
        <f t="shared" si="18"/>
        <v>40500</v>
      </c>
      <c r="K62" s="99">
        <f t="shared" si="18"/>
        <v>40500</v>
      </c>
      <c r="L62" s="99">
        <f t="shared" si="18"/>
        <v>40500</v>
      </c>
      <c r="M62" s="99">
        <f t="shared" si="18"/>
        <v>40500</v>
      </c>
      <c r="N62" s="99">
        <f t="shared" si="18"/>
        <v>40500</v>
      </c>
      <c r="O62" s="99">
        <f t="shared" si="18"/>
        <v>27000</v>
      </c>
      <c r="P62" s="99">
        <f>SUM(P57:P60)</f>
        <v>0</v>
      </c>
      <c r="Q62" s="99">
        <f t="shared" ref="Q62:BK62" si="19">SUM(Q57:Q60)</f>
        <v>0</v>
      </c>
      <c r="R62" s="99">
        <f t="shared" si="19"/>
        <v>0</v>
      </c>
      <c r="S62" s="99">
        <f t="shared" si="19"/>
        <v>0</v>
      </c>
      <c r="T62" s="99">
        <f t="shared" si="19"/>
        <v>0</v>
      </c>
      <c r="U62" s="99">
        <f t="shared" si="19"/>
        <v>0</v>
      </c>
      <c r="V62" s="99">
        <f t="shared" si="19"/>
        <v>0</v>
      </c>
      <c r="W62" s="99">
        <f t="shared" si="19"/>
        <v>0</v>
      </c>
      <c r="X62" s="99">
        <f t="shared" si="19"/>
        <v>0</v>
      </c>
      <c r="Y62" s="99">
        <f t="shared" si="19"/>
        <v>0</v>
      </c>
      <c r="Z62" s="99">
        <f t="shared" si="19"/>
        <v>0</v>
      </c>
      <c r="AA62" s="99">
        <f t="shared" si="19"/>
        <v>0</v>
      </c>
      <c r="AB62" s="99">
        <f t="shared" si="19"/>
        <v>0</v>
      </c>
      <c r="AC62" s="99">
        <f t="shared" si="19"/>
        <v>0</v>
      </c>
      <c r="AD62" s="99">
        <f t="shared" si="19"/>
        <v>0</v>
      </c>
      <c r="AE62" s="99">
        <f t="shared" si="19"/>
        <v>0</v>
      </c>
      <c r="AF62" s="99">
        <f t="shared" si="19"/>
        <v>0</v>
      </c>
      <c r="AG62" s="99">
        <f t="shared" si="19"/>
        <v>0</v>
      </c>
      <c r="AH62" s="99">
        <f t="shared" si="19"/>
        <v>0</v>
      </c>
      <c r="AI62" s="99">
        <f t="shared" si="19"/>
        <v>0</v>
      </c>
      <c r="AJ62" s="99">
        <f t="shared" si="19"/>
        <v>0</v>
      </c>
      <c r="AK62" s="99">
        <f t="shared" si="19"/>
        <v>0</v>
      </c>
      <c r="AL62" s="99">
        <f t="shared" si="19"/>
        <v>0</v>
      </c>
      <c r="AM62" s="99">
        <f t="shared" si="19"/>
        <v>0</v>
      </c>
      <c r="AN62" s="99">
        <f t="shared" si="19"/>
        <v>0</v>
      </c>
      <c r="AO62" s="99">
        <f t="shared" si="19"/>
        <v>0</v>
      </c>
      <c r="AP62" s="99">
        <f t="shared" si="19"/>
        <v>0</v>
      </c>
      <c r="AQ62" s="99">
        <f t="shared" si="19"/>
        <v>0</v>
      </c>
      <c r="AR62" s="99">
        <f t="shared" si="19"/>
        <v>0</v>
      </c>
      <c r="AS62" s="99">
        <f t="shared" si="19"/>
        <v>0</v>
      </c>
      <c r="AT62" s="99">
        <f t="shared" si="19"/>
        <v>0</v>
      </c>
      <c r="AU62" s="99">
        <f t="shared" si="19"/>
        <v>0</v>
      </c>
      <c r="AV62" s="99">
        <f t="shared" si="19"/>
        <v>0</v>
      </c>
      <c r="AW62" s="99">
        <f t="shared" si="19"/>
        <v>0</v>
      </c>
      <c r="AX62" s="99">
        <f t="shared" si="19"/>
        <v>0</v>
      </c>
      <c r="AY62" s="99">
        <f t="shared" si="19"/>
        <v>0</v>
      </c>
      <c r="AZ62" s="99">
        <f t="shared" si="19"/>
        <v>0</v>
      </c>
      <c r="BA62" s="99">
        <f t="shared" si="19"/>
        <v>0</v>
      </c>
      <c r="BB62" s="99">
        <f t="shared" si="19"/>
        <v>0</v>
      </c>
      <c r="BC62" s="99">
        <f t="shared" si="19"/>
        <v>0</v>
      </c>
      <c r="BD62" s="99">
        <f t="shared" si="19"/>
        <v>0</v>
      </c>
      <c r="BE62" s="99">
        <f t="shared" si="19"/>
        <v>0</v>
      </c>
      <c r="BF62" s="99">
        <f t="shared" si="19"/>
        <v>0</v>
      </c>
      <c r="BG62" s="99">
        <f t="shared" si="19"/>
        <v>0</v>
      </c>
      <c r="BH62" s="99">
        <f t="shared" si="19"/>
        <v>0</v>
      </c>
      <c r="BI62" s="99">
        <f t="shared" si="19"/>
        <v>0</v>
      </c>
      <c r="BJ62" s="99">
        <f t="shared" si="19"/>
        <v>0</v>
      </c>
      <c r="BK62" s="99">
        <f t="shared" si="19"/>
        <v>0</v>
      </c>
      <c r="BL62" s="118">
        <f>SUM(D62:BK62)</f>
        <v>351000</v>
      </c>
    </row>
    <row r="63" spans="1:64" s="14" customFormat="1" x14ac:dyDescent="0.15">
      <c r="A63" s="73"/>
      <c r="B63" s="73"/>
      <c r="D63" s="99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AX63" s="99"/>
      <c r="AY63" s="99"/>
      <c r="AZ63" s="99"/>
      <c r="BA63" s="99"/>
      <c r="BB63" s="99"/>
      <c r="BC63" s="99"/>
      <c r="BD63" s="99"/>
      <c r="BE63" s="99"/>
      <c r="BF63" s="99"/>
      <c r="BG63" s="99"/>
      <c r="BH63" s="99"/>
      <c r="BI63" s="99"/>
      <c r="BJ63" s="99"/>
      <c r="BK63" s="99"/>
      <c r="BL63" s="119"/>
    </row>
    <row r="64" spans="1:64" s="14" customFormat="1" x14ac:dyDescent="0.15">
      <c r="A64" s="73" t="s">
        <v>345</v>
      </c>
      <c r="B64" s="73"/>
      <c r="D64" s="99">
        <f t="shared" ref="D64:BK64" si="20">D53-D62</f>
        <v>0</v>
      </c>
      <c r="E64" s="99">
        <f t="shared" si="20"/>
        <v>0</v>
      </c>
      <c r="F64" s="99">
        <f t="shared" si="20"/>
        <v>0</v>
      </c>
      <c r="G64" s="99">
        <f t="shared" si="20"/>
        <v>22290</v>
      </c>
      <c r="H64" s="99">
        <f t="shared" si="20"/>
        <v>22290</v>
      </c>
      <c r="I64" s="99">
        <f t="shared" si="20"/>
        <v>22290</v>
      </c>
      <c r="J64" s="99">
        <f t="shared" si="20"/>
        <v>22290</v>
      </c>
      <c r="K64" s="99">
        <f t="shared" si="20"/>
        <v>22290</v>
      </c>
      <c r="L64" s="99">
        <f t="shared" si="20"/>
        <v>22290</v>
      </c>
      <c r="M64" s="99">
        <f t="shared" si="20"/>
        <v>22290</v>
      </c>
      <c r="N64" s="99">
        <f t="shared" si="20"/>
        <v>22290</v>
      </c>
      <c r="O64" s="99">
        <f t="shared" si="20"/>
        <v>14860</v>
      </c>
      <c r="P64" s="99">
        <f t="shared" si="20"/>
        <v>0</v>
      </c>
      <c r="Q64" s="99">
        <f t="shared" si="20"/>
        <v>0</v>
      </c>
      <c r="R64" s="99">
        <f t="shared" si="20"/>
        <v>0</v>
      </c>
      <c r="S64" s="99">
        <f t="shared" si="20"/>
        <v>0</v>
      </c>
      <c r="T64" s="99">
        <f t="shared" si="20"/>
        <v>0</v>
      </c>
      <c r="U64" s="99">
        <f t="shared" si="20"/>
        <v>0</v>
      </c>
      <c r="V64" s="99">
        <f t="shared" si="20"/>
        <v>0</v>
      </c>
      <c r="W64" s="99">
        <f t="shared" si="20"/>
        <v>0</v>
      </c>
      <c r="X64" s="99">
        <f t="shared" si="20"/>
        <v>0</v>
      </c>
      <c r="Y64" s="99">
        <f t="shared" si="20"/>
        <v>0</v>
      </c>
      <c r="Z64" s="99">
        <f t="shared" si="20"/>
        <v>0</v>
      </c>
      <c r="AA64" s="99">
        <f t="shared" si="20"/>
        <v>0</v>
      </c>
      <c r="AB64" s="99">
        <f t="shared" si="20"/>
        <v>0</v>
      </c>
      <c r="AC64" s="99">
        <f t="shared" si="20"/>
        <v>0</v>
      </c>
      <c r="AD64" s="99">
        <f t="shared" si="20"/>
        <v>0</v>
      </c>
      <c r="AE64" s="99">
        <f t="shared" si="20"/>
        <v>0</v>
      </c>
      <c r="AF64" s="99">
        <f t="shared" si="20"/>
        <v>0</v>
      </c>
      <c r="AG64" s="99">
        <f t="shared" si="20"/>
        <v>0</v>
      </c>
      <c r="AH64" s="99">
        <f t="shared" si="20"/>
        <v>0</v>
      </c>
      <c r="AI64" s="99">
        <f t="shared" si="20"/>
        <v>0</v>
      </c>
      <c r="AJ64" s="99">
        <f t="shared" si="20"/>
        <v>0</v>
      </c>
      <c r="AK64" s="99">
        <f t="shared" si="20"/>
        <v>0</v>
      </c>
      <c r="AL64" s="99">
        <f t="shared" si="20"/>
        <v>0</v>
      </c>
      <c r="AM64" s="99">
        <f t="shared" si="20"/>
        <v>0</v>
      </c>
      <c r="AN64" s="99">
        <f t="shared" si="20"/>
        <v>0</v>
      </c>
      <c r="AO64" s="99">
        <f t="shared" si="20"/>
        <v>0</v>
      </c>
      <c r="AP64" s="99">
        <f t="shared" si="20"/>
        <v>0</v>
      </c>
      <c r="AQ64" s="99">
        <f t="shared" si="20"/>
        <v>0</v>
      </c>
      <c r="AR64" s="99">
        <f t="shared" si="20"/>
        <v>0</v>
      </c>
      <c r="AS64" s="99">
        <f t="shared" si="20"/>
        <v>0</v>
      </c>
      <c r="AT64" s="99">
        <f t="shared" si="20"/>
        <v>0</v>
      </c>
      <c r="AU64" s="99">
        <f t="shared" si="20"/>
        <v>0</v>
      </c>
      <c r="AV64" s="99">
        <f t="shared" si="20"/>
        <v>0</v>
      </c>
      <c r="AW64" s="99">
        <f t="shared" si="20"/>
        <v>0</v>
      </c>
      <c r="AX64" s="99">
        <f t="shared" si="20"/>
        <v>0</v>
      </c>
      <c r="AY64" s="99">
        <f t="shared" si="20"/>
        <v>0</v>
      </c>
      <c r="AZ64" s="99">
        <f t="shared" si="20"/>
        <v>0</v>
      </c>
      <c r="BA64" s="99">
        <f t="shared" si="20"/>
        <v>0</v>
      </c>
      <c r="BB64" s="99">
        <f t="shared" si="20"/>
        <v>0</v>
      </c>
      <c r="BC64" s="99">
        <f t="shared" si="20"/>
        <v>0</v>
      </c>
      <c r="BD64" s="99">
        <f t="shared" si="20"/>
        <v>0</v>
      </c>
      <c r="BE64" s="99">
        <f t="shared" si="20"/>
        <v>0</v>
      </c>
      <c r="BF64" s="99">
        <f t="shared" si="20"/>
        <v>0</v>
      </c>
      <c r="BG64" s="99">
        <f t="shared" si="20"/>
        <v>0</v>
      </c>
      <c r="BH64" s="99">
        <f t="shared" si="20"/>
        <v>0</v>
      </c>
      <c r="BI64" s="99">
        <f t="shared" si="20"/>
        <v>0</v>
      </c>
      <c r="BJ64" s="99">
        <f t="shared" si="20"/>
        <v>0</v>
      </c>
      <c r="BK64" s="99">
        <f t="shared" si="20"/>
        <v>0</v>
      </c>
      <c r="BL64" s="118">
        <f>SUM(D64:BK64)</f>
        <v>193180</v>
      </c>
    </row>
    <row r="65" spans="1:64" s="14" customFormat="1" x14ac:dyDescent="0.15">
      <c r="A65" s="73" t="s">
        <v>327</v>
      </c>
      <c r="B65" s="73"/>
      <c r="D65" s="100">
        <f>IF(D64&gt;0,(D64/D53),0)</f>
        <v>0</v>
      </c>
      <c r="E65" s="100">
        <f t="shared" ref="E65:BK65" si="21">IF(E64&gt;0,(E64/E53),0)</f>
        <v>0</v>
      </c>
      <c r="F65" s="100">
        <f t="shared" si="21"/>
        <v>0</v>
      </c>
      <c r="G65" s="100">
        <f t="shared" si="21"/>
        <v>0.35499283325370284</v>
      </c>
      <c r="H65" s="100">
        <f t="shared" si="21"/>
        <v>0.35499283325370284</v>
      </c>
      <c r="I65" s="100">
        <f t="shared" si="21"/>
        <v>0.35499283325370284</v>
      </c>
      <c r="J65" s="100">
        <f t="shared" si="21"/>
        <v>0.35499283325370284</v>
      </c>
      <c r="K65" s="100">
        <f t="shared" si="21"/>
        <v>0.35499283325370284</v>
      </c>
      <c r="L65" s="100">
        <f t="shared" si="21"/>
        <v>0.35499283325370284</v>
      </c>
      <c r="M65" s="100">
        <f t="shared" si="21"/>
        <v>0.35499283325370284</v>
      </c>
      <c r="N65" s="100">
        <f t="shared" si="21"/>
        <v>0.35499283325370284</v>
      </c>
      <c r="O65" s="100">
        <f t="shared" si="21"/>
        <v>0.35499283325370284</v>
      </c>
      <c r="P65" s="100">
        <f t="shared" si="21"/>
        <v>0</v>
      </c>
      <c r="Q65" s="100">
        <f t="shared" si="21"/>
        <v>0</v>
      </c>
      <c r="R65" s="100">
        <f t="shared" si="21"/>
        <v>0</v>
      </c>
      <c r="S65" s="100">
        <f t="shared" si="21"/>
        <v>0</v>
      </c>
      <c r="T65" s="100">
        <f t="shared" si="21"/>
        <v>0</v>
      </c>
      <c r="U65" s="100">
        <f t="shared" si="21"/>
        <v>0</v>
      </c>
      <c r="V65" s="100">
        <f t="shared" si="21"/>
        <v>0</v>
      </c>
      <c r="W65" s="100">
        <f t="shared" si="21"/>
        <v>0</v>
      </c>
      <c r="X65" s="100">
        <f t="shared" si="21"/>
        <v>0</v>
      </c>
      <c r="Y65" s="100">
        <f t="shared" si="21"/>
        <v>0</v>
      </c>
      <c r="Z65" s="100">
        <f t="shared" si="21"/>
        <v>0</v>
      </c>
      <c r="AA65" s="100">
        <f t="shared" si="21"/>
        <v>0</v>
      </c>
      <c r="AB65" s="100">
        <f t="shared" si="21"/>
        <v>0</v>
      </c>
      <c r="AC65" s="100">
        <f t="shared" si="21"/>
        <v>0</v>
      </c>
      <c r="AD65" s="100">
        <f t="shared" si="21"/>
        <v>0</v>
      </c>
      <c r="AE65" s="100">
        <f t="shared" si="21"/>
        <v>0</v>
      </c>
      <c r="AF65" s="100">
        <f t="shared" si="21"/>
        <v>0</v>
      </c>
      <c r="AG65" s="100">
        <f t="shared" si="21"/>
        <v>0</v>
      </c>
      <c r="AH65" s="100">
        <f t="shared" si="21"/>
        <v>0</v>
      </c>
      <c r="AI65" s="100">
        <f t="shared" si="21"/>
        <v>0</v>
      </c>
      <c r="AJ65" s="100">
        <f t="shared" si="21"/>
        <v>0</v>
      </c>
      <c r="AK65" s="100">
        <f t="shared" si="21"/>
        <v>0</v>
      </c>
      <c r="AL65" s="100">
        <f t="shared" si="21"/>
        <v>0</v>
      </c>
      <c r="AM65" s="100">
        <f t="shared" si="21"/>
        <v>0</v>
      </c>
      <c r="AN65" s="100">
        <f t="shared" si="21"/>
        <v>0</v>
      </c>
      <c r="AO65" s="100">
        <f t="shared" si="21"/>
        <v>0</v>
      </c>
      <c r="AP65" s="100">
        <f t="shared" si="21"/>
        <v>0</v>
      </c>
      <c r="AQ65" s="100">
        <f t="shared" si="21"/>
        <v>0</v>
      </c>
      <c r="AR65" s="100">
        <f t="shared" si="21"/>
        <v>0</v>
      </c>
      <c r="AS65" s="100">
        <f t="shared" si="21"/>
        <v>0</v>
      </c>
      <c r="AT65" s="100">
        <f t="shared" si="21"/>
        <v>0</v>
      </c>
      <c r="AU65" s="100">
        <f t="shared" si="21"/>
        <v>0</v>
      </c>
      <c r="AV65" s="100">
        <f t="shared" si="21"/>
        <v>0</v>
      </c>
      <c r="AW65" s="100">
        <f t="shared" si="21"/>
        <v>0</v>
      </c>
      <c r="AX65" s="100">
        <f t="shared" si="21"/>
        <v>0</v>
      </c>
      <c r="AY65" s="100">
        <f t="shared" si="21"/>
        <v>0</v>
      </c>
      <c r="AZ65" s="100">
        <f t="shared" si="21"/>
        <v>0</v>
      </c>
      <c r="BA65" s="100">
        <f t="shared" si="21"/>
        <v>0</v>
      </c>
      <c r="BB65" s="100">
        <f t="shared" si="21"/>
        <v>0</v>
      </c>
      <c r="BC65" s="100">
        <f t="shared" si="21"/>
        <v>0</v>
      </c>
      <c r="BD65" s="100">
        <f t="shared" si="21"/>
        <v>0</v>
      </c>
      <c r="BE65" s="100">
        <f t="shared" si="21"/>
        <v>0</v>
      </c>
      <c r="BF65" s="100">
        <f t="shared" si="21"/>
        <v>0</v>
      </c>
      <c r="BG65" s="100">
        <f t="shared" si="21"/>
        <v>0</v>
      </c>
      <c r="BH65" s="100">
        <f t="shared" si="21"/>
        <v>0</v>
      </c>
      <c r="BI65" s="100">
        <f t="shared" si="21"/>
        <v>0</v>
      </c>
      <c r="BJ65" s="100">
        <f t="shared" si="21"/>
        <v>0</v>
      </c>
      <c r="BK65" s="100">
        <f t="shared" si="21"/>
        <v>0</v>
      </c>
      <c r="BL65" s="119"/>
    </row>
    <row r="67" spans="1:64" x14ac:dyDescent="0.15">
      <c r="A67" s="16" t="s">
        <v>1247</v>
      </c>
      <c r="B67" s="16"/>
    </row>
    <row r="68" spans="1:64" x14ac:dyDescent="0.15">
      <c r="A68" s="16"/>
      <c r="B68" s="16"/>
    </row>
    <row r="69" spans="1:64" x14ac:dyDescent="0.15">
      <c r="A69" s="47" t="s">
        <v>346</v>
      </c>
      <c r="B69" s="47"/>
      <c r="D69" s="98">
        <f>'COGS-PRICE-MARGIN_CWS'!$B47</f>
        <v>0.25</v>
      </c>
      <c r="E69" s="98">
        <f>'COGS-PRICE-MARGIN_CWS'!$B47</f>
        <v>0.25</v>
      </c>
      <c r="F69" s="98">
        <f>'COGS-PRICE-MARGIN_CWS'!$B47</f>
        <v>0.25</v>
      </c>
      <c r="G69" s="98">
        <f>'COGS-PRICE-MARGIN_CWS'!$B47</f>
        <v>0.25</v>
      </c>
      <c r="H69" s="98">
        <f>'COGS-PRICE-MARGIN_CWS'!$B47</f>
        <v>0.25</v>
      </c>
      <c r="I69" s="98">
        <f>'COGS-PRICE-MARGIN_CWS'!$B47</f>
        <v>0.25</v>
      </c>
      <c r="J69" s="98">
        <f>'COGS-PRICE-MARGIN_CWS'!$B47</f>
        <v>0.25</v>
      </c>
      <c r="K69" s="98">
        <f>'COGS-PRICE-MARGIN_CWS'!$B47</f>
        <v>0.25</v>
      </c>
      <c r="L69" s="98">
        <f>'COGS-PRICE-MARGIN_CWS'!$B47</f>
        <v>0.25</v>
      </c>
      <c r="M69" s="98">
        <f>'COGS-PRICE-MARGIN_CWS'!$B47</f>
        <v>0.25</v>
      </c>
      <c r="N69" s="98">
        <f>'COGS-PRICE-MARGIN_CWS'!$B47</f>
        <v>0.25</v>
      </c>
      <c r="O69" s="98">
        <f>'COGS-PRICE-MARGIN_CWS'!$B47</f>
        <v>0.25</v>
      </c>
      <c r="P69" s="98">
        <f>'COGS-PRICE-MARGIN_CWS'!$B107</f>
        <v>0</v>
      </c>
      <c r="Q69" s="98">
        <f>'COGS-PRICE-MARGIN_CWS'!$B107</f>
        <v>0</v>
      </c>
      <c r="R69" s="98">
        <f>'COGS-PRICE-MARGIN_CWS'!$B107</f>
        <v>0</v>
      </c>
      <c r="S69" s="98">
        <f>'COGS-PRICE-MARGIN_CWS'!$B107</f>
        <v>0</v>
      </c>
      <c r="T69" s="98">
        <f>'COGS-PRICE-MARGIN_CWS'!$B107</f>
        <v>0</v>
      </c>
      <c r="U69" s="98">
        <f>'COGS-PRICE-MARGIN_CWS'!$B107</f>
        <v>0</v>
      </c>
      <c r="V69" s="98">
        <f>'COGS-PRICE-MARGIN_CWS'!$B107</f>
        <v>0</v>
      </c>
      <c r="W69" s="98">
        <f>'COGS-PRICE-MARGIN_CWS'!$B107</f>
        <v>0</v>
      </c>
      <c r="X69" s="98">
        <f>'COGS-PRICE-MARGIN_CWS'!$B107</f>
        <v>0</v>
      </c>
      <c r="Y69" s="98">
        <f>'COGS-PRICE-MARGIN_CWS'!$B107</f>
        <v>0</v>
      </c>
      <c r="Z69" s="98">
        <f>'COGS-PRICE-MARGIN_CWS'!$B107</f>
        <v>0</v>
      </c>
      <c r="AA69" s="98">
        <f>'COGS-PRICE-MARGIN_CWS'!$B107</f>
        <v>0</v>
      </c>
      <c r="AB69" s="98">
        <f>'COGS-PRICE-MARGIN_CWS'!$B128</f>
        <v>0</v>
      </c>
      <c r="AC69" s="98">
        <f>'COGS-PRICE-MARGIN_CWS'!$B128</f>
        <v>0</v>
      </c>
      <c r="AD69" s="98">
        <f>'COGS-PRICE-MARGIN_CWS'!$B128</f>
        <v>0</v>
      </c>
      <c r="AE69" s="98">
        <f>'COGS-PRICE-MARGIN_CWS'!$B128</f>
        <v>0</v>
      </c>
      <c r="AF69" s="98">
        <f>'COGS-PRICE-MARGIN_CWS'!$B128</f>
        <v>0</v>
      </c>
      <c r="AG69" s="98">
        <f>'COGS-PRICE-MARGIN_CWS'!$B128</f>
        <v>0</v>
      </c>
      <c r="AH69" s="98">
        <f>'COGS-PRICE-MARGIN_CWS'!$B128</f>
        <v>0</v>
      </c>
      <c r="AI69" s="98">
        <f>'COGS-PRICE-MARGIN_CWS'!$B128</f>
        <v>0</v>
      </c>
      <c r="AJ69" s="98">
        <f>'COGS-PRICE-MARGIN_CWS'!$B128</f>
        <v>0</v>
      </c>
      <c r="AK69" s="98">
        <f>'COGS-PRICE-MARGIN_CWS'!$B128</f>
        <v>0</v>
      </c>
      <c r="AL69" s="98">
        <f>'COGS-PRICE-MARGIN_CWS'!$B128</f>
        <v>0</v>
      </c>
      <c r="AM69" s="98">
        <f>'COGS-PRICE-MARGIN_CWS'!$B128</f>
        <v>0</v>
      </c>
      <c r="AN69" s="98">
        <f>'COGS-PRICE-MARGIN_CWS'!$B149</f>
        <v>0</v>
      </c>
      <c r="AO69" s="98">
        <f>'COGS-PRICE-MARGIN_CWS'!$B149</f>
        <v>0</v>
      </c>
      <c r="AP69" s="98">
        <f>'COGS-PRICE-MARGIN_CWS'!$B149</f>
        <v>0</v>
      </c>
      <c r="AQ69" s="98">
        <f>'COGS-PRICE-MARGIN_CWS'!$B149</f>
        <v>0</v>
      </c>
      <c r="AR69" s="98">
        <f>'COGS-PRICE-MARGIN_CWS'!$B149</f>
        <v>0</v>
      </c>
      <c r="AS69" s="98">
        <f>'COGS-PRICE-MARGIN_CWS'!$B149</f>
        <v>0</v>
      </c>
      <c r="AT69" s="98">
        <f>'COGS-PRICE-MARGIN_CWS'!$B149</f>
        <v>0</v>
      </c>
      <c r="AU69" s="98">
        <f>'COGS-PRICE-MARGIN_CWS'!$B149</f>
        <v>0</v>
      </c>
      <c r="AV69" s="98">
        <f>'COGS-PRICE-MARGIN_CWS'!$B149</f>
        <v>0</v>
      </c>
      <c r="AW69" s="98">
        <f>'COGS-PRICE-MARGIN_CWS'!$B149</f>
        <v>0</v>
      </c>
      <c r="AX69" s="98">
        <f>'COGS-PRICE-MARGIN_CWS'!$B149</f>
        <v>0</v>
      </c>
      <c r="AY69" s="98">
        <f>'COGS-PRICE-MARGIN_CWS'!$B149</f>
        <v>0</v>
      </c>
      <c r="AZ69" s="98">
        <f>'COGS-PRICE-MARGIN_CWS'!$B170</f>
        <v>0</v>
      </c>
      <c r="BA69" s="98">
        <f>'COGS-PRICE-MARGIN_CWS'!$B170</f>
        <v>0</v>
      </c>
      <c r="BB69" s="98">
        <f>'COGS-PRICE-MARGIN_CWS'!$B170</f>
        <v>0</v>
      </c>
      <c r="BC69" s="98">
        <f>'COGS-PRICE-MARGIN_CWS'!$B170</f>
        <v>0</v>
      </c>
      <c r="BD69" s="98">
        <f>'COGS-PRICE-MARGIN_CWS'!$B170</f>
        <v>0</v>
      </c>
      <c r="BE69" s="98">
        <f>'COGS-PRICE-MARGIN_CWS'!$B170</f>
        <v>0</v>
      </c>
      <c r="BF69" s="98">
        <f>'COGS-PRICE-MARGIN_CWS'!$B170</f>
        <v>0</v>
      </c>
      <c r="BG69" s="98">
        <f>'COGS-PRICE-MARGIN_CWS'!$B170</f>
        <v>0</v>
      </c>
      <c r="BH69" s="98">
        <f>'COGS-PRICE-MARGIN_CWS'!$B170</f>
        <v>0</v>
      </c>
      <c r="BI69" s="98">
        <f>'COGS-PRICE-MARGIN_CWS'!$B170</f>
        <v>0</v>
      </c>
      <c r="BJ69" s="98">
        <f>'COGS-PRICE-MARGIN_CWS'!$B170</f>
        <v>0</v>
      </c>
      <c r="BK69" s="98">
        <f>'COGS-PRICE-MARGIN_CWS'!$B170</f>
        <v>0</v>
      </c>
    </row>
    <row r="70" spans="1:64" s="102" customFormat="1" x14ac:dyDescent="0.15">
      <c r="A70" s="299" t="str">
        <f xml:space="preserve"> 'COGS-PRICE-MARGIN_CWS'!A35 &amp; " Units"</f>
        <v>Local Services Units</v>
      </c>
      <c r="B70" s="299"/>
      <c r="D70" s="102">
        <f t="shared" ref="D70:BK70" si="22">D49-D71</f>
        <v>0</v>
      </c>
      <c r="E70" s="102">
        <f t="shared" si="22"/>
        <v>0</v>
      </c>
      <c r="F70" s="102">
        <f t="shared" si="22"/>
        <v>0</v>
      </c>
      <c r="G70" s="102">
        <f t="shared" si="22"/>
        <v>2</v>
      </c>
      <c r="H70" s="102">
        <f t="shared" si="22"/>
        <v>2</v>
      </c>
      <c r="I70" s="102">
        <f t="shared" si="22"/>
        <v>2</v>
      </c>
      <c r="J70" s="102">
        <f t="shared" si="22"/>
        <v>2</v>
      </c>
      <c r="K70" s="102">
        <f t="shared" si="22"/>
        <v>2</v>
      </c>
      <c r="L70" s="102">
        <f t="shared" si="22"/>
        <v>2</v>
      </c>
      <c r="M70" s="102">
        <f t="shared" si="22"/>
        <v>2</v>
      </c>
      <c r="N70" s="102">
        <f t="shared" si="22"/>
        <v>2</v>
      </c>
      <c r="O70" s="102">
        <f t="shared" si="22"/>
        <v>1</v>
      </c>
      <c r="P70" s="102">
        <f t="shared" si="22"/>
        <v>0</v>
      </c>
      <c r="Q70" s="102">
        <f t="shared" si="22"/>
        <v>0</v>
      </c>
      <c r="R70" s="102">
        <f t="shared" si="22"/>
        <v>0</v>
      </c>
      <c r="S70" s="102">
        <f t="shared" si="22"/>
        <v>0</v>
      </c>
      <c r="T70" s="102">
        <f t="shared" si="22"/>
        <v>0</v>
      </c>
      <c r="U70" s="102">
        <f t="shared" si="22"/>
        <v>0</v>
      </c>
      <c r="V70" s="102">
        <f t="shared" si="22"/>
        <v>0</v>
      </c>
      <c r="W70" s="102">
        <f t="shared" si="22"/>
        <v>0</v>
      </c>
      <c r="X70" s="102">
        <f t="shared" si="22"/>
        <v>0</v>
      </c>
      <c r="Y70" s="102">
        <f t="shared" si="22"/>
        <v>0</v>
      </c>
      <c r="Z70" s="102">
        <f t="shared" si="22"/>
        <v>0</v>
      </c>
      <c r="AA70" s="102">
        <f t="shared" si="22"/>
        <v>0</v>
      </c>
      <c r="AB70" s="102">
        <f t="shared" si="22"/>
        <v>0</v>
      </c>
      <c r="AC70" s="102">
        <f t="shared" si="22"/>
        <v>0</v>
      </c>
      <c r="AD70" s="102">
        <f t="shared" si="22"/>
        <v>0</v>
      </c>
      <c r="AE70" s="102">
        <f t="shared" si="22"/>
        <v>0</v>
      </c>
      <c r="AF70" s="102">
        <f t="shared" si="22"/>
        <v>0</v>
      </c>
      <c r="AG70" s="102">
        <f t="shared" si="22"/>
        <v>0</v>
      </c>
      <c r="AH70" s="102">
        <f t="shared" si="22"/>
        <v>0</v>
      </c>
      <c r="AI70" s="102">
        <f t="shared" si="22"/>
        <v>0</v>
      </c>
      <c r="AJ70" s="102">
        <f t="shared" si="22"/>
        <v>0</v>
      </c>
      <c r="AK70" s="102">
        <f t="shared" si="22"/>
        <v>0</v>
      </c>
      <c r="AL70" s="102">
        <f t="shared" si="22"/>
        <v>0</v>
      </c>
      <c r="AM70" s="102">
        <f t="shared" si="22"/>
        <v>0</v>
      </c>
      <c r="AN70" s="102">
        <f t="shared" si="22"/>
        <v>0</v>
      </c>
      <c r="AO70" s="102">
        <f t="shared" si="22"/>
        <v>0</v>
      </c>
      <c r="AP70" s="102">
        <f t="shared" si="22"/>
        <v>0</v>
      </c>
      <c r="AQ70" s="102">
        <f t="shared" si="22"/>
        <v>0</v>
      </c>
      <c r="AR70" s="102">
        <f t="shared" si="22"/>
        <v>0</v>
      </c>
      <c r="AS70" s="102">
        <f t="shared" si="22"/>
        <v>0</v>
      </c>
      <c r="AT70" s="102">
        <f t="shared" si="22"/>
        <v>0</v>
      </c>
      <c r="AU70" s="102">
        <f t="shared" si="22"/>
        <v>0</v>
      </c>
      <c r="AV70" s="102">
        <f t="shared" si="22"/>
        <v>0</v>
      </c>
      <c r="AW70" s="102">
        <f t="shared" si="22"/>
        <v>0</v>
      </c>
      <c r="AX70" s="102">
        <f t="shared" si="22"/>
        <v>0</v>
      </c>
      <c r="AY70" s="102">
        <f t="shared" si="22"/>
        <v>0</v>
      </c>
      <c r="AZ70" s="102">
        <f t="shared" si="22"/>
        <v>0</v>
      </c>
      <c r="BA70" s="102">
        <f t="shared" si="22"/>
        <v>0</v>
      </c>
      <c r="BB70" s="102">
        <f t="shared" si="22"/>
        <v>0</v>
      </c>
      <c r="BC70" s="102">
        <f t="shared" si="22"/>
        <v>0</v>
      </c>
      <c r="BD70" s="102">
        <f t="shared" si="22"/>
        <v>0</v>
      </c>
      <c r="BE70" s="102">
        <f t="shared" si="22"/>
        <v>0</v>
      </c>
      <c r="BF70" s="102">
        <f t="shared" si="22"/>
        <v>0</v>
      </c>
      <c r="BG70" s="102">
        <f t="shared" si="22"/>
        <v>0</v>
      </c>
      <c r="BH70" s="102">
        <f t="shared" si="22"/>
        <v>0</v>
      </c>
      <c r="BI70" s="102">
        <f t="shared" si="22"/>
        <v>0</v>
      </c>
      <c r="BJ70" s="102">
        <f t="shared" si="22"/>
        <v>0</v>
      </c>
      <c r="BK70" s="102">
        <f t="shared" si="22"/>
        <v>0</v>
      </c>
      <c r="BL70" s="103">
        <f>SUM(D70:BK70)</f>
        <v>17</v>
      </c>
    </row>
    <row r="71" spans="1:64" s="102" customFormat="1" x14ac:dyDescent="0.15">
      <c r="A71" s="299" t="str">
        <f xml:space="preserve"> 'COGS-PRICE-MARGIN_CWS'!A43 &amp; " Units"</f>
        <v>Domicilio Services Units</v>
      </c>
      <c r="B71" s="299"/>
      <c r="D71" s="102">
        <f>ROUNDUP(+D49*D69,0)</f>
        <v>0</v>
      </c>
      <c r="E71" s="102">
        <f t="shared" ref="E71:BK71" si="23">ROUNDUP(+E49*E69,0)</f>
        <v>0</v>
      </c>
      <c r="F71" s="102">
        <f t="shared" si="23"/>
        <v>0</v>
      </c>
      <c r="G71" s="102">
        <f t="shared" si="23"/>
        <v>1</v>
      </c>
      <c r="H71" s="102">
        <f t="shared" si="23"/>
        <v>1</v>
      </c>
      <c r="I71" s="102">
        <f t="shared" si="23"/>
        <v>1</v>
      </c>
      <c r="J71" s="102">
        <f t="shared" si="23"/>
        <v>1</v>
      </c>
      <c r="K71" s="102">
        <f t="shared" si="23"/>
        <v>1</v>
      </c>
      <c r="L71" s="102">
        <f t="shared" si="23"/>
        <v>1</v>
      </c>
      <c r="M71" s="102">
        <f t="shared" si="23"/>
        <v>1</v>
      </c>
      <c r="N71" s="102">
        <f t="shared" si="23"/>
        <v>1</v>
      </c>
      <c r="O71" s="102">
        <f t="shared" si="23"/>
        <v>1</v>
      </c>
      <c r="P71" s="102">
        <f t="shared" si="23"/>
        <v>0</v>
      </c>
      <c r="Q71" s="102">
        <f t="shared" si="23"/>
        <v>0</v>
      </c>
      <c r="R71" s="102">
        <f t="shared" si="23"/>
        <v>0</v>
      </c>
      <c r="S71" s="102">
        <f t="shared" si="23"/>
        <v>0</v>
      </c>
      <c r="T71" s="102">
        <f t="shared" si="23"/>
        <v>0</v>
      </c>
      <c r="U71" s="102">
        <f t="shared" si="23"/>
        <v>0</v>
      </c>
      <c r="V71" s="102">
        <f t="shared" si="23"/>
        <v>0</v>
      </c>
      <c r="W71" s="102">
        <f t="shared" si="23"/>
        <v>0</v>
      </c>
      <c r="X71" s="102">
        <f t="shared" si="23"/>
        <v>0</v>
      </c>
      <c r="Y71" s="102">
        <f t="shared" si="23"/>
        <v>0</v>
      </c>
      <c r="Z71" s="102">
        <f t="shared" si="23"/>
        <v>0</v>
      </c>
      <c r="AA71" s="102">
        <f t="shared" si="23"/>
        <v>0</v>
      </c>
      <c r="AB71" s="102">
        <f t="shared" si="23"/>
        <v>0</v>
      </c>
      <c r="AC71" s="102">
        <f t="shared" si="23"/>
        <v>0</v>
      </c>
      <c r="AD71" s="102">
        <f t="shared" si="23"/>
        <v>0</v>
      </c>
      <c r="AE71" s="102">
        <f t="shared" si="23"/>
        <v>0</v>
      </c>
      <c r="AF71" s="102">
        <f t="shared" si="23"/>
        <v>0</v>
      </c>
      <c r="AG71" s="102">
        <f t="shared" si="23"/>
        <v>0</v>
      </c>
      <c r="AH71" s="102">
        <f t="shared" si="23"/>
        <v>0</v>
      </c>
      <c r="AI71" s="102">
        <f t="shared" si="23"/>
        <v>0</v>
      </c>
      <c r="AJ71" s="102">
        <f t="shared" si="23"/>
        <v>0</v>
      </c>
      <c r="AK71" s="102">
        <f t="shared" si="23"/>
        <v>0</v>
      </c>
      <c r="AL71" s="102">
        <f t="shared" si="23"/>
        <v>0</v>
      </c>
      <c r="AM71" s="102">
        <f t="shared" si="23"/>
        <v>0</v>
      </c>
      <c r="AN71" s="102">
        <f t="shared" si="23"/>
        <v>0</v>
      </c>
      <c r="AO71" s="102">
        <f t="shared" si="23"/>
        <v>0</v>
      </c>
      <c r="AP71" s="102">
        <f t="shared" si="23"/>
        <v>0</v>
      </c>
      <c r="AQ71" s="102">
        <f t="shared" si="23"/>
        <v>0</v>
      </c>
      <c r="AR71" s="102">
        <f t="shared" si="23"/>
        <v>0</v>
      </c>
      <c r="AS71" s="102">
        <f t="shared" si="23"/>
        <v>0</v>
      </c>
      <c r="AT71" s="102">
        <f t="shared" si="23"/>
        <v>0</v>
      </c>
      <c r="AU71" s="102">
        <f t="shared" si="23"/>
        <v>0</v>
      </c>
      <c r="AV71" s="102">
        <f t="shared" si="23"/>
        <v>0</v>
      </c>
      <c r="AW71" s="102">
        <f t="shared" si="23"/>
        <v>0</v>
      </c>
      <c r="AX71" s="102">
        <f t="shared" si="23"/>
        <v>0</v>
      </c>
      <c r="AY71" s="102">
        <f t="shared" si="23"/>
        <v>0</v>
      </c>
      <c r="AZ71" s="102">
        <f t="shared" si="23"/>
        <v>0</v>
      </c>
      <c r="BA71" s="102">
        <f t="shared" si="23"/>
        <v>0</v>
      </c>
      <c r="BB71" s="102">
        <f t="shared" si="23"/>
        <v>0</v>
      </c>
      <c r="BC71" s="102">
        <f t="shared" si="23"/>
        <v>0</v>
      </c>
      <c r="BD71" s="102">
        <f t="shared" si="23"/>
        <v>0</v>
      </c>
      <c r="BE71" s="102">
        <f t="shared" si="23"/>
        <v>0</v>
      </c>
      <c r="BF71" s="102">
        <f t="shared" si="23"/>
        <v>0</v>
      </c>
      <c r="BG71" s="102">
        <f t="shared" si="23"/>
        <v>0</v>
      </c>
      <c r="BH71" s="102">
        <f t="shared" si="23"/>
        <v>0</v>
      </c>
      <c r="BI71" s="102">
        <f t="shared" si="23"/>
        <v>0</v>
      </c>
      <c r="BJ71" s="102">
        <f t="shared" si="23"/>
        <v>0</v>
      </c>
      <c r="BK71" s="102">
        <f t="shared" si="23"/>
        <v>0</v>
      </c>
      <c r="BL71" s="103">
        <f>SUM(D71:BK71)</f>
        <v>9</v>
      </c>
    </row>
    <row r="72" spans="1:64" x14ac:dyDescent="0.15">
      <c r="A72" s="47"/>
      <c r="B72" s="47"/>
    </row>
    <row r="73" spans="1:64" x14ac:dyDescent="0.15">
      <c r="A73" s="14" t="str">
        <f>A70</f>
        <v>Local Services Units</v>
      </c>
      <c r="B73" s="14"/>
    </row>
    <row r="74" spans="1:64" x14ac:dyDescent="0.15">
      <c r="A74" s="47" t="str">
        <f>'COGS-PRICE-MARGIN_CWS'!A36</f>
        <v>Servicio</v>
      </c>
      <c r="B74" s="47"/>
      <c r="D74" s="378">
        <f>'COGS-PRICE-MARGIN_CWS'!$B39*D70</f>
        <v>0</v>
      </c>
      <c r="E74" s="378">
        <f>'COGS-PRICE-MARGIN_CWS'!$B39*E70</f>
        <v>0</v>
      </c>
      <c r="F74" s="378">
        <f>'COGS-PRICE-MARGIN_CWS'!$B39*F70</f>
        <v>0</v>
      </c>
      <c r="G74" s="378">
        <f>'COGS-PRICE-MARGIN_CWS'!$B39*G70</f>
        <v>0</v>
      </c>
      <c r="H74" s="378">
        <f>'COGS-PRICE-MARGIN_CWS'!$B39*H70</f>
        <v>0</v>
      </c>
      <c r="I74" s="378">
        <f>'COGS-PRICE-MARGIN_CWS'!$B39*I70</f>
        <v>0</v>
      </c>
      <c r="J74" s="378">
        <f>'COGS-PRICE-MARGIN_CWS'!$B39*J70</f>
        <v>0</v>
      </c>
      <c r="K74" s="378">
        <f>'COGS-PRICE-MARGIN_CWS'!$B39*K70</f>
        <v>0</v>
      </c>
      <c r="L74" s="378">
        <f>'COGS-PRICE-MARGIN_CWS'!$B39*L70</f>
        <v>0</v>
      </c>
      <c r="M74" s="378">
        <f>'COGS-PRICE-MARGIN_CWS'!$B39*M70</f>
        <v>0</v>
      </c>
      <c r="N74" s="378">
        <f>'COGS-PRICE-MARGIN_CWS'!$B39*N70</f>
        <v>0</v>
      </c>
      <c r="O74" s="378">
        <f>'COGS-PRICE-MARGIN_CWS'!$B39*O70</f>
        <v>0</v>
      </c>
      <c r="P74" s="90" t="e">
        <f>'COGS-PRICE-MARGIN_CWS'!$B99*P70</f>
        <v>#VALUE!</v>
      </c>
      <c r="Q74" s="90" t="e">
        <f>'COGS-PRICE-MARGIN_CWS'!$B99*Q70</f>
        <v>#VALUE!</v>
      </c>
      <c r="R74" s="90" t="e">
        <f>'COGS-PRICE-MARGIN_CWS'!$B99*R70</f>
        <v>#VALUE!</v>
      </c>
      <c r="S74" s="90" t="e">
        <f>'COGS-PRICE-MARGIN_CWS'!$B99*S70</f>
        <v>#VALUE!</v>
      </c>
      <c r="T74" s="90" t="e">
        <f>'COGS-PRICE-MARGIN_CWS'!$B99*T70</f>
        <v>#VALUE!</v>
      </c>
      <c r="U74" s="90" t="e">
        <f>'COGS-PRICE-MARGIN_CWS'!$B99*U70</f>
        <v>#VALUE!</v>
      </c>
      <c r="V74" s="90" t="e">
        <f>'COGS-PRICE-MARGIN_CWS'!$B99*V70</f>
        <v>#VALUE!</v>
      </c>
      <c r="W74" s="90" t="e">
        <f>'COGS-PRICE-MARGIN_CWS'!$B99*W70</f>
        <v>#VALUE!</v>
      </c>
      <c r="X74" s="90" t="e">
        <f>'COGS-PRICE-MARGIN_CWS'!$B99*X70</f>
        <v>#VALUE!</v>
      </c>
      <c r="Y74" s="90" t="e">
        <f>'COGS-PRICE-MARGIN_CWS'!$B99*Y70</f>
        <v>#VALUE!</v>
      </c>
      <c r="Z74" s="90" t="e">
        <f>'COGS-PRICE-MARGIN_CWS'!$B99*Z70</f>
        <v>#VALUE!</v>
      </c>
      <c r="AA74" s="90" t="e">
        <f>'COGS-PRICE-MARGIN_CWS'!$B99*AA70</f>
        <v>#VALUE!</v>
      </c>
      <c r="AB74" s="90" t="e">
        <f>'COGS-PRICE-MARGIN_CWS'!$B120*AB70</f>
        <v>#VALUE!</v>
      </c>
      <c r="AC74" s="90" t="e">
        <f>'COGS-PRICE-MARGIN_CWS'!$B120*AC70</f>
        <v>#VALUE!</v>
      </c>
      <c r="AD74" s="90" t="e">
        <f>'COGS-PRICE-MARGIN_CWS'!$B120*AD70</f>
        <v>#VALUE!</v>
      </c>
      <c r="AE74" s="90" t="e">
        <f>'COGS-PRICE-MARGIN_CWS'!$B120*AE70</f>
        <v>#VALUE!</v>
      </c>
      <c r="AF74" s="90" t="e">
        <f>'COGS-PRICE-MARGIN_CWS'!$B120*AF70</f>
        <v>#VALUE!</v>
      </c>
      <c r="AG74" s="90" t="e">
        <f>'COGS-PRICE-MARGIN_CWS'!$B120*AG70</f>
        <v>#VALUE!</v>
      </c>
      <c r="AH74" s="90" t="e">
        <f>'COGS-PRICE-MARGIN_CWS'!$B120*AH70</f>
        <v>#VALUE!</v>
      </c>
      <c r="AI74" s="90" t="e">
        <f>'COGS-PRICE-MARGIN_CWS'!$B120*AI70</f>
        <v>#VALUE!</v>
      </c>
      <c r="AJ74" s="90" t="e">
        <f>'COGS-PRICE-MARGIN_CWS'!$B120*AJ70</f>
        <v>#VALUE!</v>
      </c>
      <c r="AK74" s="90" t="e">
        <f>'COGS-PRICE-MARGIN_CWS'!$B120*AK70</f>
        <v>#VALUE!</v>
      </c>
      <c r="AL74" s="90" t="e">
        <f>'COGS-PRICE-MARGIN_CWS'!$B120*AL70</f>
        <v>#VALUE!</v>
      </c>
      <c r="AM74" s="90" t="e">
        <f>'COGS-PRICE-MARGIN_CWS'!$B120*AM70</f>
        <v>#VALUE!</v>
      </c>
      <c r="AN74" s="90">
        <f>'COGS-PRICE-MARGIN_CWS'!$B141*AN70</f>
        <v>0</v>
      </c>
      <c r="AO74" s="90">
        <f>'COGS-PRICE-MARGIN_CWS'!$B141*AO70</f>
        <v>0</v>
      </c>
      <c r="AP74" s="90">
        <f>'COGS-PRICE-MARGIN_CWS'!$B141*AP70</f>
        <v>0</v>
      </c>
      <c r="AQ74" s="90">
        <f>'COGS-PRICE-MARGIN_CWS'!$B141*AQ70</f>
        <v>0</v>
      </c>
      <c r="AR74" s="90">
        <f>'COGS-PRICE-MARGIN_CWS'!$B141*AR70</f>
        <v>0</v>
      </c>
      <c r="AS74" s="90">
        <f>'COGS-PRICE-MARGIN_CWS'!$B141*AS70</f>
        <v>0</v>
      </c>
      <c r="AT74" s="90">
        <f>'COGS-PRICE-MARGIN_CWS'!$B141*AT70</f>
        <v>0</v>
      </c>
      <c r="AU74" s="90">
        <f>'COGS-PRICE-MARGIN_CWS'!$B141*AU70</f>
        <v>0</v>
      </c>
      <c r="AV74" s="90">
        <f>'COGS-PRICE-MARGIN_CWS'!$B141*AV70</f>
        <v>0</v>
      </c>
      <c r="AW74" s="90">
        <f>'COGS-PRICE-MARGIN_CWS'!$B141*AW70</f>
        <v>0</v>
      </c>
      <c r="AX74" s="90">
        <f>'COGS-PRICE-MARGIN_CWS'!$B141*AX70</f>
        <v>0</v>
      </c>
      <c r="AY74" s="90">
        <f>'COGS-PRICE-MARGIN_CWS'!$B141*AY70</f>
        <v>0</v>
      </c>
      <c r="AZ74" s="90">
        <f>'COGS-PRICE-MARGIN_CWS'!$B162*AZ70</f>
        <v>0</v>
      </c>
      <c r="BA74" s="90">
        <f>'COGS-PRICE-MARGIN_CWS'!$B162*BA70</f>
        <v>0</v>
      </c>
      <c r="BB74" s="90">
        <f>'COGS-PRICE-MARGIN_CWS'!$B162*BB70</f>
        <v>0</v>
      </c>
      <c r="BC74" s="90">
        <f>'COGS-PRICE-MARGIN_CWS'!$B162*BC70</f>
        <v>0</v>
      </c>
      <c r="BD74" s="90">
        <f>'COGS-PRICE-MARGIN_CWS'!$B162*BD70</f>
        <v>0</v>
      </c>
      <c r="BE74" s="90">
        <f>'COGS-PRICE-MARGIN_CWS'!$B162*BE70</f>
        <v>0</v>
      </c>
      <c r="BF74" s="90">
        <f>'COGS-PRICE-MARGIN_CWS'!$B162*BF70</f>
        <v>0</v>
      </c>
      <c r="BG74" s="90">
        <f>'COGS-PRICE-MARGIN_CWS'!$B162*BG70</f>
        <v>0</v>
      </c>
      <c r="BH74" s="90">
        <f>'COGS-PRICE-MARGIN_CWS'!$B162*BH70</f>
        <v>0</v>
      </c>
      <c r="BI74" s="90">
        <f>'COGS-PRICE-MARGIN_CWS'!$B162*BI70</f>
        <v>0</v>
      </c>
      <c r="BJ74" s="90">
        <f>'COGS-PRICE-MARGIN_CWS'!$B162*BJ70</f>
        <v>0</v>
      </c>
      <c r="BK74" s="90">
        <f>'COGS-PRICE-MARGIN_CWS'!$B162*BK70</f>
        <v>0</v>
      </c>
      <c r="BL74" s="118" t="e">
        <f>SUM(D74:BK74)</f>
        <v>#VALUE!</v>
      </c>
    </row>
    <row r="75" spans="1:64" x14ac:dyDescent="0.15">
      <c r="A75" s="47" t="s">
        <v>347</v>
      </c>
      <c r="B75" s="47"/>
      <c r="D75" s="379">
        <f>'COGS-PRICE-MARGIN_CWS'!$C36</f>
        <v>0</v>
      </c>
      <c r="E75" s="379">
        <f>'COGS-PRICE-MARGIN_CWS'!$C36</f>
        <v>0</v>
      </c>
      <c r="F75" s="379">
        <f>'COGS-PRICE-MARGIN_CWS'!$C36</f>
        <v>0</v>
      </c>
      <c r="G75" s="379">
        <f>'COGS-PRICE-MARGIN_CWS'!$C36</f>
        <v>0</v>
      </c>
      <c r="H75" s="379">
        <f>'COGS-PRICE-MARGIN_CWS'!$C36</f>
        <v>0</v>
      </c>
      <c r="I75" s="379">
        <f>'COGS-PRICE-MARGIN_CWS'!$C36</f>
        <v>0</v>
      </c>
      <c r="J75" s="379">
        <f>'COGS-PRICE-MARGIN_CWS'!$C36</f>
        <v>0</v>
      </c>
      <c r="K75" s="379">
        <f>'COGS-PRICE-MARGIN_CWS'!$C36</f>
        <v>0</v>
      </c>
      <c r="L75" s="379">
        <f>'COGS-PRICE-MARGIN_CWS'!$C36</f>
        <v>0</v>
      </c>
      <c r="M75" s="379">
        <f>'COGS-PRICE-MARGIN_CWS'!$C36</f>
        <v>0</v>
      </c>
      <c r="N75" s="379">
        <f>'COGS-PRICE-MARGIN_CWS'!$C36</f>
        <v>0</v>
      </c>
      <c r="O75" s="379">
        <f>'COGS-PRICE-MARGIN_CWS'!$C36</f>
        <v>0</v>
      </c>
      <c r="P75" s="98">
        <f>'COGS-PRICE-MARGIN_CWS'!$C99</f>
        <v>0</v>
      </c>
      <c r="Q75" s="98">
        <f>'COGS-PRICE-MARGIN_CWS'!$C99</f>
        <v>0</v>
      </c>
      <c r="R75" s="98">
        <f>'COGS-PRICE-MARGIN_CWS'!$C99</f>
        <v>0</v>
      </c>
      <c r="S75" s="98">
        <f>'COGS-PRICE-MARGIN_CWS'!$C99</f>
        <v>0</v>
      </c>
      <c r="T75" s="98">
        <f>'COGS-PRICE-MARGIN_CWS'!$C99</f>
        <v>0</v>
      </c>
      <c r="U75" s="98">
        <f>'COGS-PRICE-MARGIN_CWS'!$C99</f>
        <v>0</v>
      </c>
      <c r="V75" s="98">
        <f>'COGS-PRICE-MARGIN_CWS'!$C99</f>
        <v>0</v>
      </c>
      <c r="W75" s="98">
        <f>'COGS-PRICE-MARGIN_CWS'!$C99</f>
        <v>0</v>
      </c>
      <c r="X75" s="98">
        <f>'COGS-PRICE-MARGIN_CWS'!$C99</f>
        <v>0</v>
      </c>
      <c r="Y75" s="98">
        <f>'COGS-PRICE-MARGIN_CWS'!$C99</f>
        <v>0</v>
      </c>
      <c r="Z75" s="98">
        <f>'COGS-PRICE-MARGIN_CWS'!$C99</f>
        <v>0</v>
      </c>
      <c r="AA75" s="98">
        <f>'COGS-PRICE-MARGIN_CWS'!$C99</f>
        <v>0</v>
      </c>
      <c r="AB75" s="98">
        <f>'COGS-PRICE-MARGIN_CWS'!$C120</f>
        <v>0</v>
      </c>
      <c r="AC75" s="98">
        <f>'COGS-PRICE-MARGIN_CWS'!$C120</f>
        <v>0</v>
      </c>
      <c r="AD75" s="98">
        <f>'COGS-PRICE-MARGIN_CWS'!$C120</f>
        <v>0</v>
      </c>
      <c r="AE75" s="98">
        <f>'COGS-PRICE-MARGIN_CWS'!$C120</f>
        <v>0</v>
      </c>
      <c r="AF75" s="98">
        <f>'COGS-PRICE-MARGIN_CWS'!$C120</f>
        <v>0</v>
      </c>
      <c r="AG75" s="98">
        <f>'COGS-PRICE-MARGIN_CWS'!$C120</f>
        <v>0</v>
      </c>
      <c r="AH75" s="98">
        <f>'COGS-PRICE-MARGIN_CWS'!$C120</f>
        <v>0</v>
      </c>
      <c r="AI75" s="98">
        <f>'COGS-PRICE-MARGIN_CWS'!$C120</f>
        <v>0</v>
      </c>
      <c r="AJ75" s="98">
        <f>'COGS-PRICE-MARGIN_CWS'!$C120</f>
        <v>0</v>
      </c>
      <c r="AK75" s="98">
        <f>'COGS-PRICE-MARGIN_CWS'!$C120</f>
        <v>0</v>
      </c>
      <c r="AL75" s="98">
        <f>'COGS-PRICE-MARGIN_CWS'!$C120</f>
        <v>0</v>
      </c>
      <c r="AM75" s="98">
        <f>'COGS-PRICE-MARGIN_CWS'!$C120</f>
        <v>0</v>
      </c>
      <c r="AN75" s="98">
        <f>'COGS-PRICE-MARGIN_CWS'!$C141</f>
        <v>0</v>
      </c>
      <c r="AO75" s="98">
        <f>'COGS-PRICE-MARGIN_CWS'!$C141</f>
        <v>0</v>
      </c>
      <c r="AP75" s="98">
        <f>'COGS-PRICE-MARGIN_CWS'!$C141</f>
        <v>0</v>
      </c>
      <c r="AQ75" s="98">
        <f>'COGS-PRICE-MARGIN_CWS'!$C141</f>
        <v>0</v>
      </c>
      <c r="AR75" s="98">
        <f>'COGS-PRICE-MARGIN_CWS'!$C141</f>
        <v>0</v>
      </c>
      <c r="AS75" s="98">
        <f>'COGS-PRICE-MARGIN_CWS'!$C141</f>
        <v>0</v>
      </c>
      <c r="AT75" s="98">
        <f>'COGS-PRICE-MARGIN_CWS'!$C141</f>
        <v>0</v>
      </c>
      <c r="AU75" s="98">
        <f>'COGS-PRICE-MARGIN_CWS'!$C141</f>
        <v>0</v>
      </c>
      <c r="AV75" s="98">
        <f>'COGS-PRICE-MARGIN_CWS'!$C141</f>
        <v>0</v>
      </c>
      <c r="AW75" s="98">
        <f>'COGS-PRICE-MARGIN_CWS'!$C141</f>
        <v>0</v>
      </c>
      <c r="AX75" s="98">
        <f>'COGS-PRICE-MARGIN_CWS'!$C141</f>
        <v>0</v>
      </c>
      <c r="AY75" s="98">
        <f>'COGS-PRICE-MARGIN_CWS'!$C141</f>
        <v>0</v>
      </c>
      <c r="AZ75" s="98">
        <f>'COGS-PRICE-MARGIN_CWS'!$C162</f>
        <v>0</v>
      </c>
      <c r="BA75" s="98">
        <f>'COGS-PRICE-MARGIN_CWS'!$C162</f>
        <v>0</v>
      </c>
      <c r="BB75" s="98">
        <f>'COGS-PRICE-MARGIN_CWS'!$C162</f>
        <v>0</v>
      </c>
      <c r="BC75" s="98">
        <f>'COGS-PRICE-MARGIN_CWS'!$C162</f>
        <v>0</v>
      </c>
      <c r="BD75" s="98">
        <f>'COGS-PRICE-MARGIN_CWS'!$C162</f>
        <v>0</v>
      </c>
      <c r="BE75" s="98">
        <f>'COGS-PRICE-MARGIN_CWS'!$C162</f>
        <v>0</v>
      </c>
      <c r="BF75" s="98">
        <f>'COGS-PRICE-MARGIN_CWS'!$C162</f>
        <v>0</v>
      </c>
      <c r="BG75" s="98">
        <f>'COGS-PRICE-MARGIN_CWS'!$C162</f>
        <v>0</v>
      </c>
      <c r="BH75" s="98">
        <f>'COGS-PRICE-MARGIN_CWS'!$C162</f>
        <v>0</v>
      </c>
      <c r="BI75" s="98">
        <f>'COGS-PRICE-MARGIN_CWS'!$C162</f>
        <v>0</v>
      </c>
      <c r="BJ75" s="98">
        <f>'COGS-PRICE-MARGIN_CWS'!$C162</f>
        <v>0</v>
      </c>
      <c r="BK75" s="98">
        <f>'COGS-PRICE-MARGIN_CWS'!$C162</f>
        <v>0</v>
      </c>
    </row>
    <row r="76" spans="1:64" x14ac:dyDescent="0.15">
      <c r="A76" s="47" t="str">
        <f>A74 &amp; " Ingreso"</f>
        <v>Servicio Ingreso</v>
      </c>
      <c r="B76" s="47"/>
      <c r="D76" s="378">
        <f t="shared" ref="D76:BK76" si="24">D74*(1-D75)</f>
        <v>0</v>
      </c>
      <c r="E76" s="378">
        <f t="shared" si="24"/>
        <v>0</v>
      </c>
      <c r="F76" s="378">
        <f t="shared" si="24"/>
        <v>0</v>
      </c>
      <c r="G76" s="378">
        <f t="shared" si="24"/>
        <v>0</v>
      </c>
      <c r="H76" s="378">
        <f t="shared" si="24"/>
        <v>0</v>
      </c>
      <c r="I76" s="378">
        <f t="shared" si="24"/>
        <v>0</v>
      </c>
      <c r="J76" s="378">
        <f t="shared" si="24"/>
        <v>0</v>
      </c>
      <c r="K76" s="378">
        <f t="shared" si="24"/>
        <v>0</v>
      </c>
      <c r="L76" s="378">
        <f t="shared" si="24"/>
        <v>0</v>
      </c>
      <c r="M76" s="378">
        <f t="shared" si="24"/>
        <v>0</v>
      </c>
      <c r="N76" s="378">
        <f t="shared" si="24"/>
        <v>0</v>
      </c>
      <c r="O76" s="378">
        <f t="shared" si="24"/>
        <v>0</v>
      </c>
      <c r="P76" s="90" t="e">
        <f t="shared" si="24"/>
        <v>#VALUE!</v>
      </c>
      <c r="Q76" s="90" t="e">
        <f t="shared" si="24"/>
        <v>#VALUE!</v>
      </c>
      <c r="R76" s="90" t="e">
        <f t="shared" si="24"/>
        <v>#VALUE!</v>
      </c>
      <c r="S76" s="90" t="e">
        <f t="shared" si="24"/>
        <v>#VALUE!</v>
      </c>
      <c r="T76" s="90" t="e">
        <f t="shared" si="24"/>
        <v>#VALUE!</v>
      </c>
      <c r="U76" s="90" t="e">
        <f t="shared" si="24"/>
        <v>#VALUE!</v>
      </c>
      <c r="V76" s="90" t="e">
        <f t="shared" si="24"/>
        <v>#VALUE!</v>
      </c>
      <c r="W76" s="90" t="e">
        <f t="shared" si="24"/>
        <v>#VALUE!</v>
      </c>
      <c r="X76" s="90" t="e">
        <f t="shared" si="24"/>
        <v>#VALUE!</v>
      </c>
      <c r="Y76" s="90" t="e">
        <f t="shared" si="24"/>
        <v>#VALUE!</v>
      </c>
      <c r="Z76" s="90" t="e">
        <f t="shared" si="24"/>
        <v>#VALUE!</v>
      </c>
      <c r="AA76" s="90" t="e">
        <f t="shared" si="24"/>
        <v>#VALUE!</v>
      </c>
      <c r="AB76" s="90" t="e">
        <f t="shared" si="24"/>
        <v>#VALUE!</v>
      </c>
      <c r="AC76" s="90" t="e">
        <f t="shared" si="24"/>
        <v>#VALUE!</v>
      </c>
      <c r="AD76" s="90" t="e">
        <f t="shared" si="24"/>
        <v>#VALUE!</v>
      </c>
      <c r="AE76" s="90" t="e">
        <f t="shared" si="24"/>
        <v>#VALUE!</v>
      </c>
      <c r="AF76" s="90" t="e">
        <f t="shared" si="24"/>
        <v>#VALUE!</v>
      </c>
      <c r="AG76" s="90" t="e">
        <f t="shared" si="24"/>
        <v>#VALUE!</v>
      </c>
      <c r="AH76" s="90" t="e">
        <f t="shared" si="24"/>
        <v>#VALUE!</v>
      </c>
      <c r="AI76" s="90" t="e">
        <f t="shared" si="24"/>
        <v>#VALUE!</v>
      </c>
      <c r="AJ76" s="90" t="e">
        <f t="shared" si="24"/>
        <v>#VALUE!</v>
      </c>
      <c r="AK76" s="90" t="e">
        <f t="shared" si="24"/>
        <v>#VALUE!</v>
      </c>
      <c r="AL76" s="90" t="e">
        <f t="shared" si="24"/>
        <v>#VALUE!</v>
      </c>
      <c r="AM76" s="90" t="e">
        <f t="shared" si="24"/>
        <v>#VALUE!</v>
      </c>
      <c r="AN76" s="90">
        <f t="shared" si="24"/>
        <v>0</v>
      </c>
      <c r="AO76" s="90">
        <f t="shared" si="24"/>
        <v>0</v>
      </c>
      <c r="AP76" s="90">
        <f t="shared" si="24"/>
        <v>0</v>
      </c>
      <c r="AQ76" s="90">
        <f t="shared" si="24"/>
        <v>0</v>
      </c>
      <c r="AR76" s="90">
        <f t="shared" si="24"/>
        <v>0</v>
      </c>
      <c r="AS76" s="90">
        <f t="shared" si="24"/>
        <v>0</v>
      </c>
      <c r="AT76" s="90">
        <f t="shared" si="24"/>
        <v>0</v>
      </c>
      <c r="AU76" s="90">
        <f t="shared" si="24"/>
        <v>0</v>
      </c>
      <c r="AV76" s="90">
        <f t="shared" si="24"/>
        <v>0</v>
      </c>
      <c r="AW76" s="90">
        <f t="shared" si="24"/>
        <v>0</v>
      </c>
      <c r="AX76" s="90">
        <f t="shared" si="24"/>
        <v>0</v>
      </c>
      <c r="AY76" s="90">
        <f t="shared" si="24"/>
        <v>0</v>
      </c>
      <c r="AZ76" s="90">
        <f t="shared" si="24"/>
        <v>0</v>
      </c>
      <c r="BA76" s="90">
        <f t="shared" si="24"/>
        <v>0</v>
      </c>
      <c r="BB76" s="90">
        <f t="shared" si="24"/>
        <v>0</v>
      </c>
      <c r="BC76" s="90">
        <f t="shared" si="24"/>
        <v>0</v>
      </c>
      <c r="BD76" s="90">
        <f t="shared" si="24"/>
        <v>0</v>
      </c>
      <c r="BE76" s="90">
        <f t="shared" si="24"/>
        <v>0</v>
      </c>
      <c r="BF76" s="90">
        <f t="shared" si="24"/>
        <v>0</v>
      </c>
      <c r="BG76" s="90">
        <f t="shared" si="24"/>
        <v>0</v>
      </c>
      <c r="BH76" s="90">
        <f t="shared" si="24"/>
        <v>0</v>
      </c>
      <c r="BI76" s="90">
        <f t="shared" si="24"/>
        <v>0</v>
      </c>
      <c r="BJ76" s="90">
        <f t="shared" si="24"/>
        <v>0</v>
      </c>
      <c r="BK76" s="90">
        <f t="shared" si="24"/>
        <v>0</v>
      </c>
      <c r="BL76" s="118" t="e">
        <f>SUM(D76:BK76)</f>
        <v>#VALUE!</v>
      </c>
    </row>
    <row r="77" spans="1:64" x14ac:dyDescent="0.15">
      <c r="A77" s="47" t="s">
        <v>365</v>
      </c>
      <c r="B77" s="47"/>
      <c r="D77" s="378">
        <f>'REV-REC-MAINT_CWS'!F105</f>
        <v>0</v>
      </c>
      <c r="E77" s="378">
        <f>'REV-REC-MAINT_CWS'!G105</f>
        <v>0</v>
      </c>
      <c r="F77" s="378">
        <f>'REV-REC-MAINT_CWS'!H105</f>
        <v>0</v>
      </c>
      <c r="G77" s="378">
        <f>'REV-REC-MAINT_CWS'!I105</f>
        <v>0</v>
      </c>
      <c r="H77" s="378">
        <f>'REV-REC-MAINT_CWS'!J105</f>
        <v>0</v>
      </c>
      <c r="I77" s="378">
        <f>'REV-REC-MAINT_CWS'!K105</f>
        <v>0</v>
      </c>
      <c r="J77" s="378">
        <f>'REV-REC-MAINT_CWS'!L105</f>
        <v>0</v>
      </c>
      <c r="K77" s="378">
        <f>'REV-REC-MAINT_CWS'!M105</f>
        <v>0</v>
      </c>
      <c r="L77" s="378">
        <f>'REV-REC-MAINT_CWS'!N105</f>
        <v>0</v>
      </c>
      <c r="M77" s="378">
        <f>'REV-REC-MAINT_CWS'!O105</f>
        <v>0</v>
      </c>
      <c r="N77" s="378">
        <f>'REV-REC-MAINT_CWS'!P105</f>
        <v>0</v>
      </c>
      <c r="O77" s="378">
        <f>'REV-REC-MAINT_CWS'!Q105</f>
        <v>0</v>
      </c>
      <c r="P77" s="90">
        <f>'REV-REC-MAINT_CWS'!R105</f>
        <v>0</v>
      </c>
      <c r="Q77" s="90">
        <f>'REV-REC-MAINT_CWS'!S105</f>
        <v>0</v>
      </c>
      <c r="R77" s="90">
        <f>'REV-REC-MAINT_CWS'!T105</f>
        <v>0</v>
      </c>
      <c r="S77" s="90">
        <f>'REV-REC-MAINT_CWS'!U105</f>
        <v>0</v>
      </c>
      <c r="T77" s="90">
        <f>'REV-REC-MAINT_CWS'!V105</f>
        <v>0</v>
      </c>
      <c r="U77" s="90">
        <f>'REV-REC-MAINT_CWS'!W105</f>
        <v>0</v>
      </c>
      <c r="V77" s="90">
        <f>'REV-REC-MAINT_CWS'!X105</f>
        <v>0</v>
      </c>
      <c r="W77" s="90">
        <f>'REV-REC-MAINT_CWS'!Y105</f>
        <v>0</v>
      </c>
      <c r="X77" s="90">
        <f>'REV-REC-MAINT_CWS'!Z105</f>
        <v>0</v>
      </c>
      <c r="Y77" s="90">
        <f>'REV-REC-MAINT_CWS'!AA105</f>
        <v>0</v>
      </c>
      <c r="Z77" s="90">
        <f>'REV-REC-MAINT_CWS'!AB105</f>
        <v>0</v>
      </c>
      <c r="AA77" s="90">
        <f>'REV-REC-MAINT_CWS'!AC105</f>
        <v>0</v>
      </c>
      <c r="AB77" s="90">
        <f>'REV-REC-MAINT_CWS'!AD105</f>
        <v>0</v>
      </c>
      <c r="AC77" s="90">
        <f>'REV-REC-MAINT_CWS'!AE105</f>
        <v>0</v>
      </c>
      <c r="AD77" s="90">
        <f>'REV-REC-MAINT_CWS'!AF105</f>
        <v>32</v>
      </c>
      <c r="AE77" s="90">
        <f>'REV-REC-MAINT_CWS'!AG105</f>
        <v>0</v>
      </c>
      <c r="AF77" s="90">
        <f>'REV-REC-MAINT_CWS'!AH105</f>
        <v>0</v>
      </c>
      <c r="AG77" s="90">
        <f>'REV-REC-MAINT_CWS'!AI105</f>
        <v>0</v>
      </c>
      <c r="AH77" s="90">
        <f>'REV-REC-MAINT_CWS'!AJ105</f>
        <v>0</v>
      </c>
      <c r="AI77" s="90">
        <f>'REV-REC-MAINT_CWS'!AK105</f>
        <v>0</v>
      </c>
      <c r="AJ77" s="90">
        <f>'REV-REC-MAINT_CWS'!AL105</f>
        <v>0</v>
      </c>
      <c r="AK77" s="90">
        <f>'REV-REC-MAINT_CWS'!AM105</f>
        <v>0</v>
      </c>
      <c r="AL77" s="90">
        <f>'REV-REC-MAINT_CWS'!AN105</f>
        <v>0</v>
      </c>
      <c r="AM77" s="90">
        <f>'REV-REC-MAINT_CWS'!AO105</f>
        <v>0</v>
      </c>
      <c r="AN77" s="90">
        <f>'REV-REC-MAINT_CWS'!AP105</f>
        <v>0</v>
      </c>
      <c r="AO77" s="90">
        <f>'REV-REC-MAINT_CWS'!AQ105</f>
        <v>0</v>
      </c>
      <c r="AP77" s="90">
        <f>'REV-REC-MAINT_CWS'!AR105</f>
        <v>32</v>
      </c>
      <c r="AQ77" s="90">
        <f>'REV-REC-MAINT_CWS'!AS105</f>
        <v>0</v>
      </c>
      <c r="AR77" s="90">
        <f>'REV-REC-MAINT_CWS'!AT105</f>
        <v>0</v>
      </c>
      <c r="AS77" s="90">
        <f>'REV-REC-MAINT_CWS'!AU105</f>
        <v>0</v>
      </c>
      <c r="AT77" s="90">
        <f>'REV-REC-MAINT_CWS'!AV105</f>
        <v>0</v>
      </c>
      <c r="AU77" s="90">
        <f>'REV-REC-MAINT_CWS'!AW105</f>
        <v>0</v>
      </c>
      <c r="AV77" s="90">
        <f>'REV-REC-MAINT_CWS'!AX105</f>
        <v>0</v>
      </c>
      <c r="AW77" s="90">
        <f>'REV-REC-MAINT_CWS'!AY105</f>
        <v>0</v>
      </c>
      <c r="AX77" s="90">
        <f>'REV-REC-MAINT_CWS'!AZ105</f>
        <v>0</v>
      </c>
      <c r="AY77" s="90">
        <f>'REV-REC-MAINT_CWS'!BA105</f>
        <v>0</v>
      </c>
      <c r="AZ77" s="90">
        <f>'REV-REC-MAINT_CWS'!BB105</f>
        <v>0</v>
      </c>
      <c r="BA77" s="90">
        <f>'REV-REC-MAINT_CWS'!BC105</f>
        <v>0</v>
      </c>
      <c r="BB77" s="90">
        <f>'REV-REC-MAINT_CWS'!BD105</f>
        <v>32</v>
      </c>
      <c r="BC77" s="90">
        <f>'REV-REC-MAINT_CWS'!BE105</f>
        <v>0</v>
      </c>
      <c r="BD77" s="90">
        <f>'REV-REC-MAINT_CWS'!BF105</f>
        <v>0</v>
      </c>
      <c r="BE77" s="90">
        <f>'REV-REC-MAINT_CWS'!BG105</f>
        <v>0</v>
      </c>
      <c r="BF77" s="90">
        <f>'REV-REC-MAINT_CWS'!BH105</f>
        <v>0</v>
      </c>
      <c r="BG77" s="90">
        <f>'REV-REC-MAINT_CWS'!BI105</f>
        <v>0</v>
      </c>
      <c r="BH77" s="90">
        <f>'REV-REC-MAINT_CWS'!BJ105</f>
        <v>0</v>
      </c>
      <c r="BI77" s="90">
        <f>'REV-REC-MAINT_CWS'!BK105</f>
        <v>0</v>
      </c>
      <c r="BJ77" s="90">
        <f>'REV-REC-MAINT_CWS'!BL105</f>
        <v>0</v>
      </c>
      <c r="BK77" s="90">
        <f>'REV-REC-MAINT_CWS'!BM105</f>
        <v>0</v>
      </c>
      <c r="BL77" s="118">
        <f>SUM(D77:BK77)</f>
        <v>96</v>
      </c>
    </row>
    <row r="79" spans="1:64" x14ac:dyDescent="0.15">
      <c r="A79" s="16" t="str">
        <f>A71</f>
        <v>Domicilio Services Units</v>
      </c>
    </row>
    <row r="80" spans="1:64" x14ac:dyDescent="0.15">
      <c r="A80" s="47" t="str">
        <f>'COGS-PRICE-MARGIN_CWS'!A44</f>
        <v>Envío</v>
      </c>
      <c r="D80" s="90">
        <f>'COGS-PRICE-MARGIN_CWS'!$B48*D71</f>
        <v>0</v>
      </c>
      <c r="E80" s="90">
        <f>'COGS-PRICE-MARGIN_CWS'!$B48*E71</f>
        <v>0</v>
      </c>
      <c r="F80" s="90">
        <f>'COGS-PRICE-MARGIN_CWS'!$B48*F71</f>
        <v>0</v>
      </c>
      <c r="G80" s="90">
        <f>'COGS-PRICE-MARGIN_CWS'!$B48*G71</f>
        <v>2500</v>
      </c>
      <c r="H80" s="90">
        <f>'COGS-PRICE-MARGIN_CWS'!$B48*H71</f>
        <v>2500</v>
      </c>
      <c r="I80" s="90">
        <f>'COGS-PRICE-MARGIN_CWS'!$B48*I71</f>
        <v>2500</v>
      </c>
      <c r="J80" s="90">
        <f>'COGS-PRICE-MARGIN_CWS'!$B48*J71</f>
        <v>2500</v>
      </c>
      <c r="K80" s="90">
        <f>'COGS-PRICE-MARGIN_CWS'!$B48*K71</f>
        <v>2500</v>
      </c>
      <c r="L80" s="90">
        <f>'COGS-PRICE-MARGIN_CWS'!$B48*L71</f>
        <v>2500</v>
      </c>
      <c r="M80" s="90">
        <f>'COGS-PRICE-MARGIN_CWS'!$B48*M71</f>
        <v>2500</v>
      </c>
      <c r="N80" s="90">
        <f>'COGS-PRICE-MARGIN_CWS'!$B48*N71</f>
        <v>2500</v>
      </c>
      <c r="O80" s="90">
        <f>'COGS-PRICE-MARGIN_CWS'!$B48*O71</f>
        <v>2500</v>
      </c>
      <c r="P80" s="90">
        <f>'COGS-PRICE-MARGIN_CWS'!$B105*P71</f>
        <v>0</v>
      </c>
      <c r="Q80" s="90">
        <f>'COGS-PRICE-MARGIN_CWS'!$B105*Q71</f>
        <v>0</v>
      </c>
      <c r="R80" s="90">
        <f>'COGS-PRICE-MARGIN_CWS'!$B105*R71</f>
        <v>0</v>
      </c>
      <c r="S80" s="90">
        <f>'COGS-PRICE-MARGIN_CWS'!$B105*S71</f>
        <v>0</v>
      </c>
      <c r="T80" s="90">
        <f>'COGS-PRICE-MARGIN_CWS'!$B105*T71</f>
        <v>0</v>
      </c>
      <c r="U80" s="90">
        <f>'COGS-PRICE-MARGIN_CWS'!$B105*U71</f>
        <v>0</v>
      </c>
      <c r="V80" s="90">
        <f>'COGS-PRICE-MARGIN_CWS'!$B105*V71</f>
        <v>0</v>
      </c>
      <c r="W80" s="90">
        <f>'COGS-PRICE-MARGIN_CWS'!$B105*W71</f>
        <v>0</v>
      </c>
      <c r="X80" s="90">
        <f>'COGS-PRICE-MARGIN_CWS'!$B105*X71</f>
        <v>0</v>
      </c>
      <c r="Y80" s="90">
        <f>'COGS-PRICE-MARGIN_CWS'!$B105*Y71</f>
        <v>0</v>
      </c>
      <c r="Z80" s="90">
        <f>'COGS-PRICE-MARGIN_CWS'!$B105*Z71</f>
        <v>0</v>
      </c>
      <c r="AA80" s="90">
        <f>'COGS-PRICE-MARGIN_CWS'!$B105*AA71</f>
        <v>0</v>
      </c>
      <c r="AB80" s="90">
        <f>'COGS-PRICE-MARGIN_CWS'!$B126*AB71</f>
        <v>0</v>
      </c>
      <c r="AC80" s="90">
        <f>'COGS-PRICE-MARGIN_CWS'!$B126*AC71</f>
        <v>0</v>
      </c>
      <c r="AD80" s="90">
        <f>'COGS-PRICE-MARGIN_CWS'!$B126*AD71</f>
        <v>0</v>
      </c>
      <c r="AE80" s="90">
        <f>'COGS-PRICE-MARGIN_CWS'!$B126*AE71</f>
        <v>0</v>
      </c>
      <c r="AF80" s="90">
        <f>'COGS-PRICE-MARGIN_CWS'!$B126*AF71</f>
        <v>0</v>
      </c>
      <c r="AG80" s="90">
        <f>'COGS-PRICE-MARGIN_CWS'!$B126*AG71</f>
        <v>0</v>
      </c>
      <c r="AH80" s="90">
        <f>'COGS-PRICE-MARGIN_CWS'!$B126*AH71</f>
        <v>0</v>
      </c>
      <c r="AI80" s="90">
        <f>'COGS-PRICE-MARGIN_CWS'!$B126*AI71</f>
        <v>0</v>
      </c>
      <c r="AJ80" s="90">
        <f>'COGS-PRICE-MARGIN_CWS'!$B126*AJ71</f>
        <v>0</v>
      </c>
      <c r="AK80" s="90">
        <f>'COGS-PRICE-MARGIN_CWS'!$B126*AK71</f>
        <v>0</v>
      </c>
      <c r="AL80" s="90">
        <f>'COGS-PRICE-MARGIN_CWS'!$B126*AL71</f>
        <v>0</v>
      </c>
      <c r="AM80" s="90">
        <f>'COGS-PRICE-MARGIN_CWS'!$B126*AM71</f>
        <v>0</v>
      </c>
      <c r="AN80" s="90">
        <f>'COGS-PRICE-MARGIN_CWS'!$B147*AN71</f>
        <v>0</v>
      </c>
      <c r="AO80" s="90">
        <f>'COGS-PRICE-MARGIN_CWS'!$B147*AO71</f>
        <v>0</v>
      </c>
      <c r="AP80" s="90">
        <f>'COGS-PRICE-MARGIN_CWS'!$B147*AP71</f>
        <v>0</v>
      </c>
      <c r="AQ80" s="90">
        <f>'COGS-PRICE-MARGIN_CWS'!$B147*AQ71</f>
        <v>0</v>
      </c>
      <c r="AR80" s="90">
        <f>'COGS-PRICE-MARGIN_CWS'!$B147*AR71</f>
        <v>0</v>
      </c>
      <c r="AS80" s="90">
        <f>'COGS-PRICE-MARGIN_CWS'!$B147*AS71</f>
        <v>0</v>
      </c>
      <c r="AT80" s="90">
        <f>'COGS-PRICE-MARGIN_CWS'!$B147*AT71</f>
        <v>0</v>
      </c>
      <c r="AU80" s="90">
        <f>'COGS-PRICE-MARGIN_CWS'!$B147*AU71</f>
        <v>0</v>
      </c>
      <c r="AV80" s="90">
        <f>'COGS-PRICE-MARGIN_CWS'!$B147*AV71</f>
        <v>0</v>
      </c>
      <c r="AW80" s="90">
        <f>'COGS-PRICE-MARGIN_CWS'!$B147*AW71</f>
        <v>0</v>
      </c>
      <c r="AX80" s="90">
        <f>'COGS-PRICE-MARGIN_CWS'!$B147*AX71</f>
        <v>0</v>
      </c>
      <c r="AY80" s="90">
        <f>'COGS-PRICE-MARGIN_CWS'!$B147*AY71</f>
        <v>0</v>
      </c>
      <c r="AZ80" s="90">
        <f>'COGS-PRICE-MARGIN_CWS'!$B168*AZ71</f>
        <v>0</v>
      </c>
      <c r="BA80" s="90">
        <f>'COGS-PRICE-MARGIN_CWS'!$B168*BA71</f>
        <v>0</v>
      </c>
      <c r="BB80" s="90">
        <f>'COGS-PRICE-MARGIN_CWS'!$B168*BB71</f>
        <v>0</v>
      </c>
      <c r="BC80" s="90">
        <f>'COGS-PRICE-MARGIN_CWS'!$B168*BC71</f>
        <v>0</v>
      </c>
      <c r="BD80" s="90">
        <f>'COGS-PRICE-MARGIN_CWS'!$B168*BD71</f>
        <v>0</v>
      </c>
      <c r="BE80" s="90">
        <f>'COGS-PRICE-MARGIN_CWS'!$B168*BE71</f>
        <v>0</v>
      </c>
      <c r="BF80" s="90">
        <f>'COGS-PRICE-MARGIN_CWS'!$B168*BF71</f>
        <v>0</v>
      </c>
      <c r="BG80" s="90">
        <f>'COGS-PRICE-MARGIN_CWS'!$B168*BG71</f>
        <v>0</v>
      </c>
      <c r="BH80" s="90">
        <f>'COGS-PRICE-MARGIN_CWS'!$B168*BH71</f>
        <v>0</v>
      </c>
      <c r="BI80" s="90">
        <f>'COGS-PRICE-MARGIN_CWS'!$B168*BI71</f>
        <v>0</v>
      </c>
      <c r="BJ80" s="90">
        <f>'COGS-PRICE-MARGIN_CWS'!$B168*BJ71</f>
        <v>0</v>
      </c>
      <c r="BK80" s="90">
        <f>'COGS-PRICE-MARGIN_CWS'!$B168*BK71</f>
        <v>0</v>
      </c>
      <c r="BL80" s="118">
        <f>SUM(D80:BK80)</f>
        <v>22500</v>
      </c>
    </row>
    <row r="81" spans="1:65" x14ac:dyDescent="0.15">
      <c r="A81" s="47" t="s">
        <v>364</v>
      </c>
      <c r="D81" s="12">
        <f>'REV-REC-MAINT_CWS'!F178</f>
        <v>0</v>
      </c>
      <c r="E81" s="12">
        <f>'REV-REC-MAINT_CWS'!G178</f>
        <v>0</v>
      </c>
      <c r="F81" s="12">
        <f>'REV-REC-MAINT_CWS'!H178</f>
        <v>0</v>
      </c>
      <c r="G81" s="12">
        <f>'REV-REC-MAINT_CWS'!I178</f>
        <v>0</v>
      </c>
      <c r="H81" s="12">
        <f>'REV-REC-MAINT_CWS'!J178</f>
        <v>0</v>
      </c>
      <c r="I81" s="12">
        <f>'REV-REC-MAINT_CWS'!K178</f>
        <v>0</v>
      </c>
      <c r="J81" s="12">
        <f>'REV-REC-MAINT_CWS'!L178</f>
        <v>0</v>
      </c>
      <c r="K81" s="12">
        <f>'REV-REC-MAINT_CWS'!M178</f>
        <v>0</v>
      </c>
      <c r="L81" s="12">
        <f>'REV-REC-MAINT_CWS'!N178</f>
        <v>0</v>
      </c>
      <c r="M81" s="12">
        <f>'REV-REC-MAINT_CWS'!O178</f>
        <v>0</v>
      </c>
      <c r="N81" s="12">
        <f>'REV-REC-MAINT_CWS'!P178</f>
        <v>0</v>
      </c>
      <c r="O81" s="12">
        <f>'REV-REC-MAINT_CWS'!Q178</f>
        <v>0</v>
      </c>
      <c r="P81" s="12">
        <f>'REV-REC-MAINT_CWS'!R178</f>
        <v>0</v>
      </c>
      <c r="Q81" s="12">
        <f>'REV-REC-MAINT_CWS'!S178</f>
        <v>0</v>
      </c>
      <c r="R81" s="12">
        <f>'REV-REC-MAINT_CWS'!T178</f>
        <v>0</v>
      </c>
      <c r="S81" s="12">
        <f>'REV-REC-MAINT_CWS'!U178</f>
        <v>0</v>
      </c>
      <c r="T81" s="12">
        <f>'REV-REC-MAINT_CWS'!V178</f>
        <v>0</v>
      </c>
      <c r="U81" s="12">
        <f>'REV-REC-MAINT_CWS'!W178</f>
        <v>0</v>
      </c>
      <c r="V81" s="12">
        <f>'REV-REC-MAINT_CWS'!X178</f>
        <v>0</v>
      </c>
      <c r="W81" s="12">
        <f>'REV-REC-MAINT_CWS'!Y178</f>
        <v>0</v>
      </c>
      <c r="X81" s="12">
        <f>'REV-REC-MAINT_CWS'!Z178</f>
        <v>0</v>
      </c>
      <c r="Y81" s="12">
        <f>'REV-REC-MAINT_CWS'!AA178</f>
        <v>0</v>
      </c>
      <c r="Z81" s="12">
        <f>'REV-REC-MAINT_CWS'!AB178</f>
        <v>0</v>
      </c>
      <c r="AA81" s="12">
        <f>'REV-REC-MAINT_CWS'!AC178</f>
        <v>0</v>
      </c>
      <c r="AB81" s="12">
        <f>'REV-REC-MAINT_CWS'!AD178</f>
        <v>0</v>
      </c>
      <c r="AC81" s="12">
        <f>'REV-REC-MAINT_CWS'!AE178</f>
        <v>0</v>
      </c>
      <c r="AD81" s="12">
        <f>'REV-REC-MAINT_CWS'!AF178</f>
        <v>0</v>
      </c>
      <c r="AE81" s="12">
        <f>'REV-REC-MAINT_CWS'!AG178</f>
        <v>0</v>
      </c>
      <c r="AF81" s="12">
        <f>'REV-REC-MAINT_CWS'!AH178</f>
        <v>0</v>
      </c>
      <c r="AG81" s="12">
        <f>'REV-REC-MAINT_CWS'!AI178</f>
        <v>0</v>
      </c>
      <c r="AH81" s="12">
        <f>'REV-REC-MAINT_CWS'!AJ178</f>
        <v>0</v>
      </c>
      <c r="AI81" s="12">
        <f>'REV-REC-MAINT_CWS'!AK178</f>
        <v>0</v>
      </c>
      <c r="AJ81" s="12">
        <f>'REV-REC-MAINT_CWS'!AL178</f>
        <v>0</v>
      </c>
      <c r="AK81" s="12">
        <f>'REV-REC-MAINT_CWS'!AM178</f>
        <v>0</v>
      </c>
      <c r="AL81" s="12">
        <f>'REV-REC-MAINT_CWS'!AN178</f>
        <v>0</v>
      </c>
      <c r="AM81" s="12">
        <f>'REV-REC-MAINT_CWS'!AO178</f>
        <v>0</v>
      </c>
      <c r="AN81" s="12">
        <f>'REV-REC-MAINT_CWS'!AP178</f>
        <v>0</v>
      </c>
      <c r="AO81" s="12">
        <f>'REV-REC-MAINT_CWS'!AQ178</f>
        <v>0</v>
      </c>
      <c r="AP81" s="12">
        <f>'REV-REC-MAINT_CWS'!AR178</f>
        <v>0</v>
      </c>
      <c r="AQ81" s="12">
        <f>'REV-REC-MAINT_CWS'!AS178</f>
        <v>0</v>
      </c>
      <c r="AR81" s="12">
        <f>'REV-REC-MAINT_CWS'!AT178</f>
        <v>0</v>
      </c>
      <c r="AS81" s="12">
        <f>'REV-REC-MAINT_CWS'!AU178</f>
        <v>0</v>
      </c>
      <c r="AT81" s="12">
        <f>'REV-REC-MAINT_CWS'!AV178</f>
        <v>0</v>
      </c>
      <c r="AU81" s="12">
        <f>'REV-REC-MAINT_CWS'!AW178</f>
        <v>0</v>
      </c>
      <c r="AV81" s="12">
        <f>'REV-REC-MAINT_CWS'!AX178</f>
        <v>0</v>
      </c>
      <c r="AW81" s="12">
        <f>'REV-REC-MAINT_CWS'!AY178</f>
        <v>0</v>
      </c>
      <c r="AX81" s="12">
        <f>'REV-REC-MAINT_CWS'!AZ178</f>
        <v>0</v>
      </c>
      <c r="AY81" s="12">
        <f>'REV-REC-MAINT_CWS'!BA178</f>
        <v>0</v>
      </c>
      <c r="AZ81" s="12">
        <f>'REV-REC-MAINT_CWS'!BB178</f>
        <v>0</v>
      </c>
      <c r="BA81" s="12">
        <f>'REV-REC-MAINT_CWS'!BC178</f>
        <v>0</v>
      </c>
      <c r="BB81" s="12">
        <f>'REV-REC-MAINT_CWS'!BD178</f>
        <v>0</v>
      </c>
      <c r="BC81" s="12">
        <f>'REV-REC-MAINT_CWS'!BE178</f>
        <v>0</v>
      </c>
      <c r="BD81" s="12">
        <f>'REV-REC-MAINT_CWS'!BF178</f>
        <v>0</v>
      </c>
      <c r="BE81" s="12">
        <f>'REV-REC-MAINT_CWS'!BG178</f>
        <v>0</v>
      </c>
      <c r="BF81" s="12">
        <f>'REV-REC-MAINT_CWS'!BH178</f>
        <v>0</v>
      </c>
      <c r="BG81" s="12">
        <f>'REV-REC-MAINT_CWS'!BI178</f>
        <v>0</v>
      </c>
      <c r="BH81" s="12">
        <f>'REV-REC-MAINT_CWS'!BJ178</f>
        <v>0</v>
      </c>
      <c r="BI81" s="12">
        <f>'REV-REC-MAINT_CWS'!BK178</f>
        <v>0</v>
      </c>
      <c r="BJ81" s="12">
        <f>'REV-REC-MAINT_CWS'!BL178</f>
        <v>0</v>
      </c>
      <c r="BK81" s="12">
        <f>'REV-REC-MAINT_CWS'!BM178</f>
        <v>0</v>
      </c>
      <c r="BL81" s="118">
        <f>SUM(D81:BK81)</f>
        <v>0</v>
      </c>
    </row>
    <row r="82" spans="1:65" x14ac:dyDescent="0.15">
      <c r="A82" s="47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  <c r="AN82" s="12"/>
      <c r="AO82" s="12"/>
      <c r="AP82" s="12"/>
      <c r="AQ82" s="12"/>
      <c r="AR82" s="12"/>
      <c r="AS82" s="12"/>
      <c r="AT82" s="12"/>
      <c r="AU82" s="12"/>
      <c r="AV82" s="12"/>
      <c r="AW82" s="12"/>
      <c r="AX82" s="12"/>
      <c r="AY82" s="12"/>
      <c r="AZ82" s="12"/>
      <c r="BA82" s="12"/>
      <c r="BB82" s="12"/>
      <c r="BC82" s="12"/>
      <c r="BD82" s="12"/>
      <c r="BE82" s="12"/>
      <c r="BF82" s="12"/>
      <c r="BG82" s="12"/>
      <c r="BH82" s="12"/>
      <c r="BI82" s="12"/>
      <c r="BJ82" s="12"/>
      <c r="BK82" s="12"/>
    </row>
    <row r="83" spans="1:65" x14ac:dyDescent="0.15">
      <c r="A83" s="47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  <c r="BK83" s="12"/>
    </row>
    <row r="84" spans="1:65" x14ac:dyDescent="0.15">
      <c r="A84" s="14" t="str">
        <f>"Total Revenue " &amp; A10</f>
        <v>Total Revenue Producto Diario</v>
      </c>
      <c r="D84" s="97">
        <f>D$16+D$39+D$40+D$43+D$44</f>
        <v>0</v>
      </c>
      <c r="E84" s="97">
        <f t="shared" ref="E84:BK84" si="25">E$16+E$39+E$40+E$43+E$44</f>
        <v>0</v>
      </c>
      <c r="F84" s="97">
        <f t="shared" si="25"/>
        <v>0</v>
      </c>
      <c r="G84" s="97">
        <f t="shared" si="25"/>
        <v>86900</v>
      </c>
      <c r="H84" s="97">
        <f t="shared" si="25"/>
        <v>103280</v>
      </c>
      <c r="I84" s="97">
        <f t="shared" si="25"/>
        <v>119660</v>
      </c>
      <c r="J84" s="97">
        <f t="shared" si="25"/>
        <v>86900</v>
      </c>
      <c r="K84" s="97">
        <f t="shared" si="25"/>
        <v>103280</v>
      </c>
      <c r="L84" s="97">
        <f t="shared" si="25"/>
        <v>68020</v>
      </c>
      <c r="M84" s="97">
        <f t="shared" si="25"/>
        <v>68020</v>
      </c>
      <c r="N84" s="97">
        <f t="shared" si="25"/>
        <v>68020</v>
      </c>
      <c r="O84" s="97">
        <f t="shared" si="25"/>
        <v>35260</v>
      </c>
      <c r="P84" s="97">
        <f t="shared" si="25"/>
        <v>240868.75</v>
      </c>
      <c r="Q84" s="97">
        <f t="shared" si="25"/>
        <v>391418.75</v>
      </c>
      <c r="R84" s="97">
        <f t="shared" si="25"/>
        <v>436587.5</v>
      </c>
      <c r="S84" s="97">
        <f t="shared" si="25"/>
        <v>437000</v>
      </c>
      <c r="T84" s="97">
        <f t="shared" si="25"/>
        <v>482193.75</v>
      </c>
      <c r="U84" s="97">
        <f t="shared" si="25"/>
        <v>527387.5</v>
      </c>
      <c r="V84" s="97">
        <f t="shared" si="25"/>
        <v>437000</v>
      </c>
      <c r="W84" s="97">
        <f t="shared" si="25"/>
        <v>482193.75</v>
      </c>
      <c r="X84" s="97">
        <f t="shared" si="25"/>
        <v>391662.5</v>
      </c>
      <c r="Y84" s="97">
        <f t="shared" si="25"/>
        <v>391662.5</v>
      </c>
      <c r="Z84" s="97">
        <f t="shared" si="25"/>
        <v>391662.5</v>
      </c>
      <c r="AA84" s="97">
        <f t="shared" si="25"/>
        <v>241062.5</v>
      </c>
      <c r="AB84" s="97">
        <f t="shared" si="25"/>
        <v>155968.75</v>
      </c>
      <c r="AC84" s="97">
        <f t="shared" si="25"/>
        <v>252725</v>
      </c>
      <c r="AD84" s="97">
        <f t="shared" si="25"/>
        <v>284927.5</v>
      </c>
      <c r="AE84" s="97">
        <f t="shared" si="25"/>
        <v>285385</v>
      </c>
      <c r="AF84" s="97">
        <f t="shared" si="25"/>
        <v>312275</v>
      </c>
      <c r="AG84" s="97">
        <f t="shared" si="25"/>
        <v>344481.25</v>
      </c>
      <c r="AH84" s="97">
        <f t="shared" si="25"/>
        <v>285385</v>
      </c>
      <c r="AI84" s="97">
        <f t="shared" si="25"/>
        <v>312275</v>
      </c>
      <c r="AJ84" s="97">
        <f t="shared" si="25"/>
        <v>252991.25</v>
      </c>
      <c r="AK84" s="97">
        <f t="shared" si="25"/>
        <v>252991.25</v>
      </c>
      <c r="AL84" s="97">
        <f t="shared" si="25"/>
        <v>252991.25</v>
      </c>
      <c r="AM84" s="97">
        <f t="shared" si="25"/>
        <v>156185</v>
      </c>
      <c r="AN84" s="97">
        <f t="shared" si="25"/>
        <v>194900</v>
      </c>
      <c r="AO84" s="97">
        <f t="shared" si="25"/>
        <v>314355</v>
      </c>
      <c r="AP84" s="97">
        <f t="shared" si="25"/>
        <v>351927.5</v>
      </c>
      <c r="AQ84" s="97">
        <f t="shared" si="25"/>
        <v>352437.5</v>
      </c>
      <c r="AR84" s="97">
        <f t="shared" si="25"/>
        <v>390010</v>
      </c>
      <c r="AS84" s="97">
        <f t="shared" si="25"/>
        <v>427785</v>
      </c>
      <c r="AT84" s="97">
        <f t="shared" si="25"/>
        <v>352437.5</v>
      </c>
      <c r="AU84" s="97">
        <f t="shared" si="25"/>
        <v>390010</v>
      </c>
      <c r="AV84" s="97">
        <f t="shared" si="25"/>
        <v>314662.5</v>
      </c>
      <c r="AW84" s="97">
        <f t="shared" si="25"/>
        <v>314662.5</v>
      </c>
      <c r="AX84" s="97">
        <f t="shared" si="25"/>
        <v>314662.5</v>
      </c>
      <c r="AY84" s="97">
        <f t="shared" si="25"/>
        <v>195137.5</v>
      </c>
      <c r="AZ84" s="97">
        <f t="shared" si="25"/>
        <v>234235</v>
      </c>
      <c r="BA84" s="97">
        <f t="shared" si="25"/>
        <v>376200</v>
      </c>
      <c r="BB84" s="97">
        <f t="shared" si="25"/>
        <v>418747.5</v>
      </c>
      <c r="BC84" s="97">
        <f t="shared" si="25"/>
        <v>419257.5</v>
      </c>
      <c r="BD84" s="97">
        <f t="shared" si="25"/>
        <v>468680</v>
      </c>
      <c r="BE84" s="97">
        <f t="shared" si="25"/>
        <v>511552.5</v>
      </c>
      <c r="BF84" s="97">
        <f t="shared" si="25"/>
        <v>419257.5</v>
      </c>
      <c r="BG84" s="97">
        <f t="shared" si="25"/>
        <v>468680</v>
      </c>
      <c r="BH84" s="97">
        <f t="shared" si="25"/>
        <v>376507.5</v>
      </c>
      <c r="BI84" s="97">
        <f t="shared" si="25"/>
        <v>376507.5</v>
      </c>
      <c r="BJ84" s="97">
        <f t="shared" si="25"/>
        <v>376507.5</v>
      </c>
      <c r="BK84" s="97">
        <f t="shared" si="25"/>
        <v>234472.5</v>
      </c>
    </row>
    <row r="85" spans="1:65" x14ac:dyDescent="0.15">
      <c r="A85" s="14" t="str">
        <f>"Net Revenue " &amp; A10</f>
        <v>Net Revenue Producto Diario</v>
      </c>
      <c r="D85" s="97">
        <f>D$27+D$39+D$40+D$43+D$44</f>
        <v>0</v>
      </c>
      <c r="E85" s="97">
        <f t="shared" ref="E85:BK85" si="26">E$27+E$39+E$40+E$43+E$44</f>
        <v>0</v>
      </c>
      <c r="F85" s="97">
        <f t="shared" si="26"/>
        <v>0</v>
      </c>
      <c r="G85" s="97">
        <f t="shared" si="26"/>
        <v>24400</v>
      </c>
      <c r="H85" s="97">
        <f t="shared" si="26"/>
        <v>28280</v>
      </c>
      <c r="I85" s="97">
        <f t="shared" si="26"/>
        <v>32160</v>
      </c>
      <c r="J85" s="97">
        <f t="shared" si="26"/>
        <v>24400</v>
      </c>
      <c r="K85" s="97">
        <f t="shared" si="26"/>
        <v>28280</v>
      </c>
      <c r="L85" s="97">
        <f t="shared" si="26"/>
        <v>18020</v>
      </c>
      <c r="M85" s="97">
        <f t="shared" si="26"/>
        <v>18020</v>
      </c>
      <c r="N85" s="97">
        <f t="shared" si="26"/>
        <v>18020</v>
      </c>
      <c r="O85" s="97">
        <f t="shared" si="26"/>
        <v>10260</v>
      </c>
      <c r="P85" s="97">
        <f t="shared" si="26"/>
        <v>59268.75</v>
      </c>
      <c r="Q85" s="97">
        <f t="shared" si="26"/>
        <v>96318.75</v>
      </c>
      <c r="R85" s="97">
        <f t="shared" si="26"/>
        <v>107437.5</v>
      </c>
      <c r="S85" s="97">
        <f t="shared" si="26"/>
        <v>107850</v>
      </c>
      <c r="T85" s="97">
        <f t="shared" si="26"/>
        <v>118993.75</v>
      </c>
      <c r="U85" s="97">
        <f t="shared" si="26"/>
        <v>130137.5</v>
      </c>
      <c r="V85" s="97">
        <f t="shared" si="26"/>
        <v>107850</v>
      </c>
      <c r="W85" s="97">
        <f t="shared" si="26"/>
        <v>118993.75</v>
      </c>
      <c r="X85" s="97">
        <f t="shared" si="26"/>
        <v>96562.5</v>
      </c>
      <c r="Y85" s="97">
        <f t="shared" si="26"/>
        <v>96562.5</v>
      </c>
      <c r="Z85" s="97">
        <f t="shared" si="26"/>
        <v>96562.5</v>
      </c>
      <c r="AA85" s="97">
        <f t="shared" si="26"/>
        <v>59462.5</v>
      </c>
      <c r="AB85" s="97">
        <f t="shared" si="26"/>
        <v>-143456.25</v>
      </c>
      <c r="AC85" s="97">
        <f t="shared" si="26"/>
        <v>-232550</v>
      </c>
      <c r="AD85" s="97">
        <f t="shared" si="26"/>
        <v>-262297.5</v>
      </c>
      <c r="AE85" s="97">
        <f t="shared" si="26"/>
        <v>-261840</v>
      </c>
      <c r="AF85" s="97">
        <f t="shared" si="26"/>
        <v>-286575</v>
      </c>
      <c r="AG85" s="97">
        <f t="shared" si="26"/>
        <v>-316318.75</v>
      </c>
      <c r="AH85" s="97">
        <f t="shared" si="26"/>
        <v>-261840</v>
      </c>
      <c r="AI85" s="97">
        <f t="shared" si="26"/>
        <v>-286575</v>
      </c>
      <c r="AJ85" s="97">
        <f t="shared" si="26"/>
        <v>-232283.75</v>
      </c>
      <c r="AK85" s="97">
        <f t="shared" si="26"/>
        <v>-232283.75</v>
      </c>
      <c r="AL85" s="97">
        <f t="shared" si="26"/>
        <v>-232283.75</v>
      </c>
      <c r="AM85" s="97">
        <f t="shared" si="26"/>
        <v>-143240</v>
      </c>
      <c r="AN85" s="97">
        <f t="shared" si="26"/>
        <v>-96918.5</v>
      </c>
      <c r="AO85" s="97">
        <f t="shared" si="26"/>
        <v>-156320</v>
      </c>
      <c r="AP85" s="97">
        <f t="shared" si="26"/>
        <v>-175228.5</v>
      </c>
      <c r="AQ85" s="97">
        <f t="shared" si="26"/>
        <v>-174718.5</v>
      </c>
      <c r="AR85" s="97">
        <f t="shared" si="26"/>
        <v>-193627</v>
      </c>
      <c r="AS85" s="97">
        <f t="shared" si="26"/>
        <v>-212333</v>
      </c>
      <c r="AT85" s="97">
        <f t="shared" si="26"/>
        <v>-174718.5</v>
      </c>
      <c r="AU85" s="97">
        <f t="shared" si="26"/>
        <v>-193627</v>
      </c>
      <c r="AV85" s="97">
        <f t="shared" si="26"/>
        <v>-156012.5</v>
      </c>
      <c r="AW85" s="97">
        <f t="shared" si="26"/>
        <v>-156012.5</v>
      </c>
      <c r="AX85" s="97">
        <f t="shared" si="26"/>
        <v>-156012.5</v>
      </c>
      <c r="AY85" s="97">
        <f t="shared" si="26"/>
        <v>-96681</v>
      </c>
      <c r="AZ85" s="97">
        <f t="shared" si="26"/>
        <v>-25616.899999999994</v>
      </c>
      <c r="BA85" s="97">
        <f t="shared" si="26"/>
        <v>-41137.899999999965</v>
      </c>
      <c r="BB85" s="97">
        <f t="shared" si="26"/>
        <v>-45836.200000000012</v>
      </c>
      <c r="BC85" s="97">
        <f t="shared" si="26"/>
        <v>-45326.200000000012</v>
      </c>
      <c r="BD85" s="97">
        <f t="shared" si="26"/>
        <v>-51023.799999999988</v>
      </c>
      <c r="BE85" s="97">
        <f t="shared" si="26"/>
        <v>-55397.099999999977</v>
      </c>
      <c r="BF85" s="97">
        <f t="shared" si="26"/>
        <v>-45326.200000000012</v>
      </c>
      <c r="BG85" s="97">
        <f t="shared" si="26"/>
        <v>-51023.799999999988</v>
      </c>
      <c r="BH85" s="97">
        <f t="shared" si="26"/>
        <v>-40830.399999999965</v>
      </c>
      <c r="BI85" s="97">
        <f t="shared" si="26"/>
        <v>-40830.399999999965</v>
      </c>
      <c r="BJ85" s="97">
        <f t="shared" si="26"/>
        <v>-40830.399999999965</v>
      </c>
      <c r="BK85" s="97">
        <f t="shared" si="26"/>
        <v>-25379.399999999994</v>
      </c>
    </row>
    <row r="86" spans="1:65" x14ac:dyDescent="0.15">
      <c r="A86" s="14" t="str">
        <f>"Total Revenue " &amp; A47</f>
        <v>Total Revenue Producto Fusión</v>
      </c>
      <c r="D86" s="97">
        <f>D$53+D$76+D$77+D$80+D$81</f>
        <v>0</v>
      </c>
      <c r="E86" s="97">
        <f t="shared" ref="E86:BK86" si="27">E$53+E$76+E$77+E$80+E$81</f>
        <v>0</v>
      </c>
      <c r="F86" s="97">
        <f t="shared" si="27"/>
        <v>0</v>
      </c>
      <c r="G86" s="97">
        <f t="shared" si="27"/>
        <v>65290</v>
      </c>
      <c r="H86" s="97">
        <f t="shared" si="27"/>
        <v>65290</v>
      </c>
      <c r="I86" s="97">
        <f t="shared" si="27"/>
        <v>65290</v>
      </c>
      <c r="J86" s="97">
        <f t="shared" si="27"/>
        <v>65290</v>
      </c>
      <c r="K86" s="97">
        <f t="shared" si="27"/>
        <v>65290</v>
      </c>
      <c r="L86" s="97">
        <f t="shared" si="27"/>
        <v>65290</v>
      </c>
      <c r="M86" s="97">
        <f t="shared" si="27"/>
        <v>65290</v>
      </c>
      <c r="N86" s="97">
        <f t="shared" si="27"/>
        <v>65290</v>
      </c>
      <c r="O86" s="97">
        <f t="shared" si="27"/>
        <v>44360</v>
      </c>
      <c r="P86" s="97" t="e">
        <f t="shared" si="27"/>
        <v>#VALUE!</v>
      </c>
      <c r="Q86" s="97" t="e">
        <f t="shared" si="27"/>
        <v>#VALUE!</v>
      </c>
      <c r="R86" s="97" t="e">
        <f t="shared" si="27"/>
        <v>#VALUE!</v>
      </c>
      <c r="S86" s="97" t="e">
        <f t="shared" si="27"/>
        <v>#VALUE!</v>
      </c>
      <c r="T86" s="97" t="e">
        <f t="shared" si="27"/>
        <v>#VALUE!</v>
      </c>
      <c r="U86" s="97" t="e">
        <f t="shared" si="27"/>
        <v>#VALUE!</v>
      </c>
      <c r="V86" s="97" t="e">
        <f t="shared" si="27"/>
        <v>#VALUE!</v>
      </c>
      <c r="W86" s="97" t="e">
        <f t="shared" si="27"/>
        <v>#VALUE!</v>
      </c>
      <c r="X86" s="97" t="e">
        <f t="shared" si="27"/>
        <v>#VALUE!</v>
      </c>
      <c r="Y86" s="97" t="e">
        <f t="shared" si="27"/>
        <v>#VALUE!</v>
      </c>
      <c r="Z86" s="97" t="e">
        <f t="shared" si="27"/>
        <v>#VALUE!</v>
      </c>
      <c r="AA86" s="97" t="e">
        <f t="shared" si="27"/>
        <v>#VALUE!</v>
      </c>
      <c r="AB86" s="97" t="e">
        <f t="shared" si="27"/>
        <v>#VALUE!</v>
      </c>
      <c r="AC86" s="97" t="e">
        <f t="shared" si="27"/>
        <v>#VALUE!</v>
      </c>
      <c r="AD86" s="97" t="e">
        <f t="shared" si="27"/>
        <v>#VALUE!</v>
      </c>
      <c r="AE86" s="97" t="e">
        <f t="shared" si="27"/>
        <v>#VALUE!</v>
      </c>
      <c r="AF86" s="97" t="e">
        <f t="shared" si="27"/>
        <v>#VALUE!</v>
      </c>
      <c r="AG86" s="97" t="e">
        <f t="shared" si="27"/>
        <v>#VALUE!</v>
      </c>
      <c r="AH86" s="97" t="e">
        <f t="shared" si="27"/>
        <v>#VALUE!</v>
      </c>
      <c r="AI86" s="97" t="e">
        <f t="shared" si="27"/>
        <v>#VALUE!</v>
      </c>
      <c r="AJ86" s="97" t="e">
        <f t="shared" si="27"/>
        <v>#VALUE!</v>
      </c>
      <c r="AK86" s="97" t="e">
        <f t="shared" si="27"/>
        <v>#VALUE!</v>
      </c>
      <c r="AL86" s="97" t="e">
        <f t="shared" si="27"/>
        <v>#VALUE!</v>
      </c>
      <c r="AM86" s="97" t="e">
        <f t="shared" si="27"/>
        <v>#VALUE!</v>
      </c>
      <c r="AN86" s="97">
        <f t="shared" si="27"/>
        <v>0</v>
      </c>
      <c r="AO86" s="97">
        <f t="shared" si="27"/>
        <v>0</v>
      </c>
      <c r="AP86" s="97">
        <f t="shared" si="27"/>
        <v>32</v>
      </c>
      <c r="AQ86" s="97">
        <f t="shared" si="27"/>
        <v>0</v>
      </c>
      <c r="AR86" s="97">
        <f t="shared" si="27"/>
        <v>0</v>
      </c>
      <c r="AS86" s="97">
        <f t="shared" si="27"/>
        <v>0</v>
      </c>
      <c r="AT86" s="97">
        <f t="shared" si="27"/>
        <v>0</v>
      </c>
      <c r="AU86" s="97">
        <f t="shared" si="27"/>
        <v>0</v>
      </c>
      <c r="AV86" s="97">
        <f t="shared" si="27"/>
        <v>0</v>
      </c>
      <c r="AW86" s="97">
        <f t="shared" si="27"/>
        <v>0</v>
      </c>
      <c r="AX86" s="97">
        <f t="shared" si="27"/>
        <v>0</v>
      </c>
      <c r="AY86" s="97">
        <f t="shared" si="27"/>
        <v>0</v>
      </c>
      <c r="AZ86" s="97">
        <f t="shared" si="27"/>
        <v>0</v>
      </c>
      <c r="BA86" s="97">
        <f t="shared" si="27"/>
        <v>0</v>
      </c>
      <c r="BB86" s="97">
        <f t="shared" si="27"/>
        <v>32</v>
      </c>
      <c r="BC86" s="97">
        <f t="shared" si="27"/>
        <v>0</v>
      </c>
      <c r="BD86" s="97">
        <f t="shared" si="27"/>
        <v>0</v>
      </c>
      <c r="BE86" s="97">
        <f t="shared" si="27"/>
        <v>0</v>
      </c>
      <c r="BF86" s="97">
        <f t="shared" si="27"/>
        <v>0</v>
      </c>
      <c r="BG86" s="97">
        <f t="shared" si="27"/>
        <v>0</v>
      </c>
      <c r="BH86" s="97">
        <f t="shared" si="27"/>
        <v>0</v>
      </c>
      <c r="BI86" s="97">
        <f t="shared" si="27"/>
        <v>0</v>
      </c>
      <c r="BJ86" s="97">
        <f t="shared" si="27"/>
        <v>0</v>
      </c>
      <c r="BK86" s="97">
        <f t="shared" si="27"/>
        <v>0</v>
      </c>
    </row>
    <row r="87" spans="1:65" x14ac:dyDescent="0.15">
      <c r="A87" s="14" t="str">
        <f>"Net Revenue " &amp; A47</f>
        <v>Net Revenue Producto Fusión</v>
      </c>
      <c r="D87" s="97">
        <f>D$64+D$76+D$77+D$80+D$81</f>
        <v>0</v>
      </c>
      <c r="E87" s="97">
        <f t="shared" ref="E87:BK87" si="28">E$64+E$76+E$77+E$80+E$81</f>
        <v>0</v>
      </c>
      <c r="F87" s="97">
        <f t="shared" si="28"/>
        <v>0</v>
      </c>
      <c r="G87" s="97">
        <f t="shared" si="28"/>
        <v>24790</v>
      </c>
      <c r="H87" s="97">
        <f t="shared" si="28"/>
        <v>24790</v>
      </c>
      <c r="I87" s="97">
        <f t="shared" si="28"/>
        <v>24790</v>
      </c>
      <c r="J87" s="97">
        <f t="shared" si="28"/>
        <v>24790</v>
      </c>
      <c r="K87" s="97">
        <f t="shared" si="28"/>
        <v>24790</v>
      </c>
      <c r="L87" s="97">
        <f t="shared" si="28"/>
        <v>24790</v>
      </c>
      <c r="M87" s="97">
        <f t="shared" si="28"/>
        <v>24790</v>
      </c>
      <c r="N87" s="97">
        <f t="shared" si="28"/>
        <v>24790</v>
      </c>
      <c r="O87" s="97">
        <f t="shared" si="28"/>
        <v>17360</v>
      </c>
      <c r="P87" s="97" t="e">
        <f t="shared" si="28"/>
        <v>#VALUE!</v>
      </c>
      <c r="Q87" s="97" t="e">
        <f t="shared" si="28"/>
        <v>#VALUE!</v>
      </c>
      <c r="R87" s="97" t="e">
        <f t="shared" si="28"/>
        <v>#VALUE!</v>
      </c>
      <c r="S87" s="97" t="e">
        <f t="shared" si="28"/>
        <v>#VALUE!</v>
      </c>
      <c r="T87" s="97" t="e">
        <f t="shared" si="28"/>
        <v>#VALUE!</v>
      </c>
      <c r="U87" s="97" t="e">
        <f t="shared" si="28"/>
        <v>#VALUE!</v>
      </c>
      <c r="V87" s="97" t="e">
        <f t="shared" si="28"/>
        <v>#VALUE!</v>
      </c>
      <c r="W87" s="97" t="e">
        <f t="shared" si="28"/>
        <v>#VALUE!</v>
      </c>
      <c r="X87" s="97" t="e">
        <f t="shared" si="28"/>
        <v>#VALUE!</v>
      </c>
      <c r="Y87" s="97" t="e">
        <f t="shared" si="28"/>
        <v>#VALUE!</v>
      </c>
      <c r="Z87" s="97" t="e">
        <f t="shared" si="28"/>
        <v>#VALUE!</v>
      </c>
      <c r="AA87" s="97" t="e">
        <f t="shared" si="28"/>
        <v>#VALUE!</v>
      </c>
      <c r="AB87" s="97" t="e">
        <f t="shared" si="28"/>
        <v>#VALUE!</v>
      </c>
      <c r="AC87" s="97" t="e">
        <f t="shared" si="28"/>
        <v>#VALUE!</v>
      </c>
      <c r="AD87" s="97" t="e">
        <f t="shared" si="28"/>
        <v>#VALUE!</v>
      </c>
      <c r="AE87" s="97" t="e">
        <f t="shared" si="28"/>
        <v>#VALUE!</v>
      </c>
      <c r="AF87" s="97" t="e">
        <f t="shared" si="28"/>
        <v>#VALUE!</v>
      </c>
      <c r="AG87" s="97" t="e">
        <f t="shared" si="28"/>
        <v>#VALUE!</v>
      </c>
      <c r="AH87" s="97" t="e">
        <f t="shared" si="28"/>
        <v>#VALUE!</v>
      </c>
      <c r="AI87" s="97" t="e">
        <f t="shared" si="28"/>
        <v>#VALUE!</v>
      </c>
      <c r="AJ87" s="97" t="e">
        <f t="shared" si="28"/>
        <v>#VALUE!</v>
      </c>
      <c r="AK87" s="97" t="e">
        <f t="shared" si="28"/>
        <v>#VALUE!</v>
      </c>
      <c r="AL87" s="97" t="e">
        <f t="shared" si="28"/>
        <v>#VALUE!</v>
      </c>
      <c r="AM87" s="97" t="e">
        <f t="shared" si="28"/>
        <v>#VALUE!</v>
      </c>
      <c r="AN87" s="97">
        <f t="shared" si="28"/>
        <v>0</v>
      </c>
      <c r="AO87" s="97">
        <f t="shared" si="28"/>
        <v>0</v>
      </c>
      <c r="AP87" s="97">
        <f t="shared" si="28"/>
        <v>32</v>
      </c>
      <c r="AQ87" s="97">
        <f t="shared" si="28"/>
        <v>0</v>
      </c>
      <c r="AR87" s="97">
        <f t="shared" si="28"/>
        <v>0</v>
      </c>
      <c r="AS87" s="97">
        <f t="shared" si="28"/>
        <v>0</v>
      </c>
      <c r="AT87" s="97">
        <f t="shared" si="28"/>
        <v>0</v>
      </c>
      <c r="AU87" s="97">
        <f t="shared" si="28"/>
        <v>0</v>
      </c>
      <c r="AV87" s="97">
        <f t="shared" si="28"/>
        <v>0</v>
      </c>
      <c r="AW87" s="97">
        <f t="shared" si="28"/>
        <v>0</v>
      </c>
      <c r="AX87" s="97">
        <f t="shared" si="28"/>
        <v>0</v>
      </c>
      <c r="AY87" s="97">
        <f t="shared" si="28"/>
        <v>0</v>
      </c>
      <c r="AZ87" s="97">
        <f t="shared" si="28"/>
        <v>0</v>
      </c>
      <c r="BA87" s="97">
        <f t="shared" si="28"/>
        <v>0</v>
      </c>
      <c r="BB87" s="97">
        <f t="shared" si="28"/>
        <v>32</v>
      </c>
      <c r="BC87" s="97">
        <f t="shared" si="28"/>
        <v>0</v>
      </c>
      <c r="BD87" s="97">
        <f t="shared" si="28"/>
        <v>0</v>
      </c>
      <c r="BE87" s="97">
        <f t="shared" si="28"/>
        <v>0</v>
      </c>
      <c r="BF87" s="97">
        <f t="shared" si="28"/>
        <v>0</v>
      </c>
      <c r="BG87" s="97">
        <f t="shared" si="28"/>
        <v>0</v>
      </c>
      <c r="BH87" s="97">
        <f t="shared" si="28"/>
        <v>0</v>
      </c>
      <c r="BI87" s="97">
        <f t="shared" si="28"/>
        <v>0</v>
      </c>
      <c r="BJ87" s="97">
        <f t="shared" si="28"/>
        <v>0</v>
      </c>
      <c r="BK87" s="97">
        <f t="shared" si="28"/>
        <v>0</v>
      </c>
    </row>
    <row r="88" spans="1:65" x14ac:dyDescent="0.15">
      <c r="A88" s="14" t="s">
        <v>371</v>
      </c>
      <c r="D88" s="97">
        <f>D44+D43+D40+D39+D16+D53+D76+D77+D80+D81</f>
        <v>0</v>
      </c>
      <c r="E88" s="97">
        <f>E44+E43+E40+E39+E16+E53+E76+E77+E80+E81</f>
        <v>0</v>
      </c>
      <c r="F88" s="97">
        <f>F44+F43+F40+F39+F16+F53+F76+F77+F80+F81</f>
        <v>0</v>
      </c>
      <c r="G88" s="97">
        <f>G44+G43+G40+G39+G16+G53+G76+G77+G80+G81</f>
        <v>152190</v>
      </c>
      <c r="H88" s="97">
        <f>H44+H43+H40+H39+H16+H53+H76+H77+H80+H81</f>
        <v>168570</v>
      </c>
      <c r="I88" s="97">
        <f>I44+I43+I40+I39+I16+I53+I76+I77+I80+I81</f>
        <v>184950</v>
      </c>
      <c r="J88" s="97">
        <f>J44+J43+J40+J39+J16+J53+J76+J77+J80+J81</f>
        <v>152190</v>
      </c>
      <c r="K88" s="97">
        <f>K44+K43+K40+K39+K16+K53+K76+K77+K80+K81</f>
        <v>168570</v>
      </c>
      <c r="L88" s="97">
        <f>L44+L43+L40+L39+L16+L53+L76+L77+L80+L81</f>
        <v>133310</v>
      </c>
      <c r="M88" s="97">
        <f>M44+M43+M40+M39+M16+M53+M76+M77+M80+M81</f>
        <v>133310</v>
      </c>
      <c r="N88" s="97">
        <f>N44+N43+N40+N39+N16+N53+N76+N77+N80+N81</f>
        <v>133310</v>
      </c>
      <c r="O88" s="97">
        <f>O44+O43+O40+O39+O16+O53+O76+O77+O80+O81</f>
        <v>79620</v>
      </c>
      <c r="P88" s="97" t="e">
        <f>P44+P43+P40+P39+P16+P53+P76+P77+P80+P81</f>
        <v>#VALUE!</v>
      </c>
      <c r="Q88" s="97" t="e">
        <f>Q44+Q43+Q40+Q39+Q16+Q53+Q76+Q77+Q80+Q81</f>
        <v>#VALUE!</v>
      </c>
      <c r="R88" s="97" t="e">
        <f>R44+R43+R40+R39+R16+R53+R76+R77+R80+R81</f>
        <v>#VALUE!</v>
      </c>
      <c r="S88" s="97" t="e">
        <f>S44+S43+S40+S39+S16+S53+S76+S77+S80+S81</f>
        <v>#VALUE!</v>
      </c>
      <c r="T88" s="97" t="e">
        <f>T44+T43+T40+T39+T16+T53+T76+T77+T80+T81</f>
        <v>#VALUE!</v>
      </c>
      <c r="U88" s="97" t="e">
        <f>U44+U43+U40+U39+U16+U53+U76+U77+U80+U81</f>
        <v>#VALUE!</v>
      </c>
      <c r="V88" s="97" t="e">
        <f>V44+V43+V40+V39+V16+V53+V76+V77+V80+V81</f>
        <v>#VALUE!</v>
      </c>
      <c r="W88" s="97" t="e">
        <f>W44+W43+W40+W39+W16+W53+W76+W77+W80+W81</f>
        <v>#VALUE!</v>
      </c>
      <c r="X88" s="97" t="e">
        <f>X44+X43+X40+X39+X16+X53+X76+X77+X80+X81</f>
        <v>#VALUE!</v>
      </c>
      <c r="Y88" s="97" t="e">
        <f>Y44+Y43+Y40+Y39+Y16+Y53+Y76+Y77+Y80+Y81</f>
        <v>#VALUE!</v>
      </c>
      <c r="Z88" s="97" t="e">
        <f>Z44+Z43+Z40+Z39+Z16+Z53+Z76+Z77+Z80+Z81</f>
        <v>#VALUE!</v>
      </c>
      <c r="AA88" s="97" t="e">
        <f>AA44+AA43+AA40+AA39+AA16+AA53+AA76+AA77+AA80+AA81</f>
        <v>#VALUE!</v>
      </c>
      <c r="AB88" s="97" t="e">
        <f>AB44+AB43+AB40+AB39+AB16+AB53+AB76+AB77+AB80+AB81</f>
        <v>#VALUE!</v>
      </c>
      <c r="AC88" s="97" t="e">
        <f>AC44+AC43+AC40+AC39+AC16+AC53+AC76+AC77+AC80+AC81</f>
        <v>#VALUE!</v>
      </c>
      <c r="AD88" s="97" t="e">
        <f>AD44+AD43+AD40+AD39+AD16+AD53+AD76+AD77+AD80+AD81</f>
        <v>#VALUE!</v>
      </c>
      <c r="AE88" s="97" t="e">
        <f>AE44+AE43+AE40+AE39+AE16+AE53+AE76+AE77+AE80+AE81</f>
        <v>#VALUE!</v>
      </c>
      <c r="AF88" s="97" t="e">
        <f>AF44+AF43+AF40+AF39+AF16+AF53+AF76+AF77+AF80+AF81</f>
        <v>#VALUE!</v>
      </c>
      <c r="AG88" s="97" t="e">
        <f>AG44+AG43+AG40+AG39+AG16+AG53+AG76+AG77+AG80+AG81</f>
        <v>#VALUE!</v>
      </c>
      <c r="AH88" s="97" t="e">
        <f>AH44+AH43+AH40+AH39+AH16+AH53+AH76+AH77+AH80+AH81</f>
        <v>#VALUE!</v>
      </c>
      <c r="AI88" s="97" t="e">
        <f>AI44+AI43+AI40+AI39+AI16+AI53+AI76+AI77+AI80+AI81</f>
        <v>#VALUE!</v>
      </c>
      <c r="AJ88" s="97" t="e">
        <f>AJ44+AJ43+AJ40+AJ39+AJ16+AJ53+AJ76+AJ77+AJ80+AJ81</f>
        <v>#VALUE!</v>
      </c>
      <c r="AK88" s="97" t="e">
        <f>AK44+AK43+AK40+AK39+AK16+AK53+AK76+AK77+AK80+AK81</f>
        <v>#VALUE!</v>
      </c>
      <c r="AL88" s="97" t="e">
        <f>AL44+AL43+AL40+AL39+AL16+AL53+AL76+AL77+AL80+AL81</f>
        <v>#VALUE!</v>
      </c>
      <c r="AM88" s="97" t="e">
        <f>AM44+AM43+AM40+AM39+AM16+AM53+AM76+AM77+AM80+AM81</f>
        <v>#VALUE!</v>
      </c>
      <c r="AN88" s="97">
        <f>AN44+AN43+AN40+AN39+AN16+AN53+AN76+AN77+AN80+AN81</f>
        <v>194900</v>
      </c>
      <c r="AO88" s="97">
        <f>AO44+AO43+AO40+AO39+AO16+AO53+AO76+AO77+AO80+AO81</f>
        <v>314355</v>
      </c>
      <c r="AP88" s="97">
        <f>AP44+AP43+AP40+AP39+AP16+AP53+AP76+AP77+AP80+AP81</f>
        <v>351959.5</v>
      </c>
      <c r="AQ88" s="97">
        <f>AQ44+AQ43+AQ40+AQ39+AQ16+AQ53+AQ76+AQ77+AQ80+AQ81</f>
        <v>352437.5</v>
      </c>
      <c r="AR88" s="97">
        <f>AR44+AR43+AR40+AR39+AR16+AR53+AR76+AR77+AR80+AR81</f>
        <v>390010</v>
      </c>
      <c r="AS88" s="97">
        <f>AS44+AS43+AS40+AS39+AS16+AS53+AS76+AS77+AS80+AS81</f>
        <v>427785</v>
      </c>
      <c r="AT88" s="97">
        <f>AT44+AT43+AT40+AT39+AT16+AT53+AT76+AT77+AT80+AT81</f>
        <v>352437.5</v>
      </c>
      <c r="AU88" s="97">
        <f>AU44+AU43+AU40+AU39+AU16+AU53+AU76+AU77+AU80+AU81</f>
        <v>390010</v>
      </c>
      <c r="AV88" s="97">
        <f>AV44+AV43+AV40+AV39+AV16+AV53+AV76+AV77+AV80+AV81</f>
        <v>314662.5</v>
      </c>
      <c r="AW88" s="97">
        <f>AW44+AW43+AW40+AW39+AW16+AW53+AW76+AW77+AW80+AW81</f>
        <v>314662.5</v>
      </c>
      <c r="AX88" s="97">
        <f>AX44+AX43+AX40+AX39+AX16+AX53+AX76+AX77+AX80+AX81</f>
        <v>314662.5</v>
      </c>
      <c r="AY88" s="97">
        <f>AY44+AY43+AY40+AY39+AY16+AY53+AY76+AY77+AY80+AY81</f>
        <v>195137.5</v>
      </c>
      <c r="AZ88" s="97">
        <f>AZ44+AZ43+AZ40+AZ39+AZ16+AZ53+AZ76+AZ77+AZ80+AZ81</f>
        <v>234235</v>
      </c>
      <c r="BA88" s="97">
        <f>BA44+BA43+BA40+BA39+BA16+BA53+BA76+BA77+BA80+BA81</f>
        <v>376200</v>
      </c>
      <c r="BB88" s="97">
        <f>BB44+BB43+BB40+BB39+BB16+BB53+BB76+BB77+BB80+BB81</f>
        <v>418779.5</v>
      </c>
      <c r="BC88" s="97">
        <f>BC44+BC43+BC40+BC39+BC16+BC53+BC76+BC77+BC80+BC81</f>
        <v>419257.5</v>
      </c>
      <c r="BD88" s="97">
        <f>BD44+BD43+BD40+BD39+BD16+BD53+BD76+BD77+BD80+BD81</f>
        <v>468680</v>
      </c>
      <c r="BE88" s="97">
        <f>BE44+BE43+BE40+BE39+BE16+BE53+BE76+BE77+BE80+BE81</f>
        <v>511552.5</v>
      </c>
      <c r="BF88" s="97">
        <f>BF44+BF43+BF40+BF39+BF16+BF53+BF76+BF77+BF80+BF81</f>
        <v>419257.5</v>
      </c>
      <c r="BG88" s="97">
        <f>BG44+BG43+BG40+BG39+BG16+BG53+BG76+BG77+BG80+BG81</f>
        <v>468680</v>
      </c>
      <c r="BH88" s="97">
        <f>BH44+BH43+BH40+BH39+BH16+BH53+BH76+BH77+BH80+BH81</f>
        <v>376507.5</v>
      </c>
      <c r="BI88" s="97">
        <f>BI44+BI43+BI40+BI39+BI16+BI53+BI76+BI77+BI80+BI81</f>
        <v>376507.5</v>
      </c>
      <c r="BJ88" s="97">
        <f>BJ44+BJ43+BJ40+BJ39+BJ16+BJ53+BJ76+BJ77+BJ80+BJ81</f>
        <v>376507.5</v>
      </c>
      <c r="BK88" s="97">
        <f>BK44+BK43+BK40+BK39+BK16+BK53+BK76+BK77+BK80+BK81</f>
        <v>234472.5</v>
      </c>
      <c r="BL88" s="118" t="e">
        <f>SUM(D88:BK88)</f>
        <v>#VALUE!</v>
      </c>
      <c r="BM88" s="97">
        <f>BL44+BL43+BL40+BL39+BL16</f>
        <v>17332213.75</v>
      </c>
    </row>
    <row r="89" spans="1:65" x14ac:dyDescent="0.15">
      <c r="A89" s="14" t="s">
        <v>376</v>
      </c>
      <c r="D89" s="97">
        <f>D27+D39+D40+D43+D44+D64+D76+D77+D80+D81</f>
        <v>0</v>
      </c>
      <c r="E89" s="97">
        <f>E27+E39+E40+E43+E44+E64+E76+E77+E80+E81</f>
        <v>0</v>
      </c>
      <c r="F89" s="97">
        <f>F27+F39+F40+F43+F44+F64+F76+F77+F80+F81</f>
        <v>0</v>
      </c>
      <c r="G89" s="97">
        <f>G27+G39+G40+G43+G44+G64+G76+G77+G80+G81</f>
        <v>49190</v>
      </c>
      <c r="H89" s="97">
        <f>H27+H39+H40+H43+H44+H64+H76+H77+H80+H81</f>
        <v>53070</v>
      </c>
      <c r="I89" s="97">
        <f>I27+I39+I40+I43+I44+I64+I76+I77+I80+I81</f>
        <v>56950</v>
      </c>
      <c r="J89" s="97">
        <f>J27+J39+J40+J43+J44+J64+J76+J77+J80+J81</f>
        <v>49190</v>
      </c>
      <c r="K89" s="97">
        <f>K27+K39+K40+K43+K44+K64+K76+K77+K80+K81</f>
        <v>53070</v>
      </c>
      <c r="L89" s="97">
        <f>L27+L39+L40+L43+L44+L64+L76+L77+L80+L81</f>
        <v>42810</v>
      </c>
      <c r="M89" s="97">
        <f>M27+M39+M40+M43+M44+M64+M76+M77+M80+M81</f>
        <v>42810</v>
      </c>
      <c r="N89" s="97">
        <f>N27+N39+N40+N43+N44+N64+N76+N77+N80+N81</f>
        <v>42810</v>
      </c>
      <c r="O89" s="97">
        <f>O27+O39+O40+O43+O44+O64+O76+O77+O80+O81</f>
        <v>27620</v>
      </c>
      <c r="P89" s="97" t="e">
        <f>P27+P39+P40+P43+P44+P64+P76+P77+P80+P81</f>
        <v>#VALUE!</v>
      </c>
      <c r="Q89" s="97" t="e">
        <f>Q27+Q39+Q40+Q43+Q44+Q64+Q76+Q77+Q80+Q81</f>
        <v>#VALUE!</v>
      </c>
      <c r="R89" s="97" t="e">
        <f>R27+R39+R40+R43+R44+R64+R76+R77+R80+R81</f>
        <v>#VALUE!</v>
      </c>
      <c r="S89" s="97" t="e">
        <f>S27+S39+S40+S43+S44+S64+S76+S77+S80+S81</f>
        <v>#VALUE!</v>
      </c>
      <c r="T89" s="97" t="e">
        <f>T27+T39+T40+T43+T44+T64+T76+T77+T80+T81</f>
        <v>#VALUE!</v>
      </c>
      <c r="U89" s="97" t="e">
        <f>U27+U39+U40+U43+U44+U64+U76+U77+U80+U81</f>
        <v>#VALUE!</v>
      </c>
      <c r="V89" s="97" t="e">
        <f>V27+V39+V40+V43+V44+V64+V76+V77+V80+V81</f>
        <v>#VALUE!</v>
      </c>
      <c r="W89" s="97" t="e">
        <f>W27+W39+W40+W43+W44+W64+W76+W77+W80+W81</f>
        <v>#VALUE!</v>
      </c>
      <c r="X89" s="97" t="e">
        <f>X27+X39+X40+X43+X44+X64+X76+X77+X80+X81</f>
        <v>#VALUE!</v>
      </c>
      <c r="Y89" s="97" t="e">
        <f>Y27+Y39+Y40+Y43+Y44+Y64+Y76+Y77+Y80+Y81</f>
        <v>#VALUE!</v>
      </c>
      <c r="Z89" s="97" t="e">
        <f>Z27+Z39+Z40+Z43+Z44+Z64+Z76+Z77+Z80+Z81</f>
        <v>#VALUE!</v>
      </c>
      <c r="AA89" s="97" t="e">
        <f>AA27+AA39+AA40+AA43+AA44+AA64+AA76+AA77+AA80+AA81</f>
        <v>#VALUE!</v>
      </c>
      <c r="AB89" s="97" t="e">
        <f>AB27+AB39+AB40+AB43+AB44+AB64+AB76+AB77+AB80+AB81</f>
        <v>#VALUE!</v>
      </c>
      <c r="AC89" s="97" t="e">
        <f>AC27+AC39+AC40+AC43+AC44+AC64+AC76+AC77+AC80+AC81</f>
        <v>#VALUE!</v>
      </c>
      <c r="AD89" s="97" t="e">
        <f>AD27+AD39+AD40+AD43+AD44+AD64+AD76+AD77+AD80+AD81</f>
        <v>#VALUE!</v>
      </c>
      <c r="AE89" s="97" t="e">
        <f>AE27+AE39+AE40+AE43+AE44+AE64+AE76+AE77+AE80+AE81</f>
        <v>#VALUE!</v>
      </c>
      <c r="AF89" s="97" t="e">
        <f>AF27+AF39+AF40+AF43+AF44+AF64+AF76+AF77+AF80+AF81</f>
        <v>#VALUE!</v>
      </c>
      <c r="AG89" s="97" t="e">
        <f>AG27+AG39+AG40+AG43+AG44+AG64+AG76+AG77+AG80+AG81</f>
        <v>#VALUE!</v>
      </c>
      <c r="AH89" s="97" t="e">
        <f>AH27+AH39+AH40+AH43+AH44+AH64+AH76+AH77+AH80+AH81</f>
        <v>#VALUE!</v>
      </c>
      <c r="AI89" s="97" t="e">
        <f>AI27+AI39+AI40+AI43+AI44+AI64+AI76+AI77+AI80+AI81</f>
        <v>#VALUE!</v>
      </c>
      <c r="AJ89" s="97" t="e">
        <f>AJ27+AJ39+AJ40+AJ43+AJ44+AJ64+AJ76+AJ77+AJ80+AJ81</f>
        <v>#VALUE!</v>
      </c>
      <c r="AK89" s="97" t="e">
        <f>AK27+AK39+AK40+AK43+AK44+AK64+AK76+AK77+AK80+AK81</f>
        <v>#VALUE!</v>
      </c>
      <c r="AL89" s="97" t="e">
        <f>AL27+AL39+AL40+AL43+AL44+AL64+AL76+AL77+AL80+AL81</f>
        <v>#VALUE!</v>
      </c>
      <c r="AM89" s="97" t="e">
        <f>AM27+AM39+AM40+AM43+AM44+AM64+AM76+AM77+AM80+AM81</f>
        <v>#VALUE!</v>
      </c>
      <c r="AN89" s="97">
        <f>AN27+AN39+AN40+AN43+AN44+AN64+AN76+AN77+AN80+AN81</f>
        <v>-96918.5</v>
      </c>
      <c r="AO89" s="97">
        <f>AO27+AO39+AO40+AO43+AO44+AO64+AO76+AO77+AO80+AO81</f>
        <v>-156320</v>
      </c>
      <c r="AP89" s="97">
        <f>AP27+AP39+AP40+AP43+AP44+AP64+AP76+AP77+AP80+AP81</f>
        <v>-175196.5</v>
      </c>
      <c r="AQ89" s="97">
        <f>AQ27+AQ39+AQ40+AQ43+AQ44+AQ64+AQ76+AQ77+AQ80+AQ81</f>
        <v>-174718.5</v>
      </c>
      <c r="AR89" s="97">
        <f>AR27+AR39+AR40+AR43+AR44+AR64+AR76+AR77+AR80+AR81</f>
        <v>-193627</v>
      </c>
      <c r="AS89" s="97">
        <f>AS27+AS39+AS40+AS43+AS44+AS64+AS76+AS77+AS80+AS81</f>
        <v>-212333</v>
      </c>
      <c r="AT89" s="97">
        <f>AT27+AT39+AT40+AT43+AT44+AT64+AT76+AT77+AT80+AT81</f>
        <v>-174718.5</v>
      </c>
      <c r="AU89" s="97">
        <f>AU27+AU39+AU40+AU43+AU44+AU64+AU76+AU77+AU80+AU81</f>
        <v>-193627</v>
      </c>
      <c r="AV89" s="97">
        <f>AV27+AV39+AV40+AV43+AV44+AV64+AV76+AV77+AV80+AV81</f>
        <v>-156012.5</v>
      </c>
      <c r="AW89" s="97">
        <f>AW27+AW39+AW40+AW43+AW44+AW64+AW76+AW77+AW80+AW81</f>
        <v>-156012.5</v>
      </c>
      <c r="AX89" s="97">
        <f>AX27+AX39+AX40+AX43+AX44+AX64+AX76+AX77+AX80+AX81</f>
        <v>-156012.5</v>
      </c>
      <c r="AY89" s="97">
        <f>AY27+AY39+AY40+AY43+AY44+AY64+AY76+AY77+AY80+AY81</f>
        <v>-96681</v>
      </c>
      <c r="AZ89" s="97">
        <f>AZ27+AZ39+AZ40+AZ43+AZ44+AZ64+AZ76+AZ77+AZ80+AZ81</f>
        <v>-25616.899999999994</v>
      </c>
      <c r="BA89" s="97">
        <f>BA27+BA39+BA40+BA43+BA44+BA64+BA76+BA77+BA80+BA81</f>
        <v>-41137.899999999965</v>
      </c>
      <c r="BB89" s="97">
        <f>BB27+BB39+BB40+BB43+BB44+BB64+BB76+BB77+BB80+BB81</f>
        <v>-45804.200000000012</v>
      </c>
      <c r="BC89" s="97">
        <f>BC27+BC39+BC40+BC43+BC44+BC64+BC76+BC77+BC80+BC81</f>
        <v>-45326.200000000012</v>
      </c>
      <c r="BD89" s="97">
        <f>BD27+BD39+BD40+BD43+BD44+BD64+BD76+BD77+BD80+BD81</f>
        <v>-51023.799999999988</v>
      </c>
      <c r="BE89" s="97">
        <f>BE27+BE39+BE40+BE43+BE44+BE64+BE76+BE77+BE80+BE81</f>
        <v>-55397.099999999977</v>
      </c>
      <c r="BF89" s="97">
        <f>BF27+BF39+BF40+BF43+BF44+BF64+BF76+BF77+BF80+BF81</f>
        <v>-45326.200000000012</v>
      </c>
      <c r="BG89" s="97">
        <f>BG27+BG39+BG40+BG43+BG44+BG64+BG76+BG77+BG80+BG81</f>
        <v>-51023.799999999988</v>
      </c>
      <c r="BH89" s="97">
        <f>BH27+BH39+BH40+BH43+BH44+BH64+BH76+BH77+BH80+BH81</f>
        <v>-40830.399999999965</v>
      </c>
      <c r="BI89" s="97">
        <f>BI27+BI39+BI40+BI43+BI44+BI64+BI76+BI77+BI80+BI81</f>
        <v>-40830.399999999965</v>
      </c>
      <c r="BJ89" s="97">
        <f>BJ27+BJ39+BJ40+BJ43+BJ44+BJ64+BJ76+BJ77+BJ80+BJ81</f>
        <v>-40830.399999999965</v>
      </c>
      <c r="BK89" s="97">
        <f>BK27+BK39+BK40+BK43+BK44+BK64+BK76+BK77+BK80+BK81</f>
        <v>-25379.399999999994</v>
      </c>
      <c r="BL89" s="118" t="e">
        <f>SUM(D89:BK89)</f>
        <v>#VALUE!</v>
      </c>
    </row>
    <row r="90" spans="1:65" x14ac:dyDescent="0.15">
      <c r="D90" s="103">
        <f t="shared" ref="D90:F91" si="29">D84+D86</f>
        <v>0</v>
      </c>
      <c r="E90" s="103">
        <f t="shared" si="29"/>
        <v>0</v>
      </c>
      <c r="F90" s="103">
        <f t="shared" si="29"/>
        <v>0</v>
      </c>
      <c r="G90" s="103">
        <f>G84+G86</f>
        <v>152190</v>
      </c>
      <c r="H90" s="103">
        <f t="shared" ref="H90:O91" si="30">H84+H86</f>
        <v>168570</v>
      </c>
      <c r="I90" s="103">
        <f t="shared" si="30"/>
        <v>184950</v>
      </c>
      <c r="J90" s="103">
        <f t="shared" si="30"/>
        <v>152190</v>
      </c>
      <c r="K90" s="103">
        <f t="shared" si="30"/>
        <v>168570</v>
      </c>
      <c r="L90" s="103">
        <f t="shared" si="30"/>
        <v>133310</v>
      </c>
      <c r="M90" s="103">
        <f t="shared" si="30"/>
        <v>133310</v>
      </c>
      <c r="N90" s="103">
        <f t="shared" si="30"/>
        <v>133310</v>
      </c>
      <c r="O90" s="103">
        <f t="shared" si="30"/>
        <v>79620</v>
      </c>
    </row>
    <row r="91" spans="1:65" x14ac:dyDescent="0.15">
      <c r="D91" s="103">
        <f t="shared" si="29"/>
        <v>0</v>
      </c>
      <c r="E91" s="103">
        <f t="shared" si="29"/>
        <v>0</v>
      </c>
      <c r="F91" s="103">
        <f t="shared" si="29"/>
        <v>0</v>
      </c>
      <c r="G91" s="103">
        <f>G85+G87</f>
        <v>49190</v>
      </c>
      <c r="H91" s="103">
        <f t="shared" si="30"/>
        <v>53070</v>
      </c>
      <c r="I91" s="103">
        <f t="shared" si="30"/>
        <v>56950</v>
      </c>
      <c r="J91" s="103">
        <f t="shared" si="30"/>
        <v>49190</v>
      </c>
      <c r="K91" s="103">
        <f t="shared" si="30"/>
        <v>53070</v>
      </c>
      <c r="L91" s="103">
        <f t="shared" si="30"/>
        <v>42810</v>
      </c>
      <c r="M91" s="103">
        <f t="shared" si="30"/>
        <v>42810</v>
      </c>
      <c r="N91" s="103">
        <f t="shared" si="30"/>
        <v>42810</v>
      </c>
      <c r="O91" s="103">
        <f t="shared" si="30"/>
        <v>27620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topLeftCell="B3" workbookViewId="0"/>
    <sheetView topLeftCell="B3" workbookViewId="1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'REV-REVCALC_CWS'!$D$33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'REV-REVCALC_CWS'!$E$33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'REV-REVCALC_CWS'!$F$33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'REV-REVCALC_CWS'!$G$33</f>
        <v>3</v>
      </c>
      <c r="E9" s="67"/>
      <c r="F9" s="102"/>
      <c r="G9" s="102"/>
      <c r="H9" s="45"/>
      <c r="I9" s="101">
        <f>$D9</f>
        <v>3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3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3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3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3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3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'REV-REVCALC_CWS'!$H$33</f>
        <v>4</v>
      </c>
      <c r="E10" s="67"/>
      <c r="F10" s="102"/>
      <c r="G10" s="102"/>
      <c r="H10" s="102"/>
      <c r="I10" s="45"/>
      <c r="J10" s="101">
        <f>$D10</f>
        <v>4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4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4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4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4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4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'REV-REVCALC_CWS'!$I$33</f>
        <v>5</v>
      </c>
      <c r="E11" s="67"/>
      <c r="F11" s="102"/>
      <c r="G11" s="102"/>
      <c r="H11" s="102"/>
      <c r="I11" s="102"/>
      <c r="J11" s="45"/>
      <c r="K11" s="101">
        <f>$D11</f>
        <v>5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5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5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5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5</v>
      </c>
      <c r="BH11" s="101"/>
      <c r="BI11" s="101"/>
      <c r="BJ11" s="101"/>
      <c r="BK11" s="101"/>
      <c r="BL11" s="101"/>
      <c r="BM11" s="101"/>
      <c r="BN11" s="105">
        <f t="shared" si="0"/>
        <v>5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'REV-REVCALC_CWS'!$J$33</f>
        <v>3</v>
      </c>
      <c r="E12" s="67"/>
      <c r="F12" s="102"/>
      <c r="G12" s="102"/>
      <c r="H12" s="102"/>
      <c r="I12" s="102"/>
      <c r="J12" s="102"/>
      <c r="K12" s="45"/>
      <c r="L12" s="101">
        <f>$D12</f>
        <v>3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3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3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3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3</v>
      </c>
      <c r="BI12" s="101"/>
      <c r="BJ12" s="101"/>
      <c r="BK12" s="101"/>
      <c r="BL12" s="101"/>
      <c r="BM12" s="101"/>
      <c r="BN12" s="105">
        <f t="shared" si="0"/>
        <v>3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'REV-REVCALC_CWS'!$K$33</f>
        <v>4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4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4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4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4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4</v>
      </c>
      <c r="BJ13" s="101"/>
      <c r="BK13" s="101"/>
      <c r="BL13" s="101"/>
      <c r="BM13" s="101"/>
      <c r="BN13" s="105">
        <f t="shared" si="0"/>
        <v>4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'REV-REVCALC_CWS'!$L$33</f>
        <v>3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3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3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3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3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3</v>
      </c>
      <c r="BK14" s="101"/>
      <c r="BL14" s="101"/>
      <c r="BM14" s="101"/>
      <c r="BN14" s="105">
        <f t="shared" si="0"/>
        <v>3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'REV-REVCALC_CWS'!$M$33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3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3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3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3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3</v>
      </c>
      <c r="BL15" s="101"/>
      <c r="BM15" s="101"/>
      <c r="BN15" s="105">
        <f t="shared" si="0"/>
        <v>3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'REV-REVCALC_CWS'!$N$33</f>
        <v>3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3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3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3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3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3</v>
      </c>
      <c r="BM16" s="101"/>
      <c r="BN16" s="105">
        <f t="shared" si="0"/>
        <v>3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'REV-REVCALC_CWS'!$O$33</f>
        <v>1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1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1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1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1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1</v>
      </c>
      <c r="BN17" s="105">
        <f t="shared" si="0"/>
        <v>1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'REV-REVCALC_CWS'!$P$33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'REV-REVCALC_CWS'!$Q$33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'REV-REVCALC_CWS'!$R$33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'REV-REVCALC_CWS'!$S$33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'REV-REVCALC_CWS'!$T$33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'REV-REVCALC_CWS'!$U$33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'REV-REVCALC_CWS'!$V$33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'REV-REVCALC_CWS'!$W$33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'REV-REVCALC_CWS'!$X$33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'REV-REVCALC_CWS'!$Y$33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'REV-REVCALC_CWS'!$Z$33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'REV-REVCALC_CWS'!$AA$33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'REV-REVCALC_CWS'!$AB$33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'REV-REVCALC_CWS'!$AC$33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'REV-REVCALC_CWS'!$AD$33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'REV-REVCALC_CWS'!$AE$33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'REV-REVCALC_CWS'!$AF$33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'REV-REVCALC_CWS'!$AG$33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'REV-REVCALC_CWS'!$AH$33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'REV-REVCALC_CWS'!$AI$33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'REV-REVCALC_CWS'!$AJ$33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'REV-REVCALC_CWS'!$AK$33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'REV-REVCALC_CWS'!$AL$33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'REV-REVCALC_CWS'!$AM$33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'REV-REVCALC_CWS'!$AN$33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'REV-REVCALC_CWS'!$AO$33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'REV-REVCALC_CWS'!$AP$33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'REV-REVCALC_CWS'!$AQ$33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'REV-REVCALC_CWS'!$AR$33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'REV-REVCALC_CWS'!$AS$33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'REV-REVCALC_CWS'!$AT$33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'REV-REVCALC_CWS'!$AU$33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'REV-REVCALC_CWS'!$AV$33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'REV-REVCALC_CWS'!$AW$33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'REV-REVCALC_CWS'!$AX$33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'REV-REVCALC_CWS'!$AY$33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'REV-REVCALC_CWS'!$AZ$33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'REV-REVCALC_CWS'!$BA$33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'REV-REVCALC_CWS'!$BB$33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'REV-REVCALC_CWS'!$BC$33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'REV-REVCALC_CWS'!$BD$33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'REV-REVCALC_CWS'!$BE$33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'REV-REVCALC_CWS'!$BF$33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'REV-REVCALC_CWS'!$BG$33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'REV-REVCALC_CWS'!$BH$33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'REV-REVCALC_CWS'!$BI$33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'REV-REVCALC_CWS'!$BJ$33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'REV-REVCALC_CWS'!$BK$33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3</v>
      </c>
      <c r="J67" s="102">
        <f t="shared" si="1"/>
        <v>4</v>
      </c>
      <c r="K67" s="102">
        <f t="shared" si="1"/>
        <v>5</v>
      </c>
      <c r="L67" s="102">
        <f t="shared" si="1"/>
        <v>3</v>
      </c>
      <c r="M67" s="102">
        <f t="shared" si="1"/>
        <v>4</v>
      </c>
      <c r="N67" s="102">
        <f t="shared" si="1"/>
        <v>3</v>
      </c>
      <c r="O67" s="102">
        <f t="shared" si="1"/>
        <v>3</v>
      </c>
      <c r="P67" s="102">
        <f t="shared" si="1"/>
        <v>3</v>
      </c>
      <c r="Q67" s="102">
        <f t="shared" si="1"/>
        <v>1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20</v>
      </c>
      <c r="V67" s="102">
        <f t="shared" si="1"/>
        <v>23</v>
      </c>
      <c r="W67" s="102">
        <f t="shared" si="1"/>
        <v>26</v>
      </c>
      <c r="X67" s="102">
        <f t="shared" si="1"/>
        <v>20</v>
      </c>
      <c r="Y67" s="102">
        <f t="shared" si="1"/>
        <v>23</v>
      </c>
      <c r="Z67" s="102">
        <f t="shared" si="1"/>
        <v>18</v>
      </c>
      <c r="AA67" s="102">
        <f t="shared" si="1"/>
        <v>18</v>
      </c>
      <c r="AB67" s="102">
        <f t="shared" si="1"/>
        <v>18</v>
      </c>
      <c r="AC67" s="102">
        <f t="shared" si="1"/>
        <v>10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41</v>
      </c>
      <c r="AH67" s="102">
        <f t="shared" si="1"/>
        <v>46</v>
      </c>
      <c r="AI67" s="102">
        <f t="shared" si="1"/>
        <v>51</v>
      </c>
      <c r="AJ67" s="102">
        <f t="shared" si="1"/>
        <v>41</v>
      </c>
      <c r="AK67" s="102">
        <f t="shared" si="1"/>
        <v>46</v>
      </c>
      <c r="AL67" s="102">
        <f t="shared" si="1"/>
        <v>36</v>
      </c>
      <c r="AM67" s="102">
        <f t="shared" si="1"/>
        <v>36</v>
      </c>
      <c r="AN67" s="102">
        <f t="shared" si="1"/>
        <v>36</v>
      </c>
      <c r="AO67" s="102">
        <f t="shared" si="1"/>
        <v>21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52</v>
      </c>
      <c r="AT67" s="102">
        <f t="shared" si="1"/>
        <v>58</v>
      </c>
      <c r="AU67" s="102">
        <f t="shared" si="1"/>
        <v>64</v>
      </c>
      <c r="AV67" s="102">
        <f t="shared" si="1"/>
        <v>52</v>
      </c>
      <c r="AW67" s="102">
        <f t="shared" si="1"/>
        <v>58</v>
      </c>
      <c r="AX67" s="102">
        <f t="shared" si="1"/>
        <v>46</v>
      </c>
      <c r="AY67" s="102">
        <f t="shared" si="1"/>
        <v>46</v>
      </c>
      <c r="AZ67" s="102">
        <f t="shared" si="1"/>
        <v>46</v>
      </c>
      <c r="BA67" s="102">
        <f t="shared" si="1"/>
        <v>27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57</v>
      </c>
      <c r="BF67" s="102">
        <f t="shared" si="1"/>
        <v>64</v>
      </c>
      <c r="BG67" s="102">
        <f t="shared" si="1"/>
        <v>71</v>
      </c>
      <c r="BH67" s="102">
        <f t="shared" si="1"/>
        <v>57</v>
      </c>
      <c r="BI67" s="102">
        <f t="shared" si="1"/>
        <v>64</v>
      </c>
      <c r="BJ67" s="102">
        <f t="shared" si="1"/>
        <v>51</v>
      </c>
      <c r="BK67" s="102">
        <f t="shared" si="1"/>
        <v>51</v>
      </c>
      <c r="BL67" s="102">
        <f t="shared" si="1"/>
        <v>51</v>
      </c>
      <c r="BM67" s="102">
        <f>SUM(BM6:BM66)</f>
        <v>30</v>
      </c>
      <c r="BN67" s="105">
        <f>SUM(BN5:BN66)</f>
        <v>627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'COGS-PRICE-MARGIN_CWS'!$D52</f>
        <v>0</v>
      </c>
      <c r="G68" s="102">
        <f>'COGS-PRICE-MARGIN_CWS'!$D52</f>
        <v>0</v>
      </c>
      <c r="H68" s="102">
        <f>'COGS-PRICE-MARGIN_CWS'!$D52</f>
        <v>0</v>
      </c>
      <c r="I68" s="102">
        <f>'COGS-PRICE-MARGIN_CWS'!$D52</f>
        <v>0</v>
      </c>
      <c r="J68" s="102">
        <f>'COGS-PRICE-MARGIN_CWS'!$D52</f>
        <v>0</v>
      </c>
      <c r="K68" s="102">
        <f>'COGS-PRICE-MARGIN_CWS'!$D52</f>
        <v>0</v>
      </c>
      <c r="L68" s="102">
        <f>'COGS-PRICE-MARGIN_CWS'!$D52</f>
        <v>0</v>
      </c>
      <c r="M68" s="102">
        <f>'COGS-PRICE-MARGIN_CWS'!$D52</f>
        <v>0</v>
      </c>
      <c r="N68" s="102">
        <f>'COGS-PRICE-MARGIN_CWS'!$D52</f>
        <v>0</v>
      </c>
      <c r="O68" s="102">
        <f>'COGS-PRICE-MARGIN_CWS'!$D52</f>
        <v>0</v>
      </c>
      <c r="P68" s="102">
        <f>'COGS-PRICE-MARGIN_CWS'!$D52</f>
        <v>0</v>
      </c>
      <c r="Q68" s="102">
        <f>'COGS-PRICE-MARGIN_CWS'!$D52</f>
        <v>0</v>
      </c>
      <c r="R68" s="102">
        <f>'COGS-PRICE-MARGIN_CWS'!$D64</f>
        <v>25</v>
      </c>
      <c r="S68" s="102">
        <f>'COGS-PRICE-MARGIN_CWS'!$D64</f>
        <v>25</v>
      </c>
      <c r="T68" s="102">
        <f>'COGS-PRICE-MARGIN_CWS'!$D64</f>
        <v>25</v>
      </c>
      <c r="U68" s="102">
        <f>'COGS-PRICE-MARGIN_CWS'!$D64</f>
        <v>25</v>
      </c>
      <c r="V68" s="102">
        <f>'COGS-PRICE-MARGIN_CWS'!$D64</f>
        <v>25</v>
      </c>
      <c r="W68" s="102">
        <f>'COGS-PRICE-MARGIN_CWS'!$D64</f>
        <v>25</v>
      </c>
      <c r="X68" s="102">
        <f>'COGS-PRICE-MARGIN_CWS'!$D64</f>
        <v>25</v>
      </c>
      <c r="Y68" s="102">
        <f>'COGS-PRICE-MARGIN_CWS'!$D64</f>
        <v>25</v>
      </c>
      <c r="Z68" s="102">
        <f>'COGS-PRICE-MARGIN_CWS'!$D64</f>
        <v>25</v>
      </c>
      <c r="AA68" s="102">
        <f>'COGS-PRICE-MARGIN_CWS'!$D64</f>
        <v>25</v>
      </c>
      <c r="AB68" s="102">
        <f>'COGS-PRICE-MARGIN_CWS'!$D64</f>
        <v>25</v>
      </c>
      <c r="AC68" s="102">
        <f>'COGS-PRICE-MARGIN_CWS'!$D64</f>
        <v>25</v>
      </c>
      <c r="AD68" s="102">
        <f>'COGS-PRICE-MARGIN_CWS'!$D85</f>
        <v>25</v>
      </c>
      <c r="AE68" s="102">
        <f>'COGS-PRICE-MARGIN_CWS'!$D85</f>
        <v>25</v>
      </c>
      <c r="AF68" s="102">
        <f>'COGS-PRICE-MARGIN_CWS'!$D85</f>
        <v>25</v>
      </c>
      <c r="AG68" s="102">
        <f>'COGS-PRICE-MARGIN_CWS'!$D85</f>
        <v>25</v>
      </c>
      <c r="AH68" s="102">
        <f>'COGS-PRICE-MARGIN_CWS'!$D85</f>
        <v>25</v>
      </c>
      <c r="AI68" s="102">
        <f>'COGS-PRICE-MARGIN_CWS'!$D85</f>
        <v>25</v>
      </c>
      <c r="AJ68" s="102">
        <f>'COGS-PRICE-MARGIN_CWS'!$D85</f>
        <v>25</v>
      </c>
      <c r="AK68" s="102">
        <f>'COGS-PRICE-MARGIN_CWS'!$D85</f>
        <v>25</v>
      </c>
      <c r="AL68" s="102">
        <f>'COGS-PRICE-MARGIN_CWS'!$D85</f>
        <v>25</v>
      </c>
      <c r="AM68" s="102">
        <f>'COGS-PRICE-MARGIN_CWS'!$D85</f>
        <v>25</v>
      </c>
      <c r="AN68" s="102">
        <f>'COGS-PRICE-MARGIN_CWS'!$D85</f>
        <v>25</v>
      </c>
      <c r="AO68" s="102">
        <f>'COGS-PRICE-MARGIN_CWS'!$D85</f>
        <v>25</v>
      </c>
      <c r="AP68" s="102">
        <f>'COGS-PRICE-MARGIN_CWS'!$D106</f>
        <v>35</v>
      </c>
      <c r="AQ68" s="102">
        <f>'COGS-PRICE-MARGIN_CWS'!$D106</f>
        <v>35</v>
      </c>
      <c r="AR68" s="102">
        <f>'COGS-PRICE-MARGIN_CWS'!$D106</f>
        <v>35</v>
      </c>
      <c r="AS68" s="102">
        <f>'COGS-PRICE-MARGIN_CWS'!$D106</f>
        <v>35</v>
      </c>
      <c r="AT68" s="102">
        <f>'COGS-PRICE-MARGIN_CWS'!$D106</f>
        <v>35</v>
      </c>
      <c r="AU68" s="102">
        <f>'COGS-PRICE-MARGIN_CWS'!$D106</f>
        <v>35</v>
      </c>
      <c r="AV68" s="102">
        <f>'COGS-PRICE-MARGIN_CWS'!$D106</f>
        <v>35</v>
      </c>
      <c r="AW68" s="102">
        <f>'COGS-PRICE-MARGIN_CWS'!$D106</f>
        <v>35</v>
      </c>
      <c r="AX68" s="102">
        <f>'COGS-PRICE-MARGIN_CWS'!$D106</f>
        <v>35</v>
      </c>
      <c r="AY68" s="102">
        <f>'COGS-PRICE-MARGIN_CWS'!$D106</f>
        <v>35</v>
      </c>
      <c r="AZ68" s="102">
        <f>'COGS-PRICE-MARGIN_CWS'!$D106</f>
        <v>35</v>
      </c>
      <c r="BA68" s="102">
        <f>'COGS-PRICE-MARGIN_CWS'!$D106</f>
        <v>35</v>
      </c>
      <c r="BB68" s="102">
        <f>'COGS-PRICE-MARGIN_CWS'!$D127</f>
        <v>35</v>
      </c>
      <c r="BC68" s="102">
        <f>'COGS-PRICE-MARGIN_CWS'!$D127</f>
        <v>35</v>
      </c>
      <c r="BD68" s="102">
        <f>'COGS-PRICE-MARGIN_CWS'!$D127</f>
        <v>35</v>
      </c>
      <c r="BE68" s="102">
        <f>'COGS-PRICE-MARGIN_CWS'!$D127</f>
        <v>35</v>
      </c>
      <c r="BF68" s="102">
        <f>'COGS-PRICE-MARGIN_CWS'!$D127</f>
        <v>35</v>
      </c>
      <c r="BG68" s="102">
        <f>'COGS-PRICE-MARGIN_CWS'!$D127</f>
        <v>35</v>
      </c>
      <c r="BH68" s="102">
        <f>'COGS-PRICE-MARGIN_CWS'!$D127</f>
        <v>35</v>
      </c>
      <c r="BI68" s="102">
        <f>'COGS-PRICE-MARGIN_CWS'!$D127</f>
        <v>35</v>
      </c>
      <c r="BJ68" s="102">
        <f>'COGS-PRICE-MARGIN_CWS'!$D127</f>
        <v>35</v>
      </c>
      <c r="BK68" s="102">
        <f>'COGS-PRICE-MARGIN_CWS'!$D127</f>
        <v>35</v>
      </c>
      <c r="BL68" s="102">
        <f>'COGS-PRICE-MARGIN_CWS'!$D127</f>
        <v>35</v>
      </c>
      <c r="BM68" s="102">
        <f>'COGS-PRICE-MARGIN_CWS'!$D127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500</v>
      </c>
      <c r="V69" s="102">
        <f t="shared" si="2"/>
        <v>575</v>
      </c>
      <c r="W69" s="102">
        <f t="shared" si="2"/>
        <v>650</v>
      </c>
      <c r="X69" s="102">
        <f t="shared" si="2"/>
        <v>500</v>
      </c>
      <c r="Y69" s="102">
        <f t="shared" si="2"/>
        <v>575</v>
      </c>
      <c r="Z69" s="102">
        <f t="shared" si="2"/>
        <v>450</v>
      </c>
      <c r="AA69" s="102">
        <f t="shared" si="2"/>
        <v>450</v>
      </c>
      <c r="AB69" s="102">
        <f t="shared" si="2"/>
        <v>450</v>
      </c>
      <c r="AC69" s="102">
        <f t="shared" si="2"/>
        <v>250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1025</v>
      </c>
      <c r="AH69" s="102">
        <f t="shared" si="2"/>
        <v>1150</v>
      </c>
      <c r="AI69" s="102">
        <f t="shared" si="2"/>
        <v>1275</v>
      </c>
      <c r="AJ69" s="102">
        <f t="shared" si="2"/>
        <v>1025</v>
      </c>
      <c r="AK69" s="102">
        <f t="shared" si="2"/>
        <v>1150</v>
      </c>
      <c r="AL69" s="102">
        <f t="shared" ref="AL69:BM69" si="3">AL68*AL67</f>
        <v>900</v>
      </c>
      <c r="AM69" s="102">
        <f t="shared" si="3"/>
        <v>900</v>
      </c>
      <c r="AN69" s="102">
        <f t="shared" si="3"/>
        <v>900</v>
      </c>
      <c r="AO69" s="102">
        <f t="shared" si="3"/>
        <v>525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1820</v>
      </c>
      <c r="AT69" s="102">
        <f t="shared" si="3"/>
        <v>2030</v>
      </c>
      <c r="AU69" s="102">
        <f t="shared" si="3"/>
        <v>2240</v>
      </c>
      <c r="AV69" s="102">
        <f t="shared" si="3"/>
        <v>1820</v>
      </c>
      <c r="AW69" s="102">
        <f t="shared" si="3"/>
        <v>2030</v>
      </c>
      <c r="AX69" s="102">
        <f t="shared" si="3"/>
        <v>1610</v>
      </c>
      <c r="AY69" s="102">
        <f t="shared" si="3"/>
        <v>1610</v>
      </c>
      <c r="AZ69" s="102">
        <f t="shared" si="3"/>
        <v>1610</v>
      </c>
      <c r="BA69" s="102">
        <f t="shared" si="3"/>
        <v>945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1995</v>
      </c>
      <c r="BF69" s="102">
        <f t="shared" si="3"/>
        <v>2240</v>
      </c>
      <c r="BG69" s="102">
        <f t="shared" si="3"/>
        <v>2485</v>
      </c>
      <c r="BH69" s="102">
        <f t="shared" si="3"/>
        <v>1995</v>
      </c>
      <c r="BI69" s="102">
        <f t="shared" si="3"/>
        <v>2240</v>
      </c>
      <c r="BJ69" s="102">
        <f t="shared" si="3"/>
        <v>1785</v>
      </c>
      <c r="BK69" s="102">
        <f t="shared" si="3"/>
        <v>1785</v>
      </c>
      <c r="BL69" s="102">
        <f t="shared" si="3"/>
        <v>1785</v>
      </c>
      <c r="BM69" s="102">
        <f t="shared" si="3"/>
        <v>1050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29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217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445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567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627</v>
      </c>
      <c r="BN70" s="105">
        <f>SUM(F70:BM70)</f>
        <v>1885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5425</v>
      </c>
      <c r="AO71" s="90">
        <f>SUM(AD69:AO69)</f>
        <v>11125</v>
      </c>
      <c r="BA71" s="90">
        <f>SUM(AP69:BA69)</f>
        <v>19845</v>
      </c>
      <c r="BM71" s="90">
        <f>SUM(BB69:BM69)</f>
        <v>21945</v>
      </c>
      <c r="BN71" s="105">
        <f>SUM(F71:BM71)</f>
        <v>58340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'REV-REVCALC_CWS'!$D$34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'REV-REVCALC_CWS'!$E$34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'REV-REVCALC_CWS'!$F$34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'REV-REVCALC_CWS'!$G$34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'REV-REVCALC_CWS'!$H$34</f>
        <v>2</v>
      </c>
      <c r="E83" s="67"/>
      <c r="F83" s="102"/>
      <c r="G83" s="102"/>
      <c r="H83" s="102"/>
      <c r="I83" s="45"/>
      <c r="J83" s="101">
        <f>$D83</f>
        <v>2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2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2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2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2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'REV-REVCALC_CWS'!$I$34</f>
        <v>2</v>
      </c>
      <c r="E84" s="67"/>
      <c r="F84" s="102"/>
      <c r="G84" s="102"/>
      <c r="H84" s="102"/>
      <c r="I84" s="102"/>
      <c r="J84" s="45"/>
      <c r="K84" s="101">
        <f>$D84</f>
        <v>2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2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2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2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2</v>
      </c>
      <c r="BH84" s="101"/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'REV-REVCALC_CWS'!$J$34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'REV-REVCALC_CWS'!$K$34</f>
        <v>2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2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2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2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2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2</v>
      </c>
      <c r="BJ86" s="101"/>
      <c r="BK86" s="101"/>
      <c r="BL86" s="101"/>
      <c r="BM86" s="101"/>
      <c r="BN86" s="105">
        <f t="shared" si="4"/>
        <v>2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'REV-REVCALC_CWS'!$L$34</f>
        <v>1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1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1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1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1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1</v>
      </c>
      <c r="BK87" s="101"/>
      <c r="BL87" s="101"/>
      <c r="BM87" s="101"/>
      <c r="BN87" s="105">
        <f t="shared" si="4"/>
        <v>1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'REV-REVCALC_CWS'!$M$34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1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1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1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1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1</v>
      </c>
      <c r="BL88" s="101"/>
      <c r="BM88" s="101"/>
      <c r="BN88" s="105">
        <f t="shared" si="4"/>
        <v>1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'REV-REVCALC_CWS'!$N$34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1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1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1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1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1</v>
      </c>
      <c r="BM89" s="101"/>
      <c r="BN89" s="105">
        <f t="shared" si="4"/>
        <v>1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'REV-REVCALC_CWS'!$O$34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'REV-REVCALC_CWS'!$P$34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'REV-REVCALC_CWS'!$Q$34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'REV-REVCALC_CWS'!$R$34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'REV-REVCALC_CWS'!$S$34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'REV-REVCALC_CWS'!$T$34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'REV-REVCALC_CWS'!$U$34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'REV-REVCALC_CWS'!$V$34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'REV-REVCALC_CWS'!$W$34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'REV-REVCALC_CWS'!$X$34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'REV-REVCALC_CWS'!$Y$34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'REV-REVCALC_CWS'!$Z$34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'REV-REVCALC_CWS'!$AA$34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'REV-REVCALC_CWS'!$AB$34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'REV-REVCALC_CWS'!$AC$34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'REV-REVCALC_CWS'!$AD$34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'REV-REVCALC_CWS'!$AE$34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'REV-REVCALC_CWS'!$AF$34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'REV-REVCALC_CWS'!$AG$34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'REV-REVCALC_CWS'!$AH$34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'REV-REVCALC_CWS'!$AI$34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'REV-REVCALC_CWS'!$AJ$34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'REV-REVCALC_CWS'!$AK$34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'REV-REVCALC_CWS'!$AL$34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'REV-REVCALC_CWS'!$AM$34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'REV-REVCALC_CWS'!$AN$34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'REV-REVCALC_CWS'!$AO$34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'REV-REVCALC_CWS'!$AP$34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'REV-REVCALC_CWS'!$AQ$34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'REV-REVCALC_CWS'!$AR$34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'REV-REVCALC_CWS'!$AS$34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'REV-REVCALC_CWS'!$AT$34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'REV-REVCALC_CWS'!$AU$34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'REV-REVCALC_CWS'!$AV$34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'REV-REVCALC_CWS'!$AW$34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'REV-REVCALC_CWS'!$AX$34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'REV-REVCALC_CWS'!$AY$34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'REV-REVCALC_CWS'!$AZ$34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'REV-REVCALC_CWS'!$BA$34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'REV-REVCALC_CWS'!$BB$34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'REV-REVCALC_CWS'!$BC$34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'REV-REVCALC_CWS'!$BD$34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'REV-REVCALC_CWS'!$BE$34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'REV-REVCALC_CWS'!$BF$34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'REV-REVCALC_CWS'!$BG$34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'REV-REVCALC_CWS'!$BH$34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'REV-REVCALC_CWS'!$BI$34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'REV-REVCALC_CWS'!$BJ$34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'REV-REVCALC_CWS'!$BK$34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2</v>
      </c>
      <c r="K140" s="169">
        <f t="shared" si="5"/>
        <v>2</v>
      </c>
      <c r="L140" s="169">
        <f t="shared" si="5"/>
        <v>2</v>
      </c>
      <c r="M140" s="169">
        <f t="shared" si="5"/>
        <v>2</v>
      </c>
      <c r="N140" s="169">
        <f t="shared" si="5"/>
        <v>1</v>
      </c>
      <c r="O140" s="169">
        <f t="shared" si="5"/>
        <v>1</v>
      </c>
      <c r="P140" s="169">
        <f t="shared" si="5"/>
        <v>1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15</v>
      </c>
      <c r="W140" s="169">
        <f t="shared" si="5"/>
        <v>16</v>
      </c>
      <c r="X140" s="169">
        <f t="shared" si="5"/>
        <v>14</v>
      </c>
      <c r="Y140" s="169">
        <f t="shared" si="5"/>
        <v>15</v>
      </c>
      <c r="Z140" s="169">
        <f t="shared" si="5"/>
        <v>12</v>
      </c>
      <c r="AA140" s="169">
        <f t="shared" si="5"/>
        <v>12</v>
      </c>
      <c r="AB140" s="169">
        <f t="shared" si="5"/>
        <v>12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50</v>
      </c>
      <c r="AI140" s="169">
        <f t="shared" si="5"/>
        <v>55</v>
      </c>
      <c r="AJ140" s="169">
        <f t="shared" si="5"/>
        <v>46</v>
      </c>
      <c r="AK140" s="169">
        <f t="shared" si="5"/>
        <v>50</v>
      </c>
      <c r="AL140" s="169">
        <f t="shared" si="5"/>
        <v>41</v>
      </c>
      <c r="AM140" s="169">
        <f t="shared" si="5"/>
        <v>41</v>
      </c>
      <c r="AN140" s="169">
        <f t="shared" si="5"/>
        <v>41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100</v>
      </c>
      <c r="AU140" s="169">
        <f t="shared" si="5"/>
        <v>110</v>
      </c>
      <c r="AV140" s="169">
        <f t="shared" si="5"/>
        <v>91</v>
      </c>
      <c r="AW140" s="169">
        <f t="shared" si="5"/>
        <v>100</v>
      </c>
      <c r="AX140" s="169">
        <f t="shared" si="5"/>
        <v>81</v>
      </c>
      <c r="AY140" s="169">
        <f t="shared" si="5"/>
        <v>81</v>
      </c>
      <c r="AZ140" s="169">
        <f t="shared" si="5"/>
        <v>81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160</v>
      </c>
      <c r="BG140" s="169">
        <f t="shared" si="5"/>
        <v>175</v>
      </c>
      <c r="BH140" s="169">
        <f t="shared" si="5"/>
        <v>145</v>
      </c>
      <c r="BI140" s="169">
        <f t="shared" si="5"/>
        <v>160</v>
      </c>
      <c r="BJ140" s="169">
        <f t="shared" si="5"/>
        <v>129</v>
      </c>
      <c r="BK140" s="169">
        <f t="shared" si="5"/>
        <v>129</v>
      </c>
      <c r="BL140" s="169">
        <f t="shared" si="5"/>
        <v>129</v>
      </c>
      <c r="BM140" s="169">
        <f t="shared" si="5"/>
        <v>81</v>
      </c>
      <c r="BN140" s="105">
        <f>SUM(BN78:BN139)</f>
        <v>1604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'COGS-PRICE-MARGIN_CWS'!$D13</f>
        <v>0</v>
      </c>
      <c r="G141" s="102">
        <f>'COGS-PRICE-MARGIN_CWS'!$D13</f>
        <v>0</v>
      </c>
      <c r="H141" s="102">
        <f>'COGS-PRICE-MARGIN_CWS'!$D13</f>
        <v>0</v>
      </c>
      <c r="I141" s="102">
        <f>'COGS-PRICE-MARGIN_CWS'!$D13</f>
        <v>0</v>
      </c>
      <c r="J141" s="102">
        <f>'COGS-PRICE-MARGIN_CWS'!$D13</f>
        <v>0</v>
      </c>
      <c r="K141" s="102">
        <f>'COGS-PRICE-MARGIN_CWS'!$D13</f>
        <v>0</v>
      </c>
      <c r="L141" s="102">
        <f>'COGS-PRICE-MARGIN_CWS'!$D13</f>
        <v>0</v>
      </c>
      <c r="M141" s="102">
        <f>'COGS-PRICE-MARGIN_CWS'!$D13</f>
        <v>0</v>
      </c>
      <c r="N141" s="102">
        <f>'COGS-PRICE-MARGIN_CWS'!$D13</f>
        <v>0</v>
      </c>
      <c r="O141" s="102">
        <f>'COGS-PRICE-MARGIN_CWS'!$D13</f>
        <v>0</v>
      </c>
      <c r="P141" s="102">
        <f>'COGS-PRICE-MARGIN_CWS'!$D13</f>
        <v>0</v>
      </c>
      <c r="Q141" s="102">
        <f>'COGS-PRICE-MARGIN_CWS'!$D13</f>
        <v>0</v>
      </c>
      <c r="R141" s="102">
        <f>'COGS-PRICE-MARGIN_CWS'!$D70</f>
        <v>168.75</v>
      </c>
      <c r="S141" s="102">
        <f>'COGS-PRICE-MARGIN_CWS'!$D70</f>
        <v>168.75</v>
      </c>
      <c r="T141" s="102">
        <f>'COGS-PRICE-MARGIN_CWS'!$D70</f>
        <v>168.75</v>
      </c>
      <c r="U141" s="102">
        <f>'COGS-PRICE-MARGIN_CWS'!$D70</f>
        <v>168.75</v>
      </c>
      <c r="V141" s="102">
        <f>'COGS-PRICE-MARGIN_CWS'!$D70</f>
        <v>168.75</v>
      </c>
      <c r="W141" s="102">
        <f>'COGS-PRICE-MARGIN_CWS'!$D70</f>
        <v>168.75</v>
      </c>
      <c r="X141" s="102">
        <f>'COGS-PRICE-MARGIN_CWS'!$D70</f>
        <v>168.75</v>
      </c>
      <c r="Y141" s="102">
        <f>'COGS-PRICE-MARGIN_CWS'!$D70</f>
        <v>168.75</v>
      </c>
      <c r="Z141" s="102">
        <f>'COGS-PRICE-MARGIN_CWS'!$D70</f>
        <v>168.75</v>
      </c>
      <c r="AA141" s="102">
        <f>'COGS-PRICE-MARGIN_CWS'!$D70</f>
        <v>168.75</v>
      </c>
      <c r="AB141" s="102">
        <f>'COGS-PRICE-MARGIN_CWS'!$D70</f>
        <v>168.75</v>
      </c>
      <c r="AC141" s="102">
        <f>'COGS-PRICE-MARGIN_CWS'!$D70</f>
        <v>168.75</v>
      </c>
      <c r="AD141" s="102">
        <f>'COGS-PRICE-MARGIN_CWS'!$D91</f>
        <v>191.25</v>
      </c>
      <c r="AE141" s="102">
        <f>'COGS-PRICE-MARGIN_CWS'!$D91</f>
        <v>191.25</v>
      </c>
      <c r="AF141" s="102">
        <f>'COGS-PRICE-MARGIN_CWS'!$D91</f>
        <v>191.25</v>
      </c>
      <c r="AG141" s="102">
        <f>'COGS-PRICE-MARGIN_CWS'!$D91</f>
        <v>191.25</v>
      </c>
      <c r="AH141" s="102">
        <f>'COGS-PRICE-MARGIN_CWS'!$D91</f>
        <v>191.25</v>
      </c>
      <c r="AI141" s="102">
        <f>'COGS-PRICE-MARGIN_CWS'!$D91</f>
        <v>191.25</v>
      </c>
      <c r="AJ141" s="102">
        <f>'COGS-PRICE-MARGIN_CWS'!$D91</f>
        <v>191.25</v>
      </c>
      <c r="AK141" s="102">
        <f>'COGS-PRICE-MARGIN_CWS'!$D91</f>
        <v>191.25</v>
      </c>
      <c r="AL141" s="102">
        <f>'COGS-PRICE-MARGIN_CWS'!$D91</f>
        <v>191.25</v>
      </c>
      <c r="AM141" s="102">
        <f>'COGS-PRICE-MARGIN_CWS'!$D91</f>
        <v>191.25</v>
      </c>
      <c r="AN141" s="102">
        <f>'COGS-PRICE-MARGIN_CWS'!$D91</f>
        <v>191.25</v>
      </c>
      <c r="AO141" s="300">
        <f>'COGS-PRICE-MARGIN_CWS'!$D91</f>
        <v>191.25</v>
      </c>
      <c r="AP141" s="300">
        <f>'COGS-PRICE-MARGIN_CWS'!$D112</f>
        <v>202.5</v>
      </c>
      <c r="AQ141" s="102">
        <f>'COGS-PRICE-MARGIN_CWS'!$D112</f>
        <v>202.5</v>
      </c>
      <c r="AR141" s="102">
        <f>'COGS-PRICE-MARGIN_CWS'!$D112</f>
        <v>202.5</v>
      </c>
      <c r="AS141" s="102">
        <f>'COGS-PRICE-MARGIN_CWS'!$D112</f>
        <v>202.5</v>
      </c>
      <c r="AT141" s="102">
        <f>'COGS-PRICE-MARGIN_CWS'!$D112</f>
        <v>202.5</v>
      </c>
      <c r="AU141" s="102">
        <f>'COGS-PRICE-MARGIN_CWS'!$D112</f>
        <v>202.5</v>
      </c>
      <c r="AV141" s="102">
        <f>'COGS-PRICE-MARGIN_CWS'!$D112</f>
        <v>202.5</v>
      </c>
      <c r="AW141" s="102">
        <f>'COGS-PRICE-MARGIN_CWS'!$D112</f>
        <v>202.5</v>
      </c>
      <c r="AX141" s="102">
        <f>'COGS-PRICE-MARGIN_CWS'!$D112</f>
        <v>202.5</v>
      </c>
      <c r="AY141" s="102">
        <f>'COGS-PRICE-MARGIN_CWS'!$D112</f>
        <v>202.5</v>
      </c>
      <c r="AZ141" s="102">
        <f>'COGS-PRICE-MARGIN_CWS'!$D112</f>
        <v>202.5</v>
      </c>
      <c r="BA141" s="102">
        <f>'COGS-PRICE-MARGIN_CWS'!$D112</f>
        <v>202.5</v>
      </c>
      <c r="BB141" s="102">
        <f>'COGS-PRICE-MARGIN_CWS'!$D133</f>
        <v>202.5</v>
      </c>
      <c r="BC141" s="102">
        <f>'COGS-PRICE-MARGIN_CWS'!$D133</f>
        <v>202.5</v>
      </c>
      <c r="BD141" s="102">
        <f>'COGS-PRICE-MARGIN_CWS'!$D133</f>
        <v>202.5</v>
      </c>
      <c r="BE141" s="102">
        <f>'COGS-PRICE-MARGIN_CWS'!$D133</f>
        <v>202.5</v>
      </c>
      <c r="BF141" s="102">
        <f>'COGS-PRICE-MARGIN_CWS'!$D133</f>
        <v>202.5</v>
      </c>
      <c r="BG141" s="102">
        <f>'COGS-PRICE-MARGIN_CWS'!$D133</f>
        <v>202.5</v>
      </c>
      <c r="BH141" s="102">
        <f>'COGS-PRICE-MARGIN_CWS'!$D133</f>
        <v>202.5</v>
      </c>
      <c r="BI141" s="102">
        <f>'COGS-PRICE-MARGIN_CWS'!$D133</f>
        <v>202.5</v>
      </c>
      <c r="BJ141" s="102">
        <f>'COGS-PRICE-MARGIN_CWS'!$D133</f>
        <v>202.5</v>
      </c>
      <c r="BK141" s="102">
        <f>'COGS-PRICE-MARGIN_CWS'!$D133</f>
        <v>202.5</v>
      </c>
      <c r="BL141" s="102">
        <f>'COGS-PRICE-MARGIN_CWS'!$D133</f>
        <v>202.5</v>
      </c>
      <c r="BM141" s="102">
        <f>'COGS-PRICE-MARGIN_CWS'!$D133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2531.25</v>
      </c>
      <c r="W142" s="102">
        <f t="shared" si="6"/>
        <v>2700</v>
      </c>
      <c r="X142" s="102">
        <f t="shared" si="6"/>
        <v>2362.5</v>
      </c>
      <c r="Y142" s="102">
        <f t="shared" si="6"/>
        <v>2531.25</v>
      </c>
      <c r="Z142" s="102">
        <f t="shared" si="6"/>
        <v>2025</v>
      </c>
      <c r="AA142" s="102">
        <f t="shared" si="6"/>
        <v>2025</v>
      </c>
      <c r="AB142" s="102">
        <f t="shared" si="6"/>
        <v>2025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9562.5</v>
      </c>
      <c r="AI142" s="102">
        <f t="shared" si="6"/>
        <v>10518.75</v>
      </c>
      <c r="AJ142" s="102">
        <f t="shared" si="6"/>
        <v>8797.5</v>
      </c>
      <c r="AK142" s="102">
        <f t="shared" si="6"/>
        <v>9562.5</v>
      </c>
      <c r="AL142" s="102">
        <f t="shared" ref="AL142:BL142" si="7">AL141*AL140</f>
        <v>7841.25</v>
      </c>
      <c r="AM142" s="102">
        <f t="shared" si="7"/>
        <v>7841.25</v>
      </c>
      <c r="AN142" s="102">
        <f t="shared" si="7"/>
        <v>7841.25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20250</v>
      </c>
      <c r="AU142" s="102">
        <f t="shared" si="7"/>
        <v>22275</v>
      </c>
      <c r="AV142" s="102">
        <f t="shared" si="7"/>
        <v>18427.5</v>
      </c>
      <c r="AW142" s="102">
        <f t="shared" si="7"/>
        <v>20250</v>
      </c>
      <c r="AX142" s="102">
        <f t="shared" si="7"/>
        <v>16402.5</v>
      </c>
      <c r="AY142" s="102">
        <f t="shared" si="7"/>
        <v>16402.5</v>
      </c>
      <c r="AZ142" s="102">
        <f t="shared" si="7"/>
        <v>16402.5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32400</v>
      </c>
      <c r="BG142" s="102">
        <f t="shared" si="7"/>
        <v>35437.5</v>
      </c>
      <c r="BH142" s="102">
        <f t="shared" si="7"/>
        <v>29362.5</v>
      </c>
      <c r="BI142" s="102">
        <f t="shared" si="7"/>
        <v>32400</v>
      </c>
      <c r="BJ142" s="102">
        <f t="shared" si="7"/>
        <v>26122.5</v>
      </c>
      <c r="BK142" s="102">
        <f t="shared" si="7"/>
        <v>26122.5</v>
      </c>
      <c r="BL142" s="102">
        <f t="shared" si="7"/>
        <v>26122.5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14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148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505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1005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1604</v>
      </c>
      <c r="BN143" s="105">
        <f>SUM(F143:BM143)</f>
        <v>3276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24975</v>
      </c>
      <c r="AO144" s="90">
        <f>SUM(AD142:AO142)</f>
        <v>96581.25</v>
      </c>
      <c r="BA144" s="90">
        <f>SUM(AP142:BA142)</f>
        <v>203512.5</v>
      </c>
      <c r="BM144" s="90">
        <f>SUM(BB142:BM142)</f>
        <v>324810</v>
      </c>
      <c r="BN144" s="105">
        <f>SUM(F144:BM144)</f>
        <v>649878.75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1306020</v>
      </c>
      <c r="E4" s="9" t="e">
        <f>SUM(P14:AA14)</f>
        <v>#VALUE!</v>
      </c>
      <c r="F4" s="9" t="e">
        <f>SUM(AB14:AM14)</f>
        <v>#VALUE!</v>
      </c>
      <c r="G4" s="9">
        <f>SUM(AN14:AY14)</f>
        <v>3913019.5</v>
      </c>
      <c r="H4" s="9">
        <f>SUM(AZ14:BK14)</f>
        <v>4680637</v>
      </c>
      <c r="I4" s="9" t="e">
        <f>SUM(E4:H4)</f>
        <v>#VALUE!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79620</v>
      </c>
      <c r="F6" s="66" t="e">
        <f>E9</f>
        <v>#VALUE!</v>
      </c>
      <c r="G6" s="66" t="e">
        <f>F9</f>
        <v>#VALUE!</v>
      </c>
      <c r="H6" s="66" t="e">
        <f>G9</f>
        <v>#VALUE!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1306020</v>
      </c>
      <c r="E7" s="9" t="e">
        <f>SUM(P17:AA17)</f>
        <v>#VALUE!</v>
      </c>
      <c r="F7" s="9" t="e">
        <f>SUM(AB17:AM17)</f>
        <v>#VALUE!</v>
      </c>
      <c r="G7" s="9">
        <f>SUM(AN17:AY17)</f>
        <v>3913019.5</v>
      </c>
      <c r="H7" s="9">
        <f>SUM(AZ17:BK17)</f>
        <v>4680637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1226400</v>
      </c>
      <c r="E8" s="9" t="e">
        <f>SUM(P18:AA18)</f>
        <v>#VALUE!</v>
      </c>
      <c r="F8" s="9" t="e">
        <f>SUM(AB18:AM18)</f>
        <v>#VALUE!</v>
      </c>
      <c r="G8" s="9" t="e">
        <f>SUM(AN18:AY18)</f>
        <v>#VALUE!</v>
      </c>
      <c r="H8" s="9">
        <f>SUM(AZ18:BK18)</f>
        <v>4641302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79620</v>
      </c>
      <c r="E9" s="66" t="e">
        <f>E6+E7-E8</f>
        <v>#VALUE!</v>
      </c>
      <c r="F9" s="66" t="e">
        <f>F6+F7-F8</f>
        <v>#VALUE!</v>
      </c>
      <c r="G9" s="66" t="e">
        <f>G6+G7-G8</f>
        <v>#VALUE!</v>
      </c>
      <c r="H9" s="66" t="e">
        <f>H6+H7-H8</f>
        <v>#VALUE!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79620</v>
      </c>
      <c r="E10" s="140" t="e">
        <f>E7-E8</f>
        <v>#VALUE!</v>
      </c>
      <c r="F10" s="140" t="e">
        <f>F7-F8</f>
        <v>#VALUE!</v>
      </c>
      <c r="G10" s="140" t="e">
        <f>G7-G8</f>
        <v>#VALUE!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'REV-REVCALC_CWS'!C88</f>
        <v>0</v>
      </c>
      <c r="D14" s="9">
        <f>'REV-REVCALC_CWS'!D88</f>
        <v>0</v>
      </c>
      <c r="E14" s="9">
        <f>'REV-REVCALC_CWS'!E88</f>
        <v>0</v>
      </c>
      <c r="F14" s="9">
        <f>'REV-REVCALC_CWS'!F88</f>
        <v>0</v>
      </c>
      <c r="G14" s="9">
        <f>'REV-REVCALC_CWS'!G88</f>
        <v>152190</v>
      </c>
      <c r="H14" s="9">
        <f>'REV-REVCALC_CWS'!H88</f>
        <v>168570</v>
      </c>
      <c r="I14" s="9">
        <f>'REV-REVCALC_CWS'!I88</f>
        <v>184950</v>
      </c>
      <c r="J14" s="9">
        <f>'REV-REVCALC_CWS'!J88</f>
        <v>152190</v>
      </c>
      <c r="K14" s="9">
        <f>'REV-REVCALC_CWS'!K88</f>
        <v>168570</v>
      </c>
      <c r="L14" s="9">
        <f>'REV-REVCALC_CWS'!L88</f>
        <v>133310</v>
      </c>
      <c r="M14" s="9">
        <f>'REV-REVCALC_CWS'!M88</f>
        <v>133310</v>
      </c>
      <c r="N14" s="9">
        <f>'REV-REVCALC_CWS'!N88</f>
        <v>133310</v>
      </c>
      <c r="O14" s="9">
        <f>'REV-REVCALC_CWS'!O88</f>
        <v>79620</v>
      </c>
      <c r="P14" s="9" t="e">
        <f>'REV-REVCALC_CWS'!P88</f>
        <v>#VALUE!</v>
      </c>
      <c r="Q14" s="9" t="e">
        <f>'REV-REVCALC_CWS'!Q88</f>
        <v>#VALUE!</v>
      </c>
      <c r="R14" s="9" t="e">
        <f>'REV-REVCALC_CWS'!R88</f>
        <v>#VALUE!</v>
      </c>
      <c r="S14" s="9" t="e">
        <f>'REV-REVCALC_CWS'!S88</f>
        <v>#VALUE!</v>
      </c>
      <c r="T14" s="9" t="e">
        <f>'REV-REVCALC_CWS'!T88</f>
        <v>#VALUE!</v>
      </c>
      <c r="U14" s="9" t="e">
        <f>'REV-REVCALC_CWS'!U88</f>
        <v>#VALUE!</v>
      </c>
      <c r="V14" s="9" t="e">
        <f>'REV-REVCALC_CWS'!V88</f>
        <v>#VALUE!</v>
      </c>
      <c r="W14" s="9" t="e">
        <f>'REV-REVCALC_CWS'!W88</f>
        <v>#VALUE!</v>
      </c>
      <c r="X14" s="9" t="e">
        <f>'REV-REVCALC_CWS'!X88</f>
        <v>#VALUE!</v>
      </c>
      <c r="Y14" s="9" t="e">
        <f>'REV-REVCALC_CWS'!Y88</f>
        <v>#VALUE!</v>
      </c>
      <c r="Z14" s="9" t="e">
        <f>'REV-REVCALC_CWS'!Z88</f>
        <v>#VALUE!</v>
      </c>
      <c r="AA14" s="9" t="e">
        <f>'REV-REVCALC_CWS'!AA88</f>
        <v>#VALUE!</v>
      </c>
      <c r="AB14" s="9" t="e">
        <f>'REV-REVCALC_CWS'!AB88</f>
        <v>#VALUE!</v>
      </c>
      <c r="AC14" s="9" t="e">
        <f>'REV-REVCALC_CWS'!AC88</f>
        <v>#VALUE!</v>
      </c>
      <c r="AD14" s="9" t="e">
        <f>'REV-REVCALC_CWS'!AD88</f>
        <v>#VALUE!</v>
      </c>
      <c r="AE14" s="9" t="e">
        <f>'REV-REVCALC_CWS'!AE88</f>
        <v>#VALUE!</v>
      </c>
      <c r="AF14" s="9" t="e">
        <f>'REV-REVCALC_CWS'!AF88</f>
        <v>#VALUE!</v>
      </c>
      <c r="AG14" s="9" t="e">
        <f>'REV-REVCALC_CWS'!AG88</f>
        <v>#VALUE!</v>
      </c>
      <c r="AH14" s="9" t="e">
        <f>'REV-REVCALC_CWS'!AH88</f>
        <v>#VALUE!</v>
      </c>
      <c r="AI14" s="9" t="e">
        <f>'REV-REVCALC_CWS'!AI88</f>
        <v>#VALUE!</v>
      </c>
      <c r="AJ14" s="9" t="e">
        <f>'REV-REVCALC_CWS'!AJ88</f>
        <v>#VALUE!</v>
      </c>
      <c r="AK14" s="9" t="e">
        <f>'REV-REVCALC_CWS'!AK88</f>
        <v>#VALUE!</v>
      </c>
      <c r="AL14" s="9" t="e">
        <f>'REV-REVCALC_CWS'!AL88</f>
        <v>#VALUE!</v>
      </c>
      <c r="AM14" s="9" t="e">
        <f>'REV-REVCALC_CWS'!AM88</f>
        <v>#VALUE!</v>
      </c>
      <c r="AN14" s="9">
        <f>'REV-REVCALC_CWS'!AN88</f>
        <v>194900</v>
      </c>
      <c r="AO14" s="9">
        <f>'REV-REVCALC_CWS'!AO88</f>
        <v>314355</v>
      </c>
      <c r="AP14" s="9">
        <f>'REV-REVCALC_CWS'!AP88</f>
        <v>351959.5</v>
      </c>
      <c r="AQ14" s="9">
        <f>'REV-REVCALC_CWS'!AQ88</f>
        <v>352437.5</v>
      </c>
      <c r="AR14" s="9">
        <f>'REV-REVCALC_CWS'!AR88</f>
        <v>390010</v>
      </c>
      <c r="AS14" s="9">
        <f>'REV-REVCALC_CWS'!AS88</f>
        <v>427785</v>
      </c>
      <c r="AT14" s="9">
        <f>'REV-REVCALC_CWS'!AT88</f>
        <v>352437.5</v>
      </c>
      <c r="AU14" s="9">
        <f>'REV-REVCALC_CWS'!AU88</f>
        <v>390010</v>
      </c>
      <c r="AV14" s="9">
        <f>'REV-REVCALC_CWS'!AV88</f>
        <v>314662.5</v>
      </c>
      <c r="AW14" s="9">
        <f>'REV-REVCALC_CWS'!AW88</f>
        <v>314662.5</v>
      </c>
      <c r="AX14" s="9">
        <f>'REV-REVCALC_CWS'!AX88</f>
        <v>314662.5</v>
      </c>
      <c r="AY14" s="9">
        <f>'REV-REVCALC_CWS'!AY88</f>
        <v>195137.5</v>
      </c>
      <c r="AZ14" s="9">
        <f>'REV-REVCALC_CWS'!AZ88</f>
        <v>234235</v>
      </c>
      <c r="BA14" s="9">
        <f>'REV-REVCALC_CWS'!BA88</f>
        <v>376200</v>
      </c>
      <c r="BB14" s="9">
        <f>'REV-REVCALC_CWS'!BB88</f>
        <v>418779.5</v>
      </c>
      <c r="BC14" s="9">
        <f>'REV-REVCALC_CWS'!BC88</f>
        <v>419257.5</v>
      </c>
      <c r="BD14" s="9">
        <f>'REV-REVCALC_CWS'!BD88</f>
        <v>468680</v>
      </c>
      <c r="BE14" s="9">
        <f>'REV-REVCALC_CWS'!BE88</f>
        <v>511552.5</v>
      </c>
      <c r="BF14" s="9">
        <f>'REV-REVCALC_CWS'!BF88</f>
        <v>419257.5</v>
      </c>
      <c r="BG14" s="9">
        <f>'REV-REVCALC_CWS'!BG88</f>
        <v>468680</v>
      </c>
      <c r="BH14" s="9">
        <f>'REV-REVCALC_CWS'!BH88</f>
        <v>376507.5</v>
      </c>
      <c r="BI14" s="9">
        <f>'REV-REVCALC_CWS'!BI88</f>
        <v>376507.5</v>
      </c>
      <c r="BJ14" s="9">
        <f>'REV-REVCALC_CWS'!BJ88</f>
        <v>376507.5</v>
      </c>
      <c r="BK14" s="9">
        <f>'REV-REVCALC_CWS'!BK88</f>
        <v>234472.5</v>
      </c>
      <c r="BL14" s="38" t="e">
        <f>SUM(C14:BK14)</f>
        <v>#VALUE!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 t="e">
        <f t="shared" si="0"/>
        <v>#VALUE!</v>
      </c>
      <c r="R16" s="66" t="e">
        <f t="shared" si="0"/>
        <v>#VALUE!</v>
      </c>
      <c r="S16" s="66" t="e">
        <f t="shared" si="0"/>
        <v>#VALUE!</v>
      </c>
      <c r="T16" s="66" t="e">
        <f t="shared" si="0"/>
        <v>#VALUE!</v>
      </c>
      <c r="U16" s="66" t="e">
        <f t="shared" si="0"/>
        <v>#VALUE!</v>
      </c>
      <c r="V16" s="66" t="e">
        <f t="shared" si="0"/>
        <v>#VALUE!</v>
      </c>
      <c r="W16" s="66" t="e">
        <f t="shared" si="0"/>
        <v>#VALUE!</v>
      </c>
      <c r="X16" s="66" t="e">
        <f t="shared" si="0"/>
        <v>#VALUE!</v>
      </c>
      <c r="Y16" s="66" t="e">
        <f t="shared" si="0"/>
        <v>#VALUE!</v>
      </c>
      <c r="Z16" s="66" t="e">
        <f t="shared" si="0"/>
        <v>#VALUE!</v>
      </c>
      <c r="AA16" s="66" t="e">
        <f t="shared" si="0"/>
        <v>#VALUE!</v>
      </c>
      <c r="AB16" s="66" t="e">
        <f t="shared" si="0"/>
        <v>#VALUE!</v>
      </c>
      <c r="AC16" s="66" t="e">
        <f t="shared" si="0"/>
        <v>#VALUE!</v>
      </c>
      <c r="AD16" s="66" t="e">
        <f t="shared" si="0"/>
        <v>#VALUE!</v>
      </c>
      <c r="AE16" s="66" t="e">
        <f t="shared" si="0"/>
        <v>#VALUE!</v>
      </c>
      <c r="AF16" s="66" t="e">
        <f t="shared" si="0"/>
        <v>#VALUE!</v>
      </c>
      <c r="AG16" s="66" t="e">
        <f t="shared" si="0"/>
        <v>#VALUE!</v>
      </c>
      <c r="AH16" s="66" t="e">
        <f t="shared" si="0"/>
        <v>#VALUE!</v>
      </c>
      <c r="AI16" s="66" t="e">
        <f t="shared" si="0"/>
        <v>#VALUE!</v>
      </c>
      <c r="AJ16" s="66" t="e">
        <f t="shared" ref="AJ16:BK16" si="1">AI19</f>
        <v>#VALUE!</v>
      </c>
      <c r="AK16" s="66" t="e">
        <f t="shared" si="1"/>
        <v>#VALUE!</v>
      </c>
      <c r="AL16" s="66" t="e">
        <f t="shared" si="1"/>
        <v>#VALUE!</v>
      </c>
      <c r="AM16" s="66" t="e">
        <f t="shared" si="1"/>
        <v>#VALUE!</v>
      </c>
      <c r="AN16" s="66" t="e">
        <f t="shared" si="1"/>
        <v>#VALUE!</v>
      </c>
      <c r="AO16" s="66" t="e">
        <f t="shared" si="1"/>
        <v>#VALUE!</v>
      </c>
      <c r="AP16" s="66" t="e">
        <f t="shared" si="1"/>
        <v>#VALUE!</v>
      </c>
      <c r="AQ16" s="66" t="e">
        <f t="shared" si="1"/>
        <v>#VALUE!</v>
      </c>
      <c r="AR16" s="66" t="e">
        <f t="shared" si="1"/>
        <v>#VALUE!</v>
      </c>
      <c r="AS16" s="66" t="e">
        <f t="shared" si="1"/>
        <v>#VALUE!</v>
      </c>
      <c r="AT16" s="66" t="e">
        <f t="shared" si="1"/>
        <v>#VALUE!</v>
      </c>
      <c r="AU16" s="66" t="e">
        <f t="shared" si="1"/>
        <v>#VALUE!</v>
      </c>
      <c r="AV16" s="66" t="e">
        <f t="shared" si="1"/>
        <v>#VALUE!</v>
      </c>
      <c r="AW16" s="66" t="e">
        <f t="shared" si="1"/>
        <v>#VALUE!</v>
      </c>
      <c r="AX16" s="66" t="e">
        <f t="shared" si="1"/>
        <v>#VALUE!</v>
      </c>
      <c r="AY16" s="66" t="e">
        <f t="shared" si="1"/>
        <v>#VALUE!</v>
      </c>
      <c r="AZ16" s="66" t="e">
        <f t="shared" si="1"/>
        <v>#VALUE!</v>
      </c>
      <c r="BA16" s="66" t="e">
        <f t="shared" si="1"/>
        <v>#VALUE!</v>
      </c>
      <c r="BB16" s="66" t="e">
        <f t="shared" si="1"/>
        <v>#VALUE!</v>
      </c>
      <c r="BC16" s="66" t="e">
        <f t="shared" si="1"/>
        <v>#VALUE!</v>
      </c>
      <c r="BD16" s="66" t="e">
        <f t="shared" si="1"/>
        <v>#VALUE!</v>
      </c>
      <c r="BE16" s="66" t="e">
        <f t="shared" si="1"/>
        <v>#VALUE!</v>
      </c>
      <c r="BF16" s="66" t="e">
        <f t="shared" si="1"/>
        <v>#VALUE!</v>
      </c>
      <c r="BG16" s="66" t="e">
        <f t="shared" si="1"/>
        <v>#VALUE!</v>
      </c>
      <c r="BH16" s="66" t="e">
        <f t="shared" si="1"/>
        <v>#VALUE!</v>
      </c>
      <c r="BI16" s="66" t="e">
        <f t="shared" si="1"/>
        <v>#VALUE!</v>
      </c>
      <c r="BJ16" s="66" t="e">
        <f t="shared" si="1"/>
        <v>#VALUE!</v>
      </c>
      <c r="BK16" s="66" t="e">
        <f t="shared" si="1"/>
        <v>#VALUE!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 t="e">
        <f t="shared" si="2"/>
        <v>#VALUE!</v>
      </c>
      <c r="Q17" s="140" t="e">
        <f t="shared" si="2"/>
        <v>#VALUE!</v>
      </c>
      <c r="R17" s="140" t="e">
        <f t="shared" si="2"/>
        <v>#VALUE!</v>
      </c>
      <c r="S17" s="140" t="e">
        <f t="shared" si="2"/>
        <v>#VALUE!</v>
      </c>
      <c r="T17" s="140" t="e">
        <f t="shared" si="2"/>
        <v>#VALUE!</v>
      </c>
      <c r="U17" s="140" t="e">
        <f t="shared" si="2"/>
        <v>#VALUE!</v>
      </c>
      <c r="V17" s="140" t="e">
        <f t="shared" si="2"/>
        <v>#VALUE!</v>
      </c>
      <c r="W17" s="140" t="e">
        <f t="shared" si="2"/>
        <v>#VALUE!</v>
      </c>
      <c r="X17" s="140" t="e">
        <f t="shared" si="2"/>
        <v>#VALUE!</v>
      </c>
      <c r="Y17" s="140" t="e">
        <f t="shared" si="2"/>
        <v>#VALUE!</v>
      </c>
      <c r="Z17" s="140" t="e">
        <f t="shared" si="2"/>
        <v>#VALUE!</v>
      </c>
      <c r="AA17" s="140" t="e">
        <f t="shared" si="2"/>
        <v>#VALUE!</v>
      </c>
      <c r="AB17" s="140" t="e">
        <f t="shared" si="2"/>
        <v>#VALUE!</v>
      </c>
      <c r="AC17" s="140" t="e">
        <f t="shared" si="2"/>
        <v>#VALUE!</v>
      </c>
      <c r="AD17" s="140" t="e">
        <f t="shared" si="2"/>
        <v>#VALUE!</v>
      </c>
      <c r="AE17" s="140" t="e">
        <f t="shared" si="2"/>
        <v>#VALUE!</v>
      </c>
      <c r="AF17" s="140" t="e">
        <f t="shared" si="2"/>
        <v>#VALUE!</v>
      </c>
      <c r="AG17" s="140" t="e">
        <f t="shared" si="2"/>
        <v>#VALUE!</v>
      </c>
      <c r="AH17" s="140" t="e">
        <f t="shared" si="2"/>
        <v>#VALUE!</v>
      </c>
      <c r="AI17" s="140" t="e">
        <f t="shared" ref="AI17:BK17" si="3">AI14</f>
        <v>#VALUE!</v>
      </c>
      <c r="AJ17" s="140" t="e">
        <f t="shared" si="3"/>
        <v>#VALUE!</v>
      </c>
      <c r="AK17" s="140" t="e">
        <f t="shared" si="3"/>
        <v>#VALUE!</v>
      </c>
      <c r="AL17" s="140" t="e">
        <f t="shared" si="3"/>
        <v>#VALUE!</v>
      </c>
      <c r="AM17" s="140" t="e">
        <f t="shared" si="3"/>
        <v>#VALUE!</v>
      </c>
      <c r="AN17" s="140">
        <f t="shared" si="3"/>
        <v>194900</v>
      </c>
      <c r="AO17" s="140">
        <f t="shared" si="3"/>
        <v>314355</v>
      </c>
      <c r="AP17" s="140">
        <f t="shared" si="3"/>
        <v>351959.5</v>
      </c>
      <c r="AQ17" s="140">
        <f t="shared" si="3"/>
        <v>352437.5</v>
      </c>
      <c r="AR17" s="140">
        <f t="shared" si="3"/>
        <v>390010</v>
      </c>
      <c r="AS17" s="140">
        <f t="shared" si="3"/>
        <v>427785</v>
      </c>
      <c r="AT17" s="140">
        <f t="shared" si="3"/>
        <v>352437.5</v>
      </c>
      <c r="AU17" s="140">
        <f t="shared" si="3"/>
        <v>390010</v>
      </c>
      <c r="AV17" s="140">
        <f t="shared" si="3"/>
        <v>314662.5</v>
      </c>
      <c r="AW17" s="140">
        <f t="shared" si="3"/>
        <v>314662.5</v>
      </c>
      <c r="AX17" s="140">
        <f t="shared" si="3"/>
        <v>314662.5</v>
      </c>
      <c r="AY17" s="140">
        <f t="shared" si="3"/>
        <v>195137.5</v>
      </c>
      <c r="AZ17" s="140">
        <f t="shared" si="3"/>
        <v>234235</v>
      </c>
      <c r="BA17" s="140">
        <f t="shared" si="3"/>
        <v>376200</v>
      </c>
      <c r="BB17" s="140">
        <f t="shared" si="3"/>
        <v>418779.5</v>
      </c>
      <c r="BC17" s="140">
        <f t="shared" si="3"/>
        <v>419257.5</v>
      </c>
      <c r="BD17" s="140">
        <f t="shared" si="3"/>
        <v>468680</v>
      </c>
      <c r="BE17" s="140">
        <f t="shared" si="3"/>
        <v>511552.5</v>
      </c>
      <c r="BF17" s="140">
        <f t="shared" si="3"/>
        <v>419257.5</v>
      </c>
      <c r="BG17" s="140">
        <f t="shared" si="3"/>
        <v>468680</v>
      </c>
      <c r="BH17" s="140">
        <f t="shared" si="3"/>
        <v>376507.5</v>
      </c>
      <c r="BI17" s="140">
        <f t="shared" si="3"/>
        <v>376507.5</v>
      </c>
      <c r="BJ17" s="140">
        <f t="shared" si="3"/>
        <v>376507.5</v>
      </c>
      <c r="BK17" s="140">
        <f t="shared" si="3"/>
        <v>234472.5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 t="e">
        <f t="shared" si="4"/>
        <v>#VALUE!</v>
      </c>
      <c r="R18" s="140" t="e">
        <f t="shared" si="4"/>
        <v>#VALUE!</v>
      </c>
      <c r="S18" s="140" t="e">
        <f t="shared" si="4"/>
        <v>#VALUE!</v>
      </c>
      <c r="T18" s="140" t="e">
        <f t="shared" si="4"/>
        <v>#VALUE!</v>
      </c>
      <c r="U18" s="140" t="e">
        <f t="shared" si="4"/>
        <v>#VALUE!</v>
      </c>
      <c r="V18" s="140" t="e">
        <f t="shared" si="4"/>
        <v>#VALUE!</v>
      </c>
      <c r="W18" s="140" t="e">
        <f t="shared" si="4"/>
        <v>#VALUE!</v>
      </c>
      <c r="X18" s="140" t="e">
        <f t="shared" si="4"/>
        <v>#VALUE!</v>
      </c>
      <c r="Y18" s="140" t="e">
        <f t="shared" si="4"/>
        <v>#VALUE!</v>
      </c>
      <c r="Z18" s="140" t="e">
        <f t="shared" si="4"/>
        <v>#VALUE!</v>
      </c>
      <c r="AA18" s="140" t="e">
        <f t="shared" si="4"/>
        <v>#VALUE!</v>
      </c>
      <c r="AB18" s="140" t="e">
        <f t="shared" si="4"/>
        <v>#VALUE!</v>
      </c>
      <c r="AC18" s="140" t="e">
        <f t="shared" si="4"/>
        <v>#VALUE!</v>
      </c>
      <c r="AD18" s="140" t="e">
        <f t="shared" si="4"/>
        <v>#VALUE!</v>
      </c>
      <c r="AE18" s="140" t="e">
        <f t="shared" si="4"/>
        <v>#VALUE!</v>
      </c>
      <c r="AF18" s="140" t="e">
        <f t="shared" si="4"/>
        <v>#VALUE!</v>
      </c>
      <c r="AG18" s="140" t="e">
        <f t="shared" si="4"/>
        <v>#VALUE!</v>
      </c>
      <c r="AH18" s="140" t="e">
        <f t="shared" si="4"/>
        <v>#VALUE!</v>
      </c>
      <c r="AI18" s="140" t="e">
        <f t="shared" si="4"/>
        <v>#VALUE!</v>
      </c>
      <c r="AJ18" s="140" t="e">
        <f t="shared" ref="AJ18:BK18" si="5">AI17</f>
        <v>#VALUE!</v>
      </c>
      <c r="AK18" s="140" t="e">
        <f t="shared" si="5"/>
        <v>#VALUE!</v>
      </c>
      <c r="AL18" s="140" t="e">
        <f t="shared" si="5"/>
        <v>#VALUE!</v>
      </c>
      <c r="AM18" s="140" t="e">
        <f t="shared" si="5"/>
        <v>#VALUE!</v>
      </c>
      <c r="AN18" s="140" t="e">
        <f t="shared" si="5"/>
        <v>#VALUE!</v>
      </c>
      <c r="AO18" s="140">
        <f t="shared" si="5"/>
        <v>194900</v>
      </c>
      <c r="AP18" s="140">
        <f t="shared" si="5"/>
        <v>314355</v>
      </c>
      <c r="AQ18" s="140">
        <f t="shared" si="5"/>
        <v>351959.5</v>
      </c>
      <c r="AR18" s="140">
        <f t="shared" si="5"/>
        <v>352437.5</v>
      </c>
      <c r="AS18" s="140">
        <f t="shared" si="5"/>
        <v>390010</v>
      </c>
      <c r="AT18" s="140">
        <f t="shared" si="5"/>
        <v>427785</v>
      </c>
      <c r="AU18" s="140">
        <f t="shared" si="5"/>
        <v>352437.5</v>
      </c>
      <c r="AV18" s="140">
        <f t="shared" si="5"/>
        <v>390010</v>
      </c>
      <c r="AW18" s="140">
        <f t="shared" si="5"/>
        <v>314662.5</v>
      </c>
      <c r="AX18" s="140">
        <f t="shared" si="5"/>
        <v>314662.5</v>
      </c>
      <c r="AY18" s="140">
        <f t="shared" si="5"/>
        <v>314662.5</v>
      </c>
      <c r="AZ18" s="140">
        <f t="shared" si="5"/>
        <v>195137.5</v>
      </c>
      <c r="BA18" s="140">
        <f t="shared" si="5"/>
        <v>234235</v>
      </c>
      <c r="BB18" s="140">
        <f t="shared" si="5"/>
        <v>376200</v>
      </c>
      <c r="BC18" s="140">
        <f t="shared" si="5"/>
        <v>418779.5</v>
      </c>
      <c r="BD18" s="140">
        <f t="shared" si="5"/>
        <v>419257.5</v>
      </c>
      <c r="BE18" s="140">
        <f t="shared" si="5"/>
        <v>468680</v>
      </c>
      <c r="BF18" s="140">
        <f t="shared" si="5"/>
        <v>511552.5</v>
      </c>
      <c r="BG18" s="140">
        <f t="shared" si="5"/>
        <v>419257.5</v>
      </c>
      <c r="BH18" s="140">
        <f t="shared" si="5"/>
        <v>468680</v>
      </c>
      <c r="BI18" s="140">
        <f t="shared" si="5"/>
        <v>376507.5</v>
      </c>
      <c r="BJ18" s="140">
        <f t="shared" si="5"/>
        <v>376507.5</v>
      </c>
      <c r="BK18" s="140">
        <f t="shared" si="5"/>
        <v>376507.5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 t="e">
        <f t="shared" si="6"/>
        <v>#VALUE!</v>
      </c>
      <c r="Q19" s="66" t="e">
        <f t="shared" si="6"/>
        <v>#VALUE!</v>
      </c>
      <c r="R19" s="66" t="e">
        <f t="shared" si="6"/>
        <v>#VALUE!</v>
      </c>
      <c r="S19" s="66" t="e">
        <f t="shared" si="6"/>
        <v>#VALUE!</v>
      </c>
      <c r="T19" s="66" t="e">
        <f t="shared" si="6"/>
        <v>#VALUE!</v>
      </c>
      <c r="U19" s="66" t="e">
        <f t="shared" si="6"/>
        <v>#VALUE!</v>
      </c>
      <c r="V19" s="66" t="e">
        <f t="shared" si="6"/>
        <v>#VALUE!</v>
      </c>
      <c r="W19" s="66" t="e">
        <f t="shared" si="6"/>
        <v>#VALUE!</v>
      </c>
      <c r="X19" s="66" t="e">
        <f t="shared" si="6"/>
        <v>#VALUE!</v>
      </c>
      <c r="Y19" s="66" t="e">
        <f t="shared" si="6"/>
        <v>#VALUE!</v>
      </c>
      <c r="Z19" s="66" t="e">
        <f t="shared" si="6"/>
        <v>#VALUE!</v>
      </c>
      <c r="AA19" s="66" t="e">
        <f t="shared" si="6"/>
        <v>#VALUE!</v>
      </c>
      <c r="AB19" s="66" t="e">
        <f t="shared" si="6"/>
        <v>#VALUE!</v>
      </c>
      <c r="AC19" s="66" t="e">
        <f t="shared" si="6"/>
        <v>#VALUE!</v>
      </c>
      <c r="AD19" s="66" t="e">
        <f t="shared" si="6"/>
        <v>#VALUE!</v>
      </c>
      <c r="AE19" s="66" t="e">
        <f t="shared" si="6"/>
        <v>#VALUE!</v>
      </c>
      <c r="AF19" s="66" t="e">
        <f t="shared" si="6"/>
        <v>#VALUE!</v>
      </c>
      <c r="AG19" s="66" t="e">
        <f t="shared" si="6"/>
        <v>#VALUE!</v>
      </c>
      <c r="AH19" s="66" t="e">
        <f t="shared" si="6"/>
        <v>#VALUE!</v>
      </c>
      <c r="AI19" s="66" t="e">
        <f t="shared" ref="AI19:BK19" si="7">AI16+AI17-AI18</f>
        <v>#VALUE!</v>
      </c>
      <c r="AJ19" s="66" t="e">
        <f t="shared" si="7"/>
        <v>#VALUE!</v>
      </c>
      <c r="AK19" s="66" t="e">
        <f t="shared" si="7"/>
        <v>#VALUE!</v>
      </c>
      <c r="AL19" s="66" t="e">
        <f t="shared" si="7"/>
        <v>#VALUE!</v>
      </c>
      <c r="AM19" s="66" t="e">
        <f t="shared" si="7"/>
        <v>#VALUE!</v>
      </c>
      <c r="AN19" s="66" t="e">
        <f t="shared" si="7"/>
        <v>#VALUE!</v>
      </c>
      <c r="AO19" s="66" t="e">
        <f t="shared" si="7"/>
        <v>#VALUE!</v>
      </c>
      <c r="AP19" s="66" t="e">
        <f t="shared" si="7"/>
        <v>#VALUE!</v>
      </c>
      <c r="AQ19" s="66" t="e">
        <f t="shared" si="7"/>
        <v>#VALUE!</v>
      </c>
      <c r="AR19" s="66" t="e">
        <f t="shared" si="7"/>
        <v>#VALUE!</v>
      </c>
      <c r="AS19" s="66" t="e">
        <f t="shared" si="7"/>
        <v>#VALUE!</v>
      </c>
      <c r="AT19" s="66" t="e">
        <f t="shared" si="7"/>
        <v>#VALUE!</v>
      </c>
      <c r="AU19" s="66" t="e">
        <f t="shared" si="7"/>
        <v>#VALUE!</v>
      </c>
      <c r="AV19" s="66" t="e">
        <f t="shared" si="7"/>
        <v>#VALUE!</v>
      </c>
      <c r="AW19" s="66" t="e">
        <f t="shared" si="7"/>
        <v>#VALUE!</v>
      </c>
      <c r="AX19" s="66" t="e">
        <f t="shared" si="7"/>
        <v>#VALUE!</v>
      </c>
      <c r="AY19" s="66" t="e">
        <f t="shared" si="7"/>
        <v>#VALUE!</v>
      </c>
      <c r="AZ19" s="66" t="e">
        <f t="shared" si="7"/>
        <v>#VALUE!</v>
      </c>
      <c r="BA19" s="66" t="e">
        <f t="shared" si="7"/>
        <v>#VALUE!</v>
      </c>
      <c r="BB19" s="66" t="e">
        <f t="shared" si="7"/>
        <v>#VALUE!</v>
      </c>
      <c r="BC19" s="66" t="e">
        <f t="shared" si="7"/>
        <v>#VALUE!</v>
      </c>
      <c r="BD19" s="66" t="e">
        <f t="shared" si="7"/>
        <v>#VALUE!</v>
      </c>
      <c r="BE19" s="66" t="e">
        <f t="shared" si="7"/>
        <v>#VALUE!</v>
      </c>
      <c r="BF19" s="66" t="e">
        <f t="shared" si="7"/>
        <v>#VALUE!</v>
      </c>
      <c r="BG19" s="66" t="e">
        <f t="shared" si="7"/>
        <v>#VALUE!</v>
      </c>
      <c r="BH19" s="66" t="e">
        <f t="shared" si="7"/>
        <v>#VALUE!</v>
      </c>
      <c r="BI19" s="66" t="e">
        <f t="shared" si="7"/>
        <v>#VALUE!</v>
      </c>
      <c r="BJ19" s="66" t="e">
        <f t="shared" si="7"/>
        <v>#VALUE!</v>
      </c>
      <c r="BK19" s="66" t="e">
        <f t="shared" si="7"/>
        <v>#VALUE!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 t="e">
        <f t="shared" si="8"/>
        <v>#VALUE!</v>
      </c>
      <c r="Q20" s="140" t="e">
        <f t="shared" si="8"/>
        <v>#VALUE!</v>
      </c>
      <c r="R20" s="140" t="e">
        <f t="shared" si="8"/>
        <v>#VALUE!</v>
      </c>
      <c r="S20" s="140" t="e">
        <f t="shared" si="8"/>
        <v>#VALUE!</v>
      </c>
      <c r="T20" s="140" t="e">
        <f t="shared" si="8"/>
        <v>#VALUE!</v>
      </c>
      <c r="U20" s="140" t="e">
        <f t="shared" si="8"/>
        <v>#VALUE!</v>
      </c>
      <c r="V20" s="140" t="e">
        <f t="shared" si="8"/>
        <v>#VALUE!</v>
      </c>
      <c r="W20" s="140" t="e">
        <f t="shared" si="8"/>
        <v>#VALUE!</v>
      </c>
      <c r="X20" s="140" t="e">
        <f t="shared" si="8"/>
        <v>#VALUE!</v>
      </c>
      <c r="Y20" s="140" t="e">
        <f t="shared" si="8"/>
        <v>#VALUE!</v>
      </c>
      <c r="Z20" s="140" t="e">
        <f t="shared" si="8"/>
        <v>#VALUE!</v>
      </c>
      <c r="AA20" s="140" t="e">
        <f t="shared" si="8"/>
        <v>#VALUE!</v>
      </c>
      <c r="AB20" s="140" t="e">
        <f t="shared" si="8"/>
        <v>#VALUE!</v>
      </c>
      <c r="AC20" s="140" t="e">
        <f t="shared" si="8"/>
        <v>#VALUE!</v>
      </c>
      <c r="AD20" s="140" t="e">
        <f t="shared" si="8"/>
        <v>#VALUE!</v>
      </c>
      <c r="AE20" s="140" t="e">
        <f t="shared" si="8"/>
        <v>#VALUE!</v>
      </c>
      <c r="AF20" s="140" t="e">
        <f t="shared" si="8"/>
        <v>#VALUE!</v>
      </c>
      <c r="AG20" s="140" t="e">
        <f t="shared" si="8"/>
        <v>#VALUE!</v>
      </c>
      <c r="AH20" s="140" t="e">
        <f t="shared" si="8"/>
        <v>#VALUE!</v>
      </c>
      <c r="AI20" s="140" t="e">
        <f t="shared" si="8"/>
        <v>#VALUE!</v>
      </c>
      <c r="AJ20" s="140" t="e">
        <f t="shared" ref="AJ20:BK20" si="9">AJ17-AJ18</f>
        <v>#VALUE!</v>
      </c>
      <c r="AK20" s="140" t="e">
        <f t="shared" si="9"/>
        <v>#VALUE!</v>
      </c>
      <c r="AL20" s="140" t="e">
        <f t="shared" si="9"/>
        <v>#VALUE!</v>
      </c>
      <c r="AM20" s="140" t="e">
        <f t="shared" si="9"/>
        <v>#VALUE!</v>
      </c>
      <c r="AN20" s="140" t="e">
        <f t="shared" si="9"/>
        <v>#VALUE!</v>
      </c>
      <c r="AO20" s="140">
        <f t="shared" si="9"/>
        <v>119455</v>
      </c>
      <c r="AP20" s="140">
        <f t="shared" si="9"/>
        <v>37604.5</v>
      </c>
      <c r="AQ20" s="140">
        <f t="shared" si="9"/>
        <v>478</v>
      </c>
      <c r="AR20" s="140">
        <f t="shared" si="9"/>
        <v>37572.5</v>
      </c>
      <c r="AS20" s="140">
        <f t="shared" si="9"/>
        <v>37775</v>
      </c>
      <c r="AT20" s="140">
        <f t="shared" si="9"/>
        <v>-75347.5</v>
      </c>
      <c r="AU20" s="140">
        <f t="shared" si="9"/>
        <v>37572.5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-119525</v>
      </c>
      <c r="AZ20" s="140">
        <f t="shared" si="9"/>
        <v>39097.5</v>
      </c>
      <c r="BA20" s="140">
        <f t="shared" si="9"/>
        <v>141965</v>
      </c>
      <c r="BB20" s="140">
        <f t="shared" si="9"/>
        <v>42579.5</v>
      </c>
      <c r="BC20" s="140">
        <f t="shared" si="9"/>
        <v>478</v>
      </c>
      <c r="BD20" s="140">
        <f t="shared" si="9"/>
        <v>49422.5</v>
      </c>
      <c r="BE20" s="140">
        <f t="shared" si="9"/>
        <v>42872.5</v>
      </c>
      <c r="BF20" s="140">
        <f t="shared" si="9"/>
        <v>-92295</v>
      </c>
      <c r="BG20" s="140">
        <f t="shared" si="9"/>
        <v>49422.5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-142035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 t="e">
        <f>'COSM-BONUS_CWS'!R71</f>
        <v>#VALUE!</v>
      </c>
      <c r="U166" s="26" t="e">
        <f>'COSM-BONUS_CWS'!S71</f>
        <v>#VALUE!</v>
      </c>
      <c r="V166" s="26" t="e">
        <f>'COSM-BONUS_CWS'!T71</f>
        <v>#VALUE!</v>
      </c>
      <c r="W166" s="26" t="e">
        <f>'COSM-BONUS_CWS'!U71</f>
        <v>#VALUE!</v>
      </c>
      <c r="X166" s="26" t="e">
        <f>'COSM-BONUS_CWS'!V71</f>
        <v>#VALUE!</v>
      </c>
      <c r="Y166" s="26" t="e">
        <f>'COSM-BONUS_CWS'!W71</f>
        <v>#VALUE!</v>
      </c>
      <c r="Z166" s="26" t="e">
        <f>'COSM-BONUS_CWS'!X71</f>
        <v>#VALUE!</v>
      </c>
      <c r="AA166" s="26" t="e">
        <f>'COSM-BONUS_CWS'!Y71</f>
        <v>#VALUE!</v>
      </c>
      <c r="AB166" s="26" t="e">
        <f>'COSM-BONUS_CWS'!Z71</f>
        <v>#VALUE!</v>
      </c>
      <c r="AC166" s="26" t="e">
        <f>'COSM-BONUS_CWS'!AA71</f>
        <v>#VALUE!</v>
      </c>
      <c r="AD166" s="26" t="e">
        <f>'COSM-BONUS_CWS'!AB71</f>
        <v>#VALUE!</v>
      </c>
      <c r="AE166" s="26" t="e">
        <f>'COSM-BONUS_CWS'!AC71</f>
        <v>#VALUE!</v>
      </c>
      <c r="AF166" s="26" t="e">
        <f>'COSM-BONUS_CWS'!AD71</f>
        <v>#VALUE!</v>
      </c>
      <c r="AG166" s="26" t="e">
        <f>'COSM-BONUS_CWS'!AE71</f>
        <v>#VALUE!</v>
      </c>
      <c r="AH166" s="26" t="e">
        <f>'COSM-BONUS_CWS'!AF71</f>
        <v>#VALUE!</v>
      </c>
      <c r="AI166" s="26" t="e">
        <f>'COSM-BONUS_CWS'!AG71</f>
        <v>#VALUE!</v>
      </c>
      <c r="AJ166" s="26" t="e">
        <f>'COSM-BONUS_CWS'!AH71</f>
        <v>#VALUE!</v>
      </c>
      <c r="AK166" s="26" t="e">
        <f>'COSM-BONUS_CWS'!AI71</f>
        <v>#VALUE!</v>
      </c>
      <c r="AL166" s="26" t="e">
        <f>'COSM-BONUS_CWS'!AJ71</f>
        <v>#VALUE!</v>
      </c>
      <c r="AM166" s="26" t="e">
        <f>'COSM-BONUS_CWS'!AK71</f>
        <v>#VALUE!</v>
      </c>
      <c r="AN166" s="26" t="e">
        <f>'COSM-BONUS_CWS'!AL71</f>
        <v>#VALUE!</v>
      </c>
      <c r="AO166" s="26" t="e">
        <f>'COSM-BONUS_CWS'!AM71</f>
        <v>#VALUE!</v>
      </c>
      <c r="AP166" s="26" t="e">
        <f>'COSM-BONUS_CWS'!AN71</f>
        <v>#VALUE!</v>
      </c>
      <c r="AQ166" s="26" t="e">
        <f>'COSM-BONUS_CWS'!AO71</f>
        <v>#VALUE!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 t="e">
        <f t="shared" si="62"/>
        <v>#VALUE!</v>
      </c>
      <c r="U167" s="26" t="e">
        <f t="shared" si="62"/>
        <v>#VALUE!</v>
      </c>
      <c r="V167" s="26" t="e">
        <f t="shared" si="62"/>
        <v>#VALUE!</v>
      </c>
      <c r="W167" s="26" t="e">
        <f t="shared" si="62"/>
        <v>#VALUE!</v>
      </c>
      <c r="X167" s="26" t="e">
        <f t="shared" si="62"/>
        <v>#VALUE!</v>
      </c>
      <c r="Y167" s="26" t="e">
        <f t="shared" si="62"/>
        <v>#VALUE!</v>
      </c>
      <c r="Z167" s="26" t="e">
        <f t="shared" si="62"/>
        <v>#VALUE!</v>
      </c>
      <c r="AA167" s="26" t="e">
        <f t="shared" si="62"/>
        <v>#VALUE!</v>
      </c>
      <c r="AB167" s="26" t="e">
        <f t="shared" si="62"/>
        <v>#VALUE!</v>
      </c>
      <c r="AC167" s="26" t="e">
        <f t="shared" si="62"/>
        <v>#VALUE!</v>
      </c>
      <c r="AD167" s="26" t="e">
        <f t="shared" si="62"/>
        <v>#VALUE!</v>
      </c>
      <c r="AE167" s="26" t="e">
        <f t="shared" si="62"/>
        <v>#VALUE!</v>
      </c>
      <c r="AF167" s="26" t="e">
        <f t="shared" si="62"/>
        <v>#VALUE!</v>
      </c>
      <c r="AG167" s="26" t="e">
        <f t="shared" si="62"/>
        <v>#VALUE!</v>
      </c>
      <c r="AH167" s="26" t="e">
        <f t="shared" si="62"/>
        <v>#VALUE!</v>
      </c>
      <c r="AI167" s="26" t="e">
        <f t="shared" si="62"/>
        <v>#VALUE!</v>
      </c>
      <c r="AJ167" s="26" t="e">
        <f t="shared" si="62"/>
        <v>#VALUE!</v>
      </c>
      <c r="AK167" s="26" t="e">
        <f t="shared" si="62"/>
        <v>#VALUE!</v>
      </c>
      <c r="AL167" s="26" t="e">
        <f t="shared" si="62"/>
        <v>#VALUE!</v>
      </c>
      <c r="AM167" s="26" t="e">
        <f t="shared" ref="AM167:BO167" si="63">AM165+AM166</f>
        <v>#VALUE!</v>
      </c>
      <c r="AN167" s="26" t="e">
        <f t="shared" si="63"/>
        <v>#VALUE!</v>
      </c>
      <c r="AO167" s="26" t="e">
        <f t="shared" si="63"/>
        <v>#VALUE!</v>
      </c>
      <c r="AP167" s="26" t="e">
        <f t="shared" si="63"/>
        <v>#VALUE!</v>
      </c>
      <c r="AQ167" s="26" t="e">
        <f t="shared" si="63"/>
        <v>#VALUE!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 t="e">
        <f>'COSM-BONUS_CWS'!R72</f>
        <v>#VALUE!</v>
      </c>
      <c r="U175" s="26" t="e">
        <f>'COSM-BONUS_CWS'!S72</f>
        <v>#VALUE!</v>
      </c>
      <c r="V175" s="26" t="e">
        <f>'COSM-BONUS_CWS'!T72</f>
        <v>#VALUE!</v>
      </c>
      <c r="W175" s="26" t="e">
        <f>'COSM-BONUS_CWS'!U72</f>
        <v>#VALUE!</v>
      </c>
      <c r="X175" s="26" t="e">
        <f>'COSM-BONUS_CWS'!V72</f>
        <v>#VALUE!</v>
      </c>
      <c r="Y175" s="26" t="e">
        <f>'COSM-BONUS_CWS'!W72</f>
        <v>#VALUE!</v>
      </c>
      <c r="Z175" s="26" t="e">
        <f>'COSM-BONUS_CWS'!X72</f>
        <v>#VALUE!</v>
      </c>
      <c r="AA175" s="26" t="e">
        <f>'COSM-BONUS_CWS'!Y72</f>
        <v>#VALUE!</v>
      </c>
      <c r="AB175" s="26" t="e">
        <f>'COSM-BONUS_CWS'!Z72</f>
        <v>#VALUE!</v>
      </c>
      <c r="AC175" s="26" t="e">
        <f>'COSM-BONUS_CWS'!AA72</f>
        <v>#VALUE!</v>
      </c>
      <c r="AD175" s="26" t="e">
        <f>'COSM-BONUS_CWS'!AB72</f>
        <v>#VALUE!</v>
      </c>
      <c r="AE175" s="26" t="e">
        <f>'COSM-BONUS_CWS'!AC72</f>
        <v>#VALUE!</v>
      </c>
      <c r="AF175" s="26" t="e">
        <f>'COSM-BONUS_CWS'!AD72</f>
        <v>#VALUE!</v>
      </c>
      <c r="AG175" s="26" t="e">
        <f>'COSM-BONUS_CWS'!AE72</f>
        <v>#VALUE!</v>
      </c>
      <c r="AH175" s="26" t="e">
        <f>'COSM-BONUS_CWS'!AF72</f>
        <v>#VALUE!</v>
      </c>
      <c r="AI175" s="26" t="e">
        <f>'COSM-BONUS_CWS'!AG72</f>
        <v>#VALUE!</v>
      </c>
      <c r="AJ175" s="26" t="e">
        <f>'COSM-BONUS_CWS'!AH72</f>
        <v>#VALUE!</v>
      </c>
      <c r="AK175" s="26" t="e">
        <f>'COSM-BONUS_CWS'!AI72</f>
        <v>#VALUE!</v>
      </c>
      <c r="AL175" s="26" t="e">
        <f>'COSM-BONUS_CWS'!AJ72</f>
        <v>#VALUE!</v>
      </c>
      <c r="AM175" s="26" t="e">
        <f>'COSM-BONUS_CWS'!AK72</f>
        <v>#VALUE!</v>
      </c>
      <c r="AN175" s="26" t="e">
        <f>'COSM-BONUS_CWS'!AL72</f>
        <v>#VALUE!</v>
      </c>
      <c r="AO175" s="26" t="e">
        <f>'COSM-BONUS_CWS'!AM72</f>
        <v>#VALUE!</v>
      </c>
      <c r="AP175" s="26" t="e">
        <f>'COSM-BONUS_CWS'!AN72</f>
        <v>#VALUE!</v>
      </c>
      <c r="AQ175" s="26" t="e">
        <f>'COSM-BONUS_CWS'!AO72</f>
        <v>#VALUE!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-4379.9125000000004</v>
      </c>
      <c r="AU175" s="26">
        <f>'COSM-BONUS_CWS'!AS72</f>
        <v>-4367.9625000000005</v>
      </c>
      <c r="AV175" s="26">
        <f>'COSM-BONUS_CWS'!AT72</f>
        <v>-4840.6750000000002</v>
      </c>
      <c r="AW175" s="26">
        <f>'COSM-BONUS_CWS'!AU72</f>
        <v>-5308.3250000000007</v>
      </c>
      <c r="AX175" s="26">
        <f>'COSM-BONUS_CWS'!AV72</f>
        <v>-4367.9625000000005</v>
      </c>
      <c r="AY175" s="26">
        <f>'COSM-BONUS_CWS'!AW72</f>
        <v>-4840.6750000000002</v>
      </c>
      <c r="AZ175" s="26">
        <f>'COSM-BONUS_CWS'!AX72</f>
        <v>-3900.3125</v>
      </c>
      <c r="BA175" s="26">
        <f>'COSM-BONUS_CWS'!AY72</f>
        <v>-3900.3125</v>
      </c>
      <c r="BB175" s="26">
        <f>'COSM-BONUS_CWS'!AZ72</f>
        <v>-3900.3125</v>
      </c>
      <c r="BC175" s="26">
        <f>'COSM-BONUS_CWS'!BA72</f>
        <v>-2417.0250000000001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-1145.1050000000002</v>
      </c>
      <c r="BG175" s="26">
        <f>'COSM-BONUS_CWS'!BE72</f>
        <v>-1133.1550000000004</v>
      </c>
      <c r="BH175" s="26">
        <f>'COSM-BONUS_CWS'!BF72</f>
        <v>-1275.5949999999998</v>
      </c>
      <c r="BI175" s="26">
        <f>'COSM-BONUS_CWS'!BG72</f>
        <v>-1384.9274999999996</v>
      </c>
      <c r="BJ175" s="26">
        <f>'COSM-BONUS_CWS'!BH72</f>
        <v>-1133.1550000000004</v>
      </c>
      <c r="BK175" s="26">
        <f>'COSM-BONUS_CWS'!BI72</f>
        <v>-1275.5949999999998</v>
      </c>
      <c r="BL175" s="26">
        <f>'COSM-BONUS_CWS'!BJ72</f>
        <v>-1020.7599999999992</v>
      </c>
      <c r="BM175" s="26">
        <f>'COSM-BONUS_CWS'!BK72</f>
        <v>-1020.7599999999992</v>
      </c>
      <c r="BN175" s="26">
        <f>'COSM-BONUS_CWS'!BL72</f>
        <v>-1020.7599999999992</v>
      </c>
      <c r="BO175" s="26">
        <f>'COSM-BONUS_CWS'!BM72</f>
        <v>-634.4849999999999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 t="e">
        <f t="shared" si="70"/>
        <v>#VALUE!</v>
      </c>
      <c r="U176" s="26" t="e">
        <f t="shared" si="70"/>
        <v>#VALUE!</v>
      </c>
      <c r="V176" s="26" t="e">
        <f t="shared" si="70"/>
        <v>#VALUE!</v>
      </c>
      <c r="W176" s="26" t="e">
        <f t="shared" si="70"/>
        <v>#VALUE!</v>
      </c>
      <c r="X176" s="26" t="e">
        <f t="shared" si="70"/>
        <v>#VALUE!</v>
      </c>
      <c r="Y176" s="26" t="e">
        <f t="shared" si="70"/>
        <v>#VALUE!</v>
      </c>
      <c r="Z176" s="26" t="e">
        <f t="shared" si="70"/>
        <v>#VALUE!</v>
      </c>
      <c r="AA176" s="26" t="e">
        <f t="shared" si="70"/>
        <v>#VALUE!</v>
      </c>
      <c r="AB176" s="26" t="e">
        <f t="shared" si="70"/>
        <v>#VALUE!</v>
      </c>
      <c r="AC176" s="26" t="e">
        <f t="shared" si="70"/>
        <v>#VALUE!</v>
      </c>
      <c r="AD176" s="26" t="e">
        <f t="shared" si="70"/>
        <v>#VALUE!</v>
      </c>
      <c r="AE176" s="26" t="e">
        <f t="shared" si="70"/>
        <v>#VALUE!</v>
      </c>
      <c r="AF176" s="26" t="e">
        <f t="shared" si="70"/>
        <v>#VALUE!</v>
      </c>
      <c r="AG176" s="26" t="e">
        <f t="shared" si="70"/>
        <v>#VALUE!</v>
      </c>
      <c r="AH176" s="26" t="e">
        <f t="shared" si="70"/>
        <v>#VALUE!</v>
      </c>
      <c r="AI176" s="26" t="e">
        <f t="shared" si="70"/>
        <v>#VALUE!</v>
      </c>
      <c r="AJ176" s="26" t="e">
        <f t="shared" si="70"/>
        <v>#VALUE!</v>
      </c>
      <c r="AK176" s="26" t="e">
        <f t="shared" si="70"/>
        <v>#VALUE!</v>
      </c>
      <c r="AL176" s="26" t="e">
        <f t="shared" si="70"/>
        <v>#VALUE!</v>
      </c>
      <c r="AM176" s="26" t="e">
        <f t="shared" ref="AM176:BO176" si="71">AM174+AM175</f>
        <v>#VALUE!</v>
      </c>
      <c r="AN176" s="26" t="e">
        <f t="shared" si="71"/>
        <v>#VALUE!</v>
      </c>
      <c r="AO176" s="26" t="e">
        <f t="shared" si="71"/>
        <v>#VALUE!</v>
      </c>
      <c r="AP176" s="26" t="e">
        <f t="shared" si="71"/>
        <v>#VALUE!</v>
      </c>
      <c r="AQ176" s="26" t="e">
        <f t="shared" si="71"/>
        <v>#VALUE!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2195620.0874999999</v>
      </c>
      <c r="AU176" s="26">
        <f t="shared" si="71"/>
        <v>2195632.0375000001</v>
      </c>
      <c r="AV176" s="26">
        <f t="shared" si="71"/>
        <v>2195159.3250000002</v>
      </c>
      <c r="AW176" s="26">
        <f t="shared" si="71"/>
        <v>2194691.6749999998</v>
      </c>
      <c r="AX176" s="26">
        <f t="shared" si="71"/>
        <v>2195632.0375000001</v>
      </c>
      <c r="AY176" s="26">
        <f t="shared" si="71"/>
        <v>2195159.3250000002</v>
      </c>
      <c r="AZ176" s="26">
        <f t="shared" si="71"/>
        <v>2196099.6875</v>
      </c>
      <c r="BA176" s="26">
        <f t="shared" si="71"/>
        <v>2196099.6875</v>
      </c>
      <c r="BB176" s="26">
        <f t="shared" si="71"/>
        <v>2196099.6875</v>
      </c>
      <c r="BC176" s="26">
        <f t="shared" si="71"/>
        <v>2197582.9750000001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3398854.895</v>
      </c>
      <c r="BG176" s="26">
        <f t="shared" si="71"/>
        <v>3398866.8450000002</v>
      </c>
      <c r="BH176" s="26">
        <f t="shared" si="71"/>
        <v>3398724.4049999998</v>
      </c>
      <c r="BI176" s="26">
        <f t="shared" si="71"/>
        <v>3398615.0724999998</v>
      </c>
      <c r="BJ176" s="26">
        <f t="shared" si="71"/>
        <v>3398866.8450000002</v>
      </c>
      <c r="BK176" s="26">
        <f t="shared" si="71"/>
        <v>3398724.4049999998</v>
      </c>
      <c r="BL176" s="26">
        <f t="shared" si="71"/>
        <v>3398979.24</v>
      </c>
      <c r="BM176" s="26">
        <f t="shared" si="71"/>
        <v>3398979.24</v>
      </c>
      <c r="BN176" s="26">
        <f t="shared" si="71"/>
        <v>3398979.24</v>
      </c>
      <c r="BO176" s="26">
        <f t="shared" si="71"/>
        <v>3399365.5150000001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 t="e">
        <f>'COSM-BONUS_CWS'!R73</f>
        <v>#VALUE!</v>
      </c>
      <c r="U184" s="26" t="e">
        <f>'COSM-BONUS_CWS'!S73</f>
        <v>#VALUE!</v>
      </c>
      <c r="V184" s="26" t="e">
        <f>'COSM-BONUS_CWS'!T73</f>
        <v>#VALUE!</v>
      </c>
      <c r="W184" s="26" t="e">
        <f>'COSM-BONUS_CWS'!U73</f>
        <v>#VALUE!</v>
      </c>
      <c r="X184" s="26" t="e">
        <f>'COSM-BONUS_CWS'!V73</f>
        <v>#VALUE!</v>
      </c>
      <c r="Y184" s="26" t="e">
        <f>'COSM-BONUS_CWS'!W73</f>
        <v>#VALUE!</v>
      </c>
      <c r="Z184" s="26" t="e">
        <f>'COSM-BONUS_CWS'!X73</f>
        <v>#VALUE!</v>
      </c>
      <c r="AA184" s="26" t="e">
        <f>'COSM-BONUS_CWS'!Y73</f>
        <v>#VALUE!</v>
      </c>
      <c r="AB184" s="26" t="e">
        <f>'COSM-BONUS_CWS'!Z73</f>
        <v>#VALUE!</v>
      </c>
      <c r="AC184" s="26" t="e">
        <f>'COSM-BONUS_CWS'!AA73</f>
        <v>#VALUE!</v>
      </c>
      <c r="AD184" s="26" t="e">
        <f>'COSM-BONUS_CWS'!AB73</f>
        <v>#VALUE!</v>
      </c>
      <c r="AE184" s="26" t="e">
        <f>'COSM-BONUS_CWS'!AC73</f>
        <v>#VALUE!</v>
      </c>
      <c r="AF184" s="26" t="e">
        <f>'COSM-BONUS_CWS'!AD73</f>
        <v>#VALUE!</v>
      </c>
      <c r="AG184" s="26" t="e">
        <f>'COSM-BONUS_CWS'!AE73</f>
        <v>#VALUE!</v>
      </c>
      <c r="AH184" s="26" t="e">
        <f>'COSM-BONUS_CWS'!AF73</f>
        <v>#VALUE!</v>
      </c>
      <c r="AI184" s="26" t="e">
        <f>'COSM-BONUS_CWS'!AG73</f>
        <v>#VALUE!</v>
      </c>
      <c r="AJ184" s="26" t="e">
        <f>'COSM-BONUS_CWS'!AH73</f>
        <v>#VALUE!</v>
      </c>
      <c r="AK184" s="26" t="e">
        <f>'COSM-BONUS_CWS'!AI73</f>
        <v>#VALUE!</v>
      </c>
      <c r="AL184" s="26" t="e">
        <f>'COSM-BONUS_CWS'!AJ73</f>
        <v>#VALUE!</v>
      </c>
      <c r="AM184" s="26" t="e">
        <f>'COSM-BONUS_CWS'!AK73</f>
        <v>#VALUE!</v>
      </c>
      <c r="AN184" s="26" t="e">
        <f>'COSM-BONUS_CWS'!AL73</f>
        <v>#VALUE!</v>
      </c>
      <c r="AO184" s="26" t="e">
        <f>'COSM-BONUS_CWS'!AM73</f>
        <v>#VALUE!</v>
      </c>
      <c r="AP184" s="26" t="e">
        <f>'COSM-BONUS_CWS'!AN73</f>
        <v>#VALUE!</v>
      </c>
      <c r="AQ184" s="26" t="e">
        <f>'COSM-BONUS_CWS'!AO73</f>
        <v>#VALUE!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 t="e">
        <f t="shared" si="78"/>
        <v>#VALUE!</v>
      </c>
      <c r="U185" s="26" t="e">
        <f t="shared" si="78"/>
        <v>#VALUE!</v>
      </c>
      <c r="V185" s="26" t="e">
        <f t="shared" si="78"/>
        <v>#VALUE!</v>
      </c>
      <c r="W185" s="26" t="e">
        <f t="shared" si="78"/>
        <v>#VALUE!</v>
      </c>
      <c r="X185" s="26" t="e">
        <f t="shared" si="78"/>
        <v>#VALUE!</v>
      </c>
      <c r="Y185" s="26" t="e">
        <f t="shared" si="78"/>
        <v>#VALUE!</v>
      </c>
      <c r="Z185" s="26" t="e">
        <f t="shared" si="78"/>
        <v>#VALUE!</v>
      </c>
      <c r="AA185" s="26" t="e">
        <f t="shared" si="78"/>
        <v>#VALUE!</v>
      </c>
      <c r="AB185" s="26" t="e">
        <f t="shared" si="78"/>
        <v>#VALUE!</v>
      </c>
      <c r="AC185" s="26" t="e">
        <f t="shared" si="78"/>
        <v>#VALUE!</v>
      </c>
      <c r="AD185" s="26" t="e">
        <f t="shared" si="78"/>
        <v>#VALUE!</v>
      </c>
      <c r="AE185" s="26" t="e">
        <f t="shared" si="78"/>
        <v>#VALUE!</v>
      </c>
      <c r="AF185" s="26" t="e">
        <f t="shared" si="78"/>
        <v>#VALUE!</v>
      </c>
      <c r="AG185" s="26" t="e">
        <f t="shared" si="78"/>
        <v>#VALUE!</v>
      </c>
      <c r="AH185" s="26" t="e">
        <f t="shared" si="78"/>
        <v>#VALUE!</v>
      </c>
      <c r="AI185" s="26" t="e">
        <f t="shared" si="78"/>
        <v>#VALUE!</v>
      </c>
      <c r="AJ185" s="26" t="e">
        <f t="shared" si="78"/>
        <v>#VALUE!</v>
      </c>
      <c r="AK185" s="26" t="e">
        <f t="shared" si="78"/>
        <v>#VALUE!</v>
      </c>
      <c r="AL185" s="26" t="e">
        <f t="shared" si="78"/>
        <v>#VALUE!</v>
      </c>
      <c r="AM185" s="26" t="e">
        <f t="shared" ref="AM185:BO185" si="79">AM183+AM184</f>
        <v>#VALUE!</v>
      </c>
      <c r="AN185" s="26" t="e">
        <f t="shared" si="79"/>
        <v>#VALUE!</v>
      </c>
      <c r="AO185" s="26" t="e">
        <f t="shared" si="79"/>
        <v>#VALUE!</v>
      </c>
      <c r="AP185" s="26" t="e">
        <f t="shared" si="79"/>
        <v>#VALUE!</v>
      </c>
      <c r="AQ185" s="26" t="e">
        <f t="shared" si="79"/>
        <v>#VALUE!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 t="e">
        <f>'COSM-BONUS_CWS'!R74</f>
        <v>#VALUE!</v>
      </c>
      <c r="U193" s="26" t="e">
        <f>'COSM-BONUS_CWS'!S74</f>
        <v>#VALUE!</v>
      </c>
      <c r="V193" s="26" t="e">
        <f>'COSM-BONUS_CWS'!T74</f>
        <v>#VALUE!</v>
      </c>
      <c r="W193" s="26" t="e">
        <f>'COSM-BONUS_CWS'!U74</f>
        <v>#VALUE!</v>
      </c>
      <c r="X193" s="26" t="e">
        <f>'COSM-BONUS_CWS'!V74</f>
        <v>#VALUE!</v>
      </c>
      <c r="Y193" s="26" t="e">
        <f>'COSM-BONUS_CWS'!W74</f>
        <v>#VALUE!</v>
      </c>
      <c r="Z193" s="26" t="e">
        <f>'COSM-BONUS_CWS'!X74</f>
        <v>#VALUE!</v>
      </c>
      <c r="AA193" s="26" t="e">
        <f>'COSM-BONUS_CWS'!Y74</f>
        <v>#VALUE!</v>
      </c>
      <c r="AB193" s="26" t="e">
        <f>'COSM-BONUS_CWS'!Z74</f>
        <v>#VALUE!</v>
      </c>
      <c r="AC193" s="26" t="e">
        <f>'COSM-BONUS_CWS'!AA74</f>
        <v>#VALUE!</v>
      </c>
      <c r="AD193" s="26" t="e">
        <f>'COSM-BONUS_CWS'!AB74</f>
        <v>#VALUE!</v>
      </c>
      <c r="AE193" s="26" t="e">
        <f>'COSM-BONUS_CWS'!AC74</f>
        <v>#VALUE!</v>
      </c>
      <c r="AF193" s="26" t="e">
        <f>'COSM-BONUS_CWS'!AD74</f>
        <v>#VALUE!</v>
      </c>
      <c r="AG193" s="26" t="e">
        <f>'COSM-BONUS_CWS'!AE74</f>
        <v>#VALUE!</v>
      </c>
      <c r="AH193" s="26" t="e">
        <f>'COSM-BONUS_CWS'!AF74</f>
        <v>#VALUE!</v>
      </c>
      <c r="AI193" s="26" t="e">
        <f>'COSM-BONUS_CWS'!AG74</f>
        <v>#VALUE!</v>
      </c>
      <c r="AJ193" s="26" t="e">
        <f>'COSM-BONUS_CWS'!AH74</f>
        <v>#VALUE!</v>
      </c>
      <c r="AK193" s="26" t="e">
        <f>'COSM-BONUS_CWS'!AI74</f>
        <v>#VALUE!</v>
      </c>
      <c r="AL193" s="26" t="e">
        <f>'COSM-BONUS_CWS'!AJ74</f>
        <v>#VALUE!</v>
      </c>
      <c r="AM193" s="26" t="e">
        <f>'COSM-BONUS_CWS'!AK74</f>
        <v>#VALUE!</v>
      </c>
      <c r="AN193" s="26" t="e">
        <f>'COSM-BONUS_CWS'!AL74</f>
        <v>#VALUE!</v>
      </c>
      <c r="AO193" s="26" t="e">
        <f>'COSM-BONUS_CWS'!AM74</f>
        <v>#VALUE!</v>
      </c>
      <c r="AP193" s="26" t="e">
        <f>'COSM-BONUS_CWS'!AN74</f>
        <v>#VALUE!</v>
      </c>
      <c r="AQ193" s="26" t="e">
        <f>'COSM-BONUS_CWS'!AO74</f>
        <v>#VALUE!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 t="e">
        <f t="shared" si="86"/>
        <v>#VALUE!</v>
      </c>
      <c r="U194" s="26" t="e">
        <f t="shared" si="86"/>
        <v>#VALUE!</v>
      </c>
      <c r="V194" s="26" t="e">
        <f t="shared" si="86"/>
        <v>#VALUE!</v>
      </c>
      <c r="W194" s="26" t="e">
        <f t="shared" si="86"/>
        <v>#VALUE!</v>
      </c>
      <c r="X194" s="26" t="e">
        <f t="shared" si="86"/>
        <v>#VALUE!</v>
      </c>
      <c r="Y194" s="26" t="e">
        <f t="shared" si="86"/>
        <v>#VALUE!</v>
      </c>
      <c r="Z194" s="26" t="e">
        <f t="shared" si="86"/>
        <v>#VALUE!</v>
      </c>
      <c r="AA194" s="26" t="e">
        <f t="shared" si="86"/>
        <v>#VALUE!</v>
      </c>
      <c r="AB194" s="26" t="e">
        <f t="shared" si="86"/>
        <v>#VALUE!</v>
      </c>
      <c r="AC194" s="26" t="e">
        <f t="shared" si="86"/>
        <v>#VALUE!</v>
      </c>
      <c r="AD194" s="26" t="e">
        <f t="shared" si="86"/>
        <v>#VALUE!</v>
      </c>
      <c r="AE194" s="26" t="e">
        <f t="shared" si="86"/>
        <v>#VALUE!</v>
      </c>
      <c r="AF194" s="26" t="e">
        <f t="shared" si="86"/>
        <v>#VALUE!</v>
      </c>
      <c r="AG194" s="26" t="e">
        <f t="shared" si="86"/>
        <v>#VALUE!</v>
      </c>
      <c r="AH194" s="26" t="e">
        <f t="shared" si="86"/>
        <v>#VALUE!</v>
      </c>
      <c r="AI194" s="26" t="e">
        <f t="shared" si="86"/>
        <v>#VALUE!</v>
      </c>
      <c r="AJ194" s="26" t="e">
        <f t="shared" si="86"/>
        <v>#VALUE!</v>
      </c>
      <c r="AK194" s="26" t="e">
        <f t="shared" si="86"/>
        <v>#VALUE!</v>
      </c>
      <c r="AL194" s="26" t="e">
        <f t="shared" si="86"/>
        <v>#VALUE!</v>
      </c>
      <c r="AM194" s="26" t="e">
        <f t="shared" ref="AM194:BO194" si="87">AM192+AM193</f>
        <v>#VALUE!</v>
      </c>
      <c r="AN194" s="26" t="e">
        <f t="shared" si="87"/>
        <v>#VALUE!</v>
      </c>
      <c r="AO194" s="26" t="e">
        <f t="shared" si="87"/>
        <v>#VALUE!</v>
      </c>
      <c r="AP194" s="26" t="e">
        <f t="shared" si="87"/>
        <v>#VALUE!</v>
      </c>
      <c r="AQ194" s="26" t="e">
        <f t="shared" si="87"/>
        <v>#VALUE!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 t="e">
        <f t="shared" si="100"/>
        <v>#VALUE!</v>
      </c>
      <c r="U209" s="26" t="e">
        <f t="shared" si="100"/>
        <v>#VALUE!</v>
      </c>
      <c r="V209" s="26" t="e">
        <f t="shared" si="100"/>
        <v>#VALUE!</v>
      </c>
      <c r="W209" s="26" t="e">
        <f t="shared" si="100"/>
        <v>#VALUE!</v>
      </c>
      <c r="X209" s="26" t="e">
        <f t="shared" si="100"/>
        <v>#VALUE!</v>
      </c>
      <c r="Y209" s="26" t="e">
        <f t="shared" si="100"/>
        <v>#VALUE!</v>
      </c>
      <c r="Z209" s="26" t="e">
        <f t="shared" si="100"/>
        <v>#VALUE!</v>
      </c>
      <c r="AA209" s="26" t="e">
        <f t="shared" si="100"/>
        <v>#VALUE!</v>
      </c>
      <c r="AB209" s="26" t="e">
        <f t="shared" si="100"/>
        <v>#VALUE!</v>
      </c>
      <c r="AC209" s="26" t="e">
        <f t="shared" si="100"/>
        <v>#VALUE!</v>
      </c>
      <c r="AD209" s="26" t="e">
        <f t="shared" si="100"/>
        <v>#VALUE!</v>
      </c>
      <c r="AE209" s="26" t="e">
        <f t="shared" si="100"/>
        <v>#VALUE!</v>
      </c>
      <c r="AF209" s="26" t="e">
        <f t="shared" si="100"/>
        <v>#VALUE!</v>
      </c>
      <c r="AG209" s="26" t="e">
        <f t="shared" si="100"/>
        <v>#VALUE!</v>
      </c>
      <c r="AH209" s="26" t="e">
        <f t="shared" si="100"/>
        <v>#VALUE!</v>
      </c>
      <c r="AI209" s="26" t="e">
        <f t="shared" si="100"/>
        <v>#VALUE!</v>
      </c>
      <c r="AJ209" s="26" t="e">
        <f t="shared" si="100"/>
        <v>#VALUE!</v>
      </c>
      <c r="AK209" s="26" t="e">
        <f t="shared" si="100"/>
        <v>#VALUE!</v>
      </c>
      <c r="AL209" s="26" t="e">
        <f t="shared" si="100"/>
        <v>#VALUE!</v>
      </c>
      <c r="AM209" s="26" t="e">
        <f t="shared" ref="AM209:BO209" si="101">AM202+AM193+AM175+AM166+AM184</f>
        <v>#VALUE!</v>
      </c>
      <c r="AN209" s="26" t="e">
        <f t="shared" si="101"/>
        <v>#VALUE!</v>
      </c>
      <c r="AO209" s="26" t="e">
        <f t="shared" si="101"/>
        <v>#VALUE!</v>
      </c>
      <c r="AP209" s="26" t="e">
        <f t="shared" si="101"/>
        <v>#VALUE!</v>
      </c>
      <c r="AQ209" s="26" t="e">
        <f t="shared" si="101"/>
        <v>#VALUE!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-4379.9125000000004</v>
      </c>
      <c r="AU209" s="26">
        <f t="shared" si="101"/>
        <v>-4367.9625000000005</v>
      </c>
      <c r="AV209" s="26">
        <f t="shared" si="101"/>
        <v>-4840.6750000000002</v>
      </c>
      <c r="AW209" s="26">
        <f t="shared" si="101"/>
        <v>-5308.3250000000007</v>
      </c>
      <c r="AX209" s="26">
        <f t="shared" si="101"/>
        <v>-4367.9625000000005</v>
      </c>
      <c r="AY209" s="26">
        <f t="shared" si="101"/>
        <v>-4840.6750000000002</v>
      </c>
      <c r="AZ209" s="26">
        <f t="shared" si="101"/>
        <v>-3900.3125</v>
      </c>
      <c r="BA209" s="26">
        <f t="shared" si="101"/>
        <v>-3900.3125</v>
      </c>
      <c r="BB209" s="26">
        <f t="shared" si="101"/>
        <v>-3900.3125</v>
      </c>
      <c r="BC209" s="26">
        <f t="shared" si="101"/>
        <v>-2417.0250000000001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-1145.1050000000002</v>
      </c>
      <c r="BG209" s="26">
        <f t="shared" si="101"/>
        <v>-1133.1550000000004</v>
      </c>
      <c r="BH209" s="26">
        <f t="shared" si="101"/>
        <v>-1275.5949999999998</v>
      </c>
      <c r="BI209" s="26">
        <f t="shared" si="101"/>
        <v>-1384.9274999999996</v>
      </c>
      <c r="BJ209" s="26">
        <f t="shared" si="101"/>
        <v>-1133.1550000000004</v>
      </c>
      <c r="BK209" s="26">
        <f t="shared" si="101"/>
        <v>-1275.5949999999998</v>
      </c>
      <c r="BL209" s="26">
        <f t="shared" si="101"/>
        <v>-1020.7599999999992</v>
      </c>
      <c r="BM209" s="26">
        <f t="shared" si="101"/>
        <v>-1020.7599999999992</v>
      </c>
      <c r="BN209" s="26">
        <f t="shared" si="101"/>
        <v>-1020.7599999999992</v>
      </c>
      <c r="BO209" s="26">
        <f t="shared" si="101"/>
        <v>-634.4849999999999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 t="e">
        <f t="shared" si="102"/>
        <v>#VALUE!</v>
      </c>
      <c r="U210" s="26" t="e">
        <f t="shared" si="102"/>
        <v>#VALUE!</v>
      </c>
      <c r="V210" s="26" t="e">
        <f t="shared" si="102"/>
        <v>#VALUE!</v>
      </c>
      <c r="W210" s="26" t="e">
        <f t="shared" si="102"/>
        <v>#VALUE!</v>
      </c>
      <c r="X210" s="26" t="e">
        <f t="shared" si="102"/>
        <v>#VALUE!</v>
      </c>
      <c r="Y210" s="26" t="e">
        <f t="shared" si="102"/>
        <v>#VALUE!</v>
      </c>
      <c r="Z210" s="26" t="e">
        <f t="shared" si="102"/>
        <v>#VALUE!</v>
      </c>
      <c r="AA210" s="26" t="e">
        <f t="shared" si="102"/>
        <v>#VALUE!</v>
      </c>
      <c r="AB210" s="26" t="e">
        <f t="shared" si="102"/>
        <v>#VALUE!</v>
      </c>
      <c r="AC210" s="26" t="e">
        <f t="shared" si="102"/>
        <v>#VALUE!</v>
      </c>
      <c r="AD210" s="26" t="e">
        <f t="shared" si="102"/>
        <v>#VALUE!</v>
      </c>
      <c r="AE210" s="26" t="e">
        <f t="shared" si="102"/>
        <v>#VALUE!</v>
      </c>
      <c r="AF210" s="26" t="e">
        <f t="shared" si="102"/>
        <v>#VALUE!</v>
      </c>
      <c r="AG210" s="26" t="e">
        <f t="shared" si="102"/>
        <v>#VALUE!</v>
      </c>
      <c r="AH210" s="26" t="e">
        <f t="shared" si="102"/>
        <v>#VALUE!</v>
      </c>
      <c r="AI210" s="26" t="e">
        <f t="shared" si="102"/>
        <v>#VALUE!</v>
      </c>
      <c r="AJ210" s="26" t="e">
        <f t="shared" si="102"/>
        <v>#VALUE!</v>
      </c>
      <c r="AK210" s="26" t="e">
        <f t="shared" si="102"/>
        <v>#VALUE!</v>
      </c>
      <c r="AL210" s="26" t="e">
        <f t="shared" si="102"/>
        <v>#VALUE!</v>
      </c>
      <c r="AM210" s="26" t="e">
        <f t="shared" ref="AM210:BO210" si="103">AM208+AM209</f>
        <v>#VALUE!</v>
      </c>
      <c r="AN210" s="26" t="e">
        <f t="shared" si="103"/>
        <v>#VALUE!</v>
      </c>
      <c r="AO210" s="26" t="e">
        <f t="shared" si="103"/>
        <v>#VALUE!</v>
      </c>
      <c r="AP210" s="26" t="e">
        <f t="shared" si="103"/>
        <v>#VALUE!</v>
      </c>
      <c r="AQ210" s="26" t="e">
        <f t="shared" si="103"/>
        <v>#VALUE!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4395620.0875000004</v>
      </c>
      <c r="AU210" s="26">
        <f t="shared" si="103"/>
        <v>4395632.0374999996</v>
      </c>
      <c r="AV210" s="26">
        <f t="shared" si="103"/>
        <v>4395159.3250000002</v>
      </c>
      <c r="AW210" s="26">
        <f t="shared" si="103"/>
        <v>4394691.6749999998</v>
      </c>
      <c r="AX210" s="26">
        <f t="shared" si="103"/>
        <v>4395632.0374999996</v>
      </c>
      <c r="AY210" s="26">
        <f t="shared" si="103"/>
        <v>4395159.3250000002</v>
      </c>
      <c r="AZ210" s="26">
        <f t="shared" si="103"/>
        <v>4396099.6875</v>
      </c>
      <c r="BA210" s="26">
        <f t="shared" si="103"/>
        <v>4396099.6875</v>
      </c>
      <c r="BB210" s="26">
        <f t="shared" si="103"/>
        <v>4396099.6875</v>
      </c>
      <c r="BC210" s="26">
        <f t="shared" si="103"/>
        <v>4397582.9749999996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6798854.8949999996</v>
      </c>
      <c r="BG210" s="26">
        <f t="shared" si="103"/>
        <v>6798866.8449999997</v>
      </c>
      <c r="BH210" s="26">
        <f t="shared" si="103"/>
        <v>6798724.4050000003</v>
      </c>
      <c r="BI210" s="26">
        <f t="shared" si="103"/>
        <v>6798615.0724999998</v>
      </c>
      <c r="BJ210" s="26">
        <f t="shared" si="103"/>
        <v>6798866.8449999997</v>
      </c>
      <c r="BK210" s="26">
        <f t="shared" si="103"/>
        <v>6798724.4050000003</v>
      </c>
      <c r="BL210" s="26">
        <f t="shared" si="103"/>
        <v>6798979.2400000002</v>
      </c>
      <c r="BM210" s="26">
        <f t="shared" si="103"/>
        <v>6798979.2400000002</v>
      </c>
      <c r="BN210" s="26">
        <f t="shared" si="103"/>
        <v>6798979.2400000002</v>
      </c>
      <c r="BO210" s="26">
        <f t="shared" si="103"/>
        <v>6799365.5149999997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 t="e">
        <f>SUM(T210:AE210)</f>
        <v>#VALUE!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 t="e">
        <f>SUM(AF210:AQ210)</f>
        <v>#VALUE!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52751445.562500007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81587286.832499996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 t="e">
        <f t="shared" si="107"/>
        <v>#VALUE!</v>
      </c>
      <c r="U214" s="26" t="e">
        <f t="shared" si="107"/>
        <v>#VALUE!</v>
      </c>
      <c r="V214" s="26" t="e">
        <f t="shared" si="107"/>
        <v>#VALUE!</v>
      </c>
      <c r="W214" s="26" t="e">
        <f t="shared" si="107"/>
        <v>#VALUE!</v>
      </c>
      <c r="X214" s="26" t="e">
        <f t="shared" si="107"/>
        <v>#VALUE!</v>
      </c>
      <c r="Y214" s="26" t="e">
        <f t="shared" si="107"/>
        <v>#VALUE!</v>
      </c>
      <c r="Z214" s="26" t="e">
        <f t="shared" si="107"/>
        <v>#VALUE!</v>
      </c>
      <c r="AA214" s="26" t="e">
        <f t="shared" si="107"/>
        <v>#VALUE!</v>
      </c>
      <c r="AB214" s="26" t="e">
        <f t="shared" si="107"/>
        <v>#VALUE!</v>
      </c>
      <c r="AC214" s="26" t="e">
        <f t="shared" si="107"/>
        <v>#VALUE!</v>
      </c>
      <c r="AD214" s="26" t="e">
        <f t="shared" si="107"/>
        <v>#VALUE!</v>
      </c>
      <c r="AE214" s="26" t="e">
        <f t="shared" si="107"/>
        <v>#VALUE!</v>
      </c>
      <c r="AF214" s="26" t="e">
        <f t="shared" si="107"/>
        <v>#VALUE!</v>
      </c>
      <c r="AG214" s="26" t="e">
        <f t="shared" si="107"/>
        <v>#VALUE!</v>
      </c>
      <c r="AH214" s="26" t="e">
        <f t="shared" si="107"/>
        <v>#VALUE!</v>
      </c>
      <c r="AI214" s="26" t="e">
        <f t="shared" si="107"/>
        <v>#VALUE!</v>
      </c>
      <c r="AJ214" s="26" t="e">
        <f t="shared" si="107"/>
        <v>#VALUE!</v>
      </c>
      <c r="AK214" s="26" t="e">
        <f t="shared" si="107"/>
        <v>#VALUE!</v>
      </c>
      <c r="AL214" s="26" t="e">
        <f t="shared" si="107"/>
        <v>#VALUE!</v>
      </c>
      <c r="AM214" s="26" t="e">
        <f t="shared" ref="AM214:BO214" si="108">AM212+AM210</f>
        <v>#VALUE!</v>
      </c>
      <c r="AN214" s="26" t="e">
        <f t="shared" si="108"/>
        <v>#VALUE!</v>
      </c>
      <c r="AO214" s="26" t="e">
        <f t="shared" si="108"/>
        <v>#VALUE!</v>
      </c>
      <c r="AP214" s="26" t="e">
        <f t="shared" si="108"/>
        <v>#VALUE!</v>
      </c>
      <c r="AQ214" s="26" t="e">
        <f t="shared" si="108"/>
        <v>#VALUE!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4395620.0875000004</v>
      </c>
      <c r="AU214" s="26">
        <f t="shared" si="108"/>
        <v>4395632.0374999996</v>
      </c>
      <c r="AV214" s="26">
        <f t="shared" si="108"/>
        <v>4395159.3250000002</v>
      </c>
      <c r="AW214" s="26">
        <f t="shared" si="108"/>
        <v>4394691.6749999998</v>
      </c>
      <c r="AX214" s="26">
        <f t="shared" si="108"/>
        <v>4395632.0374999996</v>
      </c>
      <c r="AY214" s="26">
        <f t="shared" si="108"/>
        <v>4395159.3250000002</v>
      </c>
      <c r="AZ214" s="26">
        <f t="shared" si="108"/>
        <v>4396099.6875</v>
      </c>
      <c r="BA214" s="26">
        <f t="shared" si="108"/>
        <v>4396099.6875</v>
      </c>
      <c r="BB214" s="26">
        <f t="shared" si="108"/>
        <v>4396099.6875</v>
      </c>
      <c r="BC214" s="26">
        <f t="shared" si="108"/>
        <v>4397582.9749999996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6798854.8949999996</v>
      </c>
      <c r="BG214" s="26">
        <f t="shared" si="108"/>
        <v>6798866.8449999997</v>
      </c>
      <c r="BH214" s="26">
        <f t="shared" si="108"/>
        <v>6798724.4050000003</v>
      </c>
      <c r="BI214" s="26">
        <f t="shared" si="108"/>
        <v>6798615.0724999998</v>
      </c>
      <c r="BJ214" s="26">
        <f t="shared" si="108"/>
        <v>6798866.8449999997</v>
      </c>
      <c r="BK214" s="26">
        <f t="shared" si="108"/>
        <v>6798724.4050000003</v>
      </c>
      <c r="BL214" s="26">
        <f t="shared" si="108"/>
        <v>6798979.2400000002</v>
      </c>
      <c r="BM214" s="26">
        <f t="shared" si="108"/>
        <v>6798979.2400000002</v>
      </c>
      <c r="BN214" s="26">
        <f t="shared" si="108"/>
        <v>6798979.2400000002</v>
      </c>
      <c r="BO214" s="26">
        <f t="shared" si="108"/>
        <v>6799365.5149999997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 t="e">
        <f>SUM(T214:AE214)</f>
        <v>#VALUE!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 t="e">
        <f>SUM(AF214:AQ214)</f>
        <v>#VALUE!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52751445.562500007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81587286.832499996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 t="e">
        <f>T210*STAFFPLAN_CWS!$D177</f>
        <v>#VALUE!</v>
      </c>
      <c r="U219" s="26" t="e">
        <f>U210*STAFFPLAN_CWS!$D177</f>
        <v>#VALUE!</v>
      </c>
      <c r="V219" s="26" t="e">
        <f>V210*STAFFPLAN_CWS!$D177</f>
        <v>#VALUE!</v>
      </c>
      <c r="W219" s="26" t="e">
        <f>W210*STAFFPLAN_CWS!$D177</f>
        <v>#VALUE!</v>
      </c>
      <c r="X219" s="26" t="e">
        <f>X210*STAFFPLAN_CWS!$D177</f>
        <v>#VALUE!</v>
      </c>
      <c r="Y219" s="26" t="e">
        <f>Y210*STAFFPLAN_CWS!$D177</f>
        <v>#VALUE!</v>
      </c>
      <c r="Z219" s="26" t="e">
        <f>Z210*STAFFPLAN_CWS!$D177</f>
        <v>#VALUE!</v>
      </c>
      <c r="AA219" s="26" t="e">
        <f>AA210*STAFFPLAN_CWS!$D177</f>
        <v>#VALUE!</v>
      </c>
      <c r="AB219" s="26" t="e">
        <f>AB210*STAFFPLAN_CWS!$D177</f>
        <v>#VALUE!</v>
      </c>
      <c r="AC219" s="26" t="e">
        <f>AC210*STAFFPLAN_CWS!$D177</f>
        <v>#VALUE!</v>
      </c>
      <c r="AD219" s="26" t="e">
        <f>AD210*STAFFPLAN_CWS!$D177</f>
        <v>#VALUE!</v>
      </c>
      <c r="AE219" s="26" t="e">
        <f>AE210*STAFFPLAN_CWS!$D177</f>
        <v>#VALUE!</v>
      </c>
      <c r="AF219" s="26" t="e">
        <f>AF210*STAFFPLAN_CWS!$E177</f>
        <v>#VALUE!</v>
      </c>
      <c r="AG219" s="26" t="e">
        <f>AG210*STAFFPLAN_CWS!$E177</f>
        <v>#VALUE!</v>
      </c>
      <c r="AH219" s="26" t="e">
        <f>AH210*STAFFPLAN_CWS!$E177</f>
        <v>#VALUE!</v>
      </c>
      <c r="AI219" s="26" t="e">
        <f>AI210*STAFFPLAN_CWS!$E177</f>
        <v>#VALUE!</v>
      </c>
      <c r="AJ219" s="26" t="e">
        <f>AJ210*STAFFPLAN_CWS!$E177</f>
        <v>#VALUE!</v>
      </c>
      <c r="AK219" s="26" t="e">
        <f>AK210*STAFFPLAN_CWS!$E177</f>
        <v>#VALUE!</v>
      </c>
      <c r="AL219" s="26" t="e">
        <f>AL210*STAFFPLAN_CWS!$E177</f>
        <v>#VALUE!</v>
      </c>
      <c r="AM219" s="26" t="e">
        <f>AM210*STAFFPLAN_CWS!$E177</f>
        <v>#VALUE!</v>
      </c>
      <c r="AN219" s="26" t="e">
        <f>AN210*STAFFPLAN_CWS!$E177</f>
        <v>#VALUE!</v>
      </c>
      <c r="AO219" s="26" t="e">
        <f>AO210*STAFFPLAN_CWS!$E177</f>
        <v>#VALUE!</v>
      </c>
      <c r="AP219" s="26" t="e">
        <f>AP210*STAFFPLAN_CWS!$E177</f>
        <v>#VALUE!</v>
      </c>
      <c r="AQ219" s="26" t="e">
        <f>AQ210*STAFFPLAN_CWS!$E177</f>
        <v>#VALUE!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703299.21400000004</v>
      </c>
      <c r="AU219" s="26">
        <f>AU210*STAFFPLAN_CWS!$F177</f>
        <v>703301.12599999993</v>
      </c>
      <c r="AV219" s="26">
        <f>AV210*STAFFPLAN_CWS!$F177</f>
        <v>703225.49200000009</v>
      </c>
      <c r="AW219" s="26">
        <f>AW210*STAFFPLAN_CWS!$F177</f>
        <v>703150.66799999995</v>
      </c>
      <c r="AX219" s="26">
        <f>AX210*STAFFPLAN_CWS!$F177</f>
        <v>703301.12599999993</v>
      </c>
      <c r="AY219" s="26">
        <f>AY210*STAFFPLAN_CWS!$F177</f>
        <v>703225.49200000009</v>
      </c>
      <c r="AZ219" s="26">
        <f>AZ210*STAFFPLAN_CWS!$F177</f>
        <v>703375.95000000007</v>
      </c>
      <c r="BA219" s="26">
        <f>BA210*STAFFPLAN_CWS!$F177</f>
        <v>703375.95000000007</v>
      </c>
      <c r="BB219" s="26">
        <f>BB210*STAFFPLAN_CWS!$F177</f>
        <v>703375.95000000007</v>
      </c>
      <c r="BC219" s="26">
        <f>BC210*STAFFPLAN_CWS!$F177</f>
        <v>703613.27599999995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1087816.7831999999</v>
      </c>
      <c r="BG219" s="26">
        <f>BG210*STAFFPLAN_CWS!$G177</f>
        <v>1087818.6952</v>
      </c>
      <c r="BH219" s="26">
        <f>BH210*STAFFPLAN_CWS!$G177</f>
        <v>1087795.9048000001</v>
      </c>
      <c r="BI219" s="26">
        <f>BI210*STAFFPLAN_CWS!$G177</f>
        <v>1087778.4116</v>
      </c>
      <c r="BJ219" s="26">
        <f>BJ210*STAFFPLAN_CWS!$G177</f>
        <v>1087818.6952</v>
      </c>
      <c r="BK219" s="26">
        <f>BK210*STAFFPLAN_CWS!$G177</f>
        <v>1087795.9048000001</v>
      </c>
      <c r="BL219" s="26">
        <f>BL210*STAFFPLAN_CWS!$G177</f>
        <v>1087836.6784000001</v>
      </c>
      <c r="BM219" s="26">
        <f>BM210*STAFFPLAN_CWS!$G177</f>
        <v>1087836.6784000001</v>
      </c>
      <c r="BN219" s="26">
        <f>BN210*STAFFPLAN_CWS!$G177</f>
        <v>1087836.6784000001</v>
      </c>
      <c r="BO219" s="26">
        <f>BO210*STAFFPLAN_CWS!$G177</f>
        <v>1087898.4823999999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 t="e">
        <f>T210*STAFFPLAN_CWS!$D178</f>
        <v>#VALUE!</v>
      </c>
      <c r="U220" s="26" t="e">
        <f>U210*STAFFPLAN_CWS!$D178</f>
        <v>#VALUE!</v>
      </c>
      <c r="V220" s="26" t="e">
        <f>V210*STAFFPLAN_CWS!$D178</f>
        <v>#VALUE!</v>
      </c>
      <c r="W220" s="26" t="e">
        <f>W210*STAFFPLAN_CWS!$D178</f>
        <v>#VALUE!</v>
      </c>
      <c r="X220" s="26" t="e">
        <f>X210*STAFFPLAN_CWS!$D178</f>
        <v>#VALUE!</v>
      </c>
      <c r="Y220" s="26" t="e">
        <f>Y210*STAFFPLAN_CWS!$D178</f>
        <v>#VALUE!</v>
      </c>
      <c r="Z220" s="26" t="e">
        <f>Z210*STAFFPLAN_CWS!$D178</f>
        <v>#VALUE!</v>
      </c>
      <c r="AA220" s="26" t="e">
        <f>AA210*STAFFPLAN_CWS!$D178</f>
        <v>#VALUE!</v>
      </c>
      <c r="AB220" s="26" t="e">
        <f>AB210*STAFFPLAN_CWS!$D178</f>
        <v>#VALUE!</v>
      </c>
      <c r="AC220" s="26" t="e">
        <f>AC210*STAFFPLAN_CWS!$D178</f>
        <v>#VALUE!</v>
      </c>
      <c r="AD220" s="26" t="e">
        <f>AD210*STAFFPLAN_CWS!$D178</f>
        <v>#VALUE!</v>
      </c>
      <c r="AE220" s="26" t="e">
        <f>AE210*STAFFPLAN_CWS!$D178</f>
        <v>#VALUE!</v>
      </c>
      <c r="AF220" s="26" t="e">
        <f>AF210*STAFFPLAN_CWS!$E178</f>
        <v>#VALUE!</v>
      </c>
      <c r="AG220" s="26" t="e">
        <f>AG210*STAFFPLAN_CWS!$E178</f>
        <v>#VALUE!</v>
      </c>
      <c r="AH220" s="26" t="e">
        <f>AH210*STAFFPLAN_CWS!$E178</f>
        <v>#VALUE!</v>
      </c>
      <c r="AI220" s="26" t="e">
        <f>AI210*STAFFPLAN_CWS!$E178</f>
        <v>#VALUE!</v>
      </c>
      <c r="AJ220" s="26" t="e">
        <f>AJ210*STAFFPLAN_CWS!$E178</f>
        <v>#VALUE!</v>
      </c>
      <c r="AK220" s="26" t="e">
        <f>AK210*STAFFPLAN_CWS!$E178</f>
        <v>#VALUE!</v>
      </c>
      <c r="AL220" s="26" t="e">
        <f>AL210*STAFFPLAN_CWS!$E178</f>
        <v>#VALUE!</v>
      </c>
      <c r="AM220" s="26" t="e">
        <f>AM210*STAFFPLAN_CWS!$E178</f>
        <v>#VALUE!</v>
      </c>
      <c r="AN220" s="26" t="e">
        <f>AN210*STAFFPLAN_CWS!$E178</f>
        <v>#VALUE!</v>
      </c>
      <c r="AO220" s="26" t="e">
        <f>AO210*STAFFPLAN_CWS!$E178</f>
        <v>#VALUE!</v>
      </c>
      <c r="AP220" s="26" t="e">
        <f>AP210*STAFFPLAN_CWS!$E178</f>
        <v>#VALUE!</v>
      </c>
      <c r="AQ220" s="26" t="e">
        <f>AQ210*STAFFPLAN_CWS!$E178</f>
        <v>#VALUE!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175824.80350000001</v>
      </c>
      <c r="AU220" s="26">
        <f>AU210*STAFFPLAN_CWS!$F178</f>
        <v>175825.28149999998</v>
      </c>
      <c r="AV220" s="26">
        <f>AV210*STAFFPLAN_CWS!$F178</f>
        <v>175806.37300000002</v>
      </c>
      <c r="AW220" s="26">
        <f>AW210*STAFFPLAN_CWS!$F178</f>
        <v>175787.66699999999</v>
      </c>
      <c r="AX220" s="26">
        <f>AX210*STAFFPLAN_CWS!$F178</f>
        <v>175825.28149999998</v>
      </c>
      <c r="AY220" s="26">
        <f>AY210*STAFFPLAN_CWS!$F178</f>
        <v>175806.37300000002</v>
      </c>
      <c r="AZ220" s="26">
        <f>AZ210*STAFFPLAN_CWS!$F178</f>
        <v>175843.98750000002</v>
      </c>
      <c r="BA220" s="26">
        <f>BA210*STAFFPLAN_CWS!$F178</f>
        <v>175843.98750000002</v>
      </c>
      <c r="BB220" s="26">
        <f>BB210*STAFFPLAN_CWS!$F178</f>
        <v>175843.98750000002</v>
      </c>
      <c r="BC220" s="26">
        <f>BC210*STAFFPLAN_CWS!$F178</f>
        <v>175903.31899999999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271954.19579999999</v>
      </c>
      <c r="BG220" s="26">
        <f>BG210*STAFFPLAN_CWS!$G178</f>
        <v>271954.67379999999</v>
      </c>
      <c r="BH220" s="26">
        <f>BH210*STAFFPLAN_CWS!$G178</f>
        <v>271948.97620000003</v>
      </c>
      <c r="BI220" s="26">
        <f>BI210*STAFFPLAN_CWS!$G178</f>
        <v>271944.6029</v>
      </c>
      <c r="BJ220" s="26">
        <f>BJ210*STAFFPLAN_CWS!$G178</f>
        <v>271954.67379999999</v>
      </c>
      <c r="BK220" s="26">
        <f>BK210*STAFFPLAN_CWS!$G178</f>
        <v>271948.97620000003</v>
      </c>
      <c r="BL220" s="26">
        <f>BL210*STAFFPLAN_CWS!$G178</f>
        <v>271959.16960000002</v>
      </c>
      <c r="BM220" s="26">
        <f>BM210*STAFFPLAN_CWS!$G178</f>
        <v>271959.16960000002</v>
      </c>
      <c r="BN220" s="26">
        <f>BN210*STAFFPLAN_CWS!$G178</f>
        <v>271959.16960000002</v>
      </c>
      <c r="BO220" s="26">
        <f>BO210*STAFFPLAN_CWS!$G178</f>
        <v>271974.62059999997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 t="e">
        <f>T210*STAFFPLAN_CWS!$D179</f>
        <v>#VALUE!</v>
      </c>
      <c r="U221" s="26" t="e">
        <f>U210*STAFFPLAN_CWS!$D179</f>
        <v>#VALUE!</v>
      </c>
      <c r="V221" s="26" t="e">
        <f>V210*STAFFPLAN_CWS!$D179</f>
        <v>#VALUE!</v>
      </c>
      <c r="W221" s="26" t="e">
        <f>W210*STAFFPLAN_CWS!$D179</f>
        <v>#VALUE!</v>
      </c>
      <c r="X221" s="26" t="e">
        <f>X210*STAFFPLAN_CWS!$D179</f>
        <v>#VALUE!</v>
      </c>
      <c r="Y221" s="26" t="e">
        <f>Y210*STAFFPLAN_CWS!$D179</f>
        <v>#VALUE!</v>
      </c>
      <c r="Z221" s="26" t="e">
        <f>Z210*STAFFPLAN_CWS!$D179</f>
        <v>#VALUE!</v>
      </c>
      <c r="AA221" s="26" t="e">
        <f>AA210*STAFFPLAN_CWS!$D179</f>
        <v>#VALUE!</v>
      </c>
      <c r="AB221" s="26" t="e">
        <f>AB210*STAFFPLAN_CWS!$D179</f>
        <v>#VALUE!</v>
      </c>
      <c r="AC221" s="26" t="e">
        <f>AC210*STAFFPLAN_CWS!$D179</f>
        <v>#VALUE!</v>
      </c>
      <c r="AD221" s="26" t="e">
        <f>AD210*STAFFPLAN_CWS!$D179</f>
        <v>#VALUE!</v>
      </c>
      <c r="AE221" s="26" t="e">
        <f>AE210*STAFFPLAN_CWS!$D179</f>
        <v>#VALUE!</v>
      </c>
      <c r="AF221" s="26" t="e">
        <f>AF210*STAFFPLAN_CWS!$E179</f>
        <v>#VALUE!</v>
      </c>
      <c r="AG221" s="26" t="e">
        <f>AG210*STAFFPLAN_CWS!$E179</f>
        <v>#VALUE!</v>
      </c>
      <c r="AH221" s="26" t="e">
        <f>AH210*STAFFPLAN_CWS!$E179</f>
        <v>#VALUE!</v>
      </c>
      <c r="AI221" s="26" t="e">
        <f>AI210*STAFFPLAN_CWS!$E179</f>
        <v>#VALUE!</v>
      </c>
      <c r="AJ221" s="26" t="e">
        <f>AJ210*STAFFPLAN_CWS!$E179</f>
        <v>#VALUE!</v>
      </c>
      <c r="AK221" s="26" t="e">
        <f>AK210*STAFFPLAN_CWS!$E179</f>
        <v>#VALUE!</v>
      </c>
      <c r="AL221" s="26" t="e">
        <f>AL210*STAFFPLAN_CWS!$E179</f>
        <v>#VALUE!</v>
      </c>
      <c r="AM221" s="26" t="e">
        <f>AM210*STAFFPLAN_CWS!$E179</f>
        <v>#VALUE!</v>
      </c>
      <c r="AN221" s="26" t="e">
        <f>AN210*STAFFPLAN_CWS!$E179</f>
        <v>#VALUE!</v>
      </c>
      <c r="AO221" s="26" t="e">
        <f>AO210*STAFFPLAN_CWS!$E179</f>
        <v>#VALUE!</v>
      </c>
      <c r="AP221" s="26" t="e">
        <f>AP210*STAFFPLAN_CWS!$E179</f>
        <v>#VALUE!</v>
      </c>
      <c r="AQ221" s="26" t="e">
        <f>AQ210*STAFFPLAN_CWS!$E179</f>
        <v>#VALUE!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 t="e">
        <f>T210*STAFFPLAN_CWS!$D181</f>
        <v>#VALUE!</v>
      </c>
      <c r="U223" s="26" t="e">
        <f>U210*STAFFPLAN_CWS!$D181</f>
        <v>#VALUE!</v>
      </c>
      <c r="V223" s="26" t="e">
        <f>V210*STAFFPLAN_CWS!$D181</f>
        <v>#VALUE!</v>
      </c>
      <c r="W223" s="26" t="e">
        <f>W210*STAFFPLAN_CWS!$D181</f>
        <v>#VALUE!</v>
      </c>
      <c r="X223" s="26" t="e">
        <f>X210*STAFFPLAN_CWS!$D181</f>
        <v>#VALUE!</v>
      </c>
      <c r="Y223" s="26" t="e">
        <f>Y210*STAFFPLAN_CWS!$D181</f>
        <v>#VALUE!</v>
      </c>
      <c r="Z223" s="26" t="e">
        <f>Z210*STAFFPLAN_CWS!$D181</f>
        <v>#VALUE!</v>
      </c>
      <c r="AA223" s="26" t="e">
        <f>AA210*STAFFPLAN_CWS!$D181</f>
        <v>#VALUE!</v>
      </c>
      <c r="AB223" s="26" t="e">
        <f>AB210*STAFFPLAN_CWS!$D181</f>
        <v>#VALUE!</v>
      </c>
      <c r="AC223" s="26" t="e">
        <f>AC210*STAFFPLAN_CWS!$D181</f>
        <v>#VALUE!</v>
      </c>
      <c r="AD223" s="26" t="e">
        <f>AD210*STAFFPLAN_CWS!$D181</f>
        <v>#VALUE!</v>
      </c>
      <c r="AE223" s="26" t="e">
        <f>AE210*STAFFPLAN_CWS!$D181</f>
        <v>#VALUE!</v>
      </c>
      <c r="AF223" s="26" t="e">
        <f>AF210*STAFFPLAN_CWS!$E181</f>
        <v>#VALUE!</v>
      </c>
      <c r="AG223" s="26" t="e">
        <f>AG210*STAFFPLAN_CWS!$E181</f>
        <v>#VALUE!</v>
      </c>
      <c r="AH223" s="26" t="e">
        <f>AH210*STAFFPLAN_CWS!$E181</f>
        <v>#VALUE!</v>
      </c>
      <c r="AI223" s="26" t="e">
        <f>AI210*STAFFPLAN_CWS!$E181</f>
        <v>#VALUE!</v>
      </c>
      <c r="AJ223" s="26" t="e">
        <f>AJ210*STAFFPLAN_CWS!$E181</f>
        <v>#VALUE!</v>
      </c>
      <c r="AK223" s="26" t="e">
        <f>AK210*STAFFPLAN_CWS!$E181</f>
        <v>#VALUE!</v>
      </c>
      <c r="AL223" s="26" t="e">
        <f>AL210*STAFFPLAN_CWS!$E181</f>
        <v>#VALUE!</v>
      </c>
      <c r="AM223" s="26" t="e">
        <f>AM210*STAFFPLAN_CWS!$E181</f>
        <v>#VALUE!</v>
      </c>
      <c r="AN223" s="26" t="e">
        <f>AN210*STAFFPLAN_CWS!$E181</f>
        <v>#VALUE!</v>
      </c>
      <c r="AO223" s="26" t="e">
        <f>AO210*STAFFPLAN_CWS!$E181</f>
        <v>#VALUE!</v>
      </c>
      <c r="AP223" s="26" t="e">
        <f>AP210*STAFFPLAN_CWS!$E181</f>
        <v>#VALUE!</v>
      </c>
      <c r="AQ223" s="26" t="e">
        <f>AQ210*STAFFPLAN_CWS!$E181</f>
        <v>#VALUE!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 t="e">
        <f t="shared" si="109"/>
        <v>#VALUE!</v>
      </c>
      <c r="U224" s="26" t="e">
        <f t="shared" si="109"/>
        <v>#VALUE!</v>
      </c>
      <c r="V224" s="26" t="e">
        <f t="shared" si="109"/>
        <v>#VALUE!</v>
      </c>
      <c r="W224" s="26" t="e">
        <f t="shared" si="109"/>
        <v>#VALUE!</v>
      </c>
      <c r="X224" s="26" t="e">
        <f t="shared" si="109"/>
        <v>#VALUE!</v>
      </c>
      <c r="Y224" s="26" t="e">
        <f t="shared" si="109"/>
        <v>#VALUE!</v>
      </c>
      <c r="Z224" s="26" t="e">
        <f t="shared" si="109"/>
        <v>#VALUE!</v>
      </c>
      <c r="AA224" s="26" t="e">
        <f t="shared" si="109"/>
        <v>#VALUE!</v>
      </c>
      <c r="AB224" s="26" t="e">
        <f t="shared" si="109"/>
        <v>#VALUE!</v>
      </c>
      <c r="AC224" s="26" t="e">
        <f t="shared" si="109"/>
        <v>#VALUE!</v>
      </c>
      <c r="AD224" s="26" t="e">
        <f t="shared" si="109"/>
        <v>#VALUE!</v>
      </c>
      <c r="AE224" s="26" t="e">
        <f t="shared" si="109"/>
        <v>#VALUE!</v>
      </c>
      <c r="AF224" s="26" t="e">
        <f t="shared" si="109"/>
        <v>#VALUE!</v>
      </c>
      <c r="AG224" s="26" t="e">
        <f t="shared" si="109"/>
        <v>#VALUE!</v>
      </c>
      <c r="AH224" s="26" t="e">
        <f t="shared" si="109"/>
        <v>#VALUE!</v>
      </c>
      <c r="AI224" s="26" t="e">
        <f t="shared" si="109"/>
        <v>#VALUE!</v>
      </c>
      <c r="AJ224" s="26" t="e">
        <f t="shared" si="109"/>
        <v>#VALUE!</v>
      </c>
      <c r="AK224" s="26" t="e">
        <f t="shared" si="109"/>
        <v>#VALUE!</v>
      </c>
      <c r="AL224" s="26" t="e">
        <f t="shared" si="109"/>
        <v>#VALUE!</v>
      </c>
      <c r="AM224" s="26" t="e">
        <f t="shared" si="109"/>
        <v>#VALUE!</v>
      </c>
      <c r="AN224" s="26" t="e">
        <f t="shared" si="109"/>
        <v>#VALUE!</v>
      </c>
      <c r="AO224" s="26" t="e">
        <f t="shared" si="109"/>
        <v>#VALUE!</v>
      </c>
      <c r="AP224" s="26" t="e">
        <f t="shared" si="109"/>
        <v>#VALUE!</v>
      </c>
      <c r="AQ224" s="26" t="e">
        <f t="shared" si="109"/>
        <v>#VALUE!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879124.01750000007</v>
      </c>
      <c r="AU224" s="26">
        <f t="shared" si="109"/>
        <v>879126.40749999997</v>
      </c>
      <c r="AV224" s="26">
        <f t="shared" si="109"/>
        <v>879031.86500000011</v>
      </c>
      <c r="AW224" s="26">
        <f t="shared" si="109"/>
        <v>878938.33499999996</v>
      </c>
      <c r="AX224" s="26">
        <f t="shared" si="109"/>
        <v>879126.40749999997</v>
      </c>
      <c r="AY224" s="26">
        <f t="shared" si="109"/>
        <v>879031.86500000011</v>
      </c>
      <c r="AZ224" s="26">
        <f t="shared" si="109"/>
        <v>879219.93750000012</v>
      </c>
      <c r="BA224" s="26">
        <f t="shared" si="109"/>
        <v>879219.93750000012</v>
      </c>
      <c r="BB224" s="26">
        <f t="shared" si="109"/>
        <v>879219.93750000012</v>
      </c>
      <c r="BC224" s="26">
        <f t="shared" si="109"/>
        <v>879516.59499999997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1359770.9789999998</v>
      </c>
      <c r="BG224" s="26">
        <f t="shared" si="109"/>
        <v>1359773.3689999999</v>
      </c>
      <c r="BH224" s="26">
        <f t="shared" si="109"/>
        <v>1359744.8810000001</v>
      </c>
      <c r="BI224" s="26">
        <f t="shared" si="109"/>
        <v>1359723.0145</v>
      </c>
      <c r="BJ224" s="26">
        <f t="shared" si="109"/>
        <v>1359773.3689999999</v>
      </c>
      <c r="BK224" s="26">
        <f t="shared" si="109"/>
        <v>1359744.8810000001</v>
      </c>
      <c r="BL224" s="26">
        <f t="shared" si="109"/>
        <v>1359795.8480000002</v>
      </c>
      <c r="BM224" s="26">
        <f t="shared" si="109"/>
        <v>1359795.8480000002</v>
      </c>
      <c r="BN224" s="26">
        <f t="shared" si="109"/>
        <v>1359795.8480000002</v>
      </c>
      <c r="BO224" s="26">
        <f t="shared" si="109"/>
        <v>1359873.1029999999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 t="e">
        <f>SUM(T224:AE224)</f>
        <v>#VALUE!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 t="e">
        <f>SUM(AF224:AQ224)</f>
        <v>#VALUE!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10550289.112500001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16317457.366500005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 t="e">
        <f>T210*STAFFPLAN_CWS!$D182</f>
        <v>#VALUE!</v>
      </c>
      <c r="AF228" s="26" t="e">
        <f>U210*STAFFPLAN_CWS!$E182</f>
        <v>#VALUE!</v>
      </c>
      <c r="AG228" s="26" t="e">
        <f>V210*STAFFPLAN_CWS!$E182</f>
        <v>#VALUE!</v>
      </c>
      <c r="AH228" s="26" t="e">
        <f>W210*STAFFPLAN_CWS!$E182</f>
        <v>#VALUE!</v>
      </c>
      <c r="AI228" s="26" t="e">
        <f>X210*STAFFPLAN_CWS!$E182</f>
        <v>#VALUE!</v>
      </c>
      <c r="AJ228" s="26" t="e">
        <f>Y210*STAFFPLAN_CWS!$E182</f>
        <v>#VALUE!</v>
      </c>
      <c r="AK228" s="26" t="e">
        <f>Z210*STAFFPLAN_CWS!$E182</f>
        <v>#VALUE!</v>
      </c>
      <c r="AL228" s="26" t="e">
        <f>AA210*STAFFPLAN_CWS!$E182</f>
        <v>#VALUE!</v>
      </c>
      <c r="AM228" s="26" t="e">
        <f>AB210*STAFFPLAN_CWS!$E182</f>
        <v>#VALUE!</v>
      </c>
      <c r="AN228" s="26" t="e">
        <f>AC210*STAFFPLAN_CWS!$E182</f>
        <v>#VALUE!</v>
      </c>
      <c r="AO228" s="26" t="e">
        <f>AD210*STAFFPLAN_CWS!$E182</f>
        <v>#VALUE!</v>
      </c>
      <c r="AP228" s="26" t="e">
        <f>AE210*STAFFPLAN_CWS!$E182</f>
        <v>#VALUE!</v>
      </c>
      <c r="AQ228" s="26" t="e">
        <f>AF210*STAFFPLAN_CWS!$E182</f>
        <v>#VALUE!</v>
      </c>
      <c r="AR228" s="26" t="e">
        <f>AG210*STAFFPLAN_CWS!$F182</f>
        <v>#VALUE!</v>
      </c>
      <c r="AS228" s="26" t="e">
        <f>AH210*STAFFPLAN_CWS!$F182</f>
        <v>#VALUE!</v>
      </c>
      <c r="AT228" s="26" t="e">
        <f>AI210*STAFFPLAN_CWS!$F182</f>
        <v>#VALUE!</v>
      </c>
      <c r="AU228" s="26" t="e">
        <f>AJ210*STAFFPLAN_CWS!$F182</f>
        <v>#VALUE!</v>
      </c>
      <c r="AV228" s="26" t="e">
        <f>AK210*STAFFPLAN_CWS!$F182</f>
        <v>#VALUE!</v>
      </c>
      <c r="AW228" s="26" t="e">
        <f>AL210*STAFFPLAN_CWS!$F182</f>
        <v>#VALUE!</v>
      </c>
      <c r="AX228" s="26" t="e">
        <f>AM210*STAFFPLAN_CWS!$F182</f>
        <v>#VALUE!</v>
      </c>
      <c r="AY228" s="26" t="e">
        <f>AN210*STAFFPLAN_CWS!$F182</f>
        <v>#VALUE!</v>
      </c>
      <c r="AZ228" s="26" t="e">
        <f>AO210*STAFFPLAN_CWS!$F182</f>
        <v>#VALUE!</v>
      </c>
      <c r="BA228" s="26" t="e">
        <f>AP210*STAFFPLAN_CWS!$F182</f>
        <v>#VALUE!</v>
      </c>
      <c r="BB228" s="26" t="e">
        <f>AQ210*STAFFPLAN_CWS!$F182</f>
        <v>#VALUE!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 t="e">
        <f t="shared" si="111"/>
        <v>#VALUE!</v>
      </c>
      <c r="AF230" s="26" t="e">
        <f t="shared" si="111"/>
        <v>#VALUE!</v>
      </c>
      <c r="AG230" s="26" t="e">
        <f t="shared" si="111"/>
        <v>#VALUE!</v>
      </c>
      <c r="AH230" s="26" t="e">
        <f t="shared" si="111"/>
        <v>#VALUE!</v>
      </c>
      <c r="AI230" s="26" t="e">
        <f t="shared" si="111"/>
        <v>#VALUE!</v>
      </c>
      <c r="AJ230" s="26" t="e">
        <f t="shared" si="111"/>
        <v>#VALUE!</v>
      </c>
      <c r="AK230" s="26" t="e">
        <f t="shared" si="111"/>
        <v>#VALUE!</v>
      </c>
      <c r="AL230" s="26" t="e">
        <f t="shared" si="111"/>
        <v>#VALUE!</v>
      </c>
      <c r="AM230" s="26" t="e">
        <f t="shared" si="111"/>
        <v>#VALUE!</v>
      </c>
      <c r="AN230" s="26" t="e">
        <f t="shared" ref="AN230:BO230" si="112">AN228+AN227</f>
        <v>#VALUE!</v>
      </c>
      <c r="AO230" s="26" t="e">
        <f t="shared" si="112"/>
        <v>#VALUE!</v>
      </c>
      <c r="AP230" s="26" t="e">
        <f t="shared" si="112"/>
        <v>#VALUE!</v>
      </c>
      <c r="AQ230" s="26" t="e">
        <f t="shared" si="112"/>
        <v>#VALUE!</v>
      </c>
      <c r="AR230" s="26" t="e">
        <f t="shared" si="112"/>
        <v>#VALUE!</v>
      </c>
      <c r="AS230" s="26" t="e">
        <f t="shared" si="112"/>
        <v>#VALUE!</v>
      </c>
      <c r="AT230" s="26" t="e">
        <f t="shared" si="112"/>
        <v>#VALUE!</v>
      </c>
      <c r="AU230" s="26" t="e">
        <f t="shared" si="112"/>
        <v>#VALUE!</v>
      </c>
      <c r="AV230" s="26" t="e">
        <f t="shared" si="112"/>
        <v>#VALUE!</v>
      </c>
      <c r="AW230" s="26" t="e">
        <f t="shared" si="112"/>
        <v>#VALUE!</v>
      </c>
      <c r="AX230" s="26" t="e">
        <f t="shared" si="112"/>
        <v>#VALUE!</v>
      </c>
      <c r="AY230" s="26" t="e">
        <f t="shared" si="112"/>
        <v>#VALUE!</v>
      </c>
      <c r="AZ230" s="26" t="e">
        <f t="shared" si="112"/>
        <v>#VALUE!</v>
      </c>
      <c r="BA230" s="26" t="e">
        <f t="shared" si="112"/>
        <v>#VALUE!</v>
      </c>
      <c r="BB230" s="26" t="e">
        <f t="shared" si="112"/>
        <v>#VALUE!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 t="e">
        <f>SUM(T230:AE230)</f>
        <v>#VALUE!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 t="e">
        <f>SUM(AF230:AQ230)</f>
        <v>#VALUE!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 t="e">
        <f t="shared" si="113"/>
        <v>#VALUE!</v>
      </c>
      <c r="U232" s="26" t="e">
        <f t="shared" si="113"/>
        <v>#VALUE!</v>
      </c>
      <c r="V232" s="26" t="e">
        <f t="shared" si="113"/>
        <v>#VALUE!</v>
      </c>
      <c r="W232" s="26" t="e">
        <f t="shared" si="113"/>
        <v>#VALUE!</v>
      </c>
      <c r="X232" s="26" t="e">
        <f t="shared" si="113"/>
        <v>#VALUE!</v>
      </c>
      <c r="Y232" s="26" t="e">
        <f t="shared" si="113"/>
        <v>#VALUE!</v>
      </c>
      <c r="Z232" s="26" t="e">
        <f t="shared" si="113"/>
        <v>#VALUE!</v>
      </c>
      <c r="AA232" s="26" t="e">
        <f t="shared" si="113"/>
        <v>#VALUE!</v>
      </c>
      <c r="AB232" s="26" t="e">
        <f t="shared" si="113"/>
        <v>#VALUE!</v>
      </c>
      <c r="AC232" s="26" t="e">
        <f t="shared" si="113"/>
        <v>#VALUE!</v>
      </c>
      <c r="AD232" s="26" t="e">
        <f t="shared" si="113"/>
        <v>#VALUE!</v>
      </c>
      <c r="AE232" s="26" t="e">
        <f t="shared" si="113"/>
        <v>#VALUE!</v>
      </c>
      <c r="AF232" s="26" t="e">
        <f t="shared" si="113"/>
        <v>#VALUE!</v>
      </c>
      <c r="AG232" s="26" t="e">
        <f t="shared" si="113"/>
        <v>#VALUE!</v>
      </c>
      <c r="AH232" s="26" t="e">
        <f t="shared" si="113"/>
        <v>#VALUE!</v>
      </c>
      <c r="AI232" s="26" t="e">
        <f t="shared" si="113"/>
        <v>#VALUE!</v>
      </c>
      <c r="AJ232" s="26" t="e">
        <f t="shared" si="113"/>
        <v>#VALUE!</v>
      </c>
      <c r="AK232" s="26" t="e">
        <f t="shared" si="113"/>
        <v>#VALUE!</v>
      </c>
      <c r="AL232" s="26" t="e">
        <f t="shared" si="113"/>
        <v>#VALUE!</v>
      </c>
      <c r="AM232" s="26" t="e">
        <f t="shared" ref="AM232:BO232" si="114">AM230+AM224+AM214</f>
        <v>#VALUE!</v>
      </c>
      <c r="AN232" s="26" t="e">
        <f t="shared" si="114"/>
        <v>#VALUE!</v>
      </c>
      <c r="AO232" s="26" t="e">
        <f t="shared" si="114"/>
        <v>#VALUE!</v>
      </c>
      <c r="AP232" s="26" t="e">
        <f t="shared" si="114"/>
        <v>#VALUE!</v>
      </c>
      <c r="AQ232" s="26" t="e">
        <f t="shared" si="114"/>
        <v>#VALUE!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>
        <f t="shared" si="114"/>
        <v>5558311.5699999994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8439837.8739999998</v>
      </c>
      <c r="BG232" s="26">
        <f t="shared" si="114"/>
        <v>8439852.2139999997</v>
      </c>
      <c r="BH232" s="26">
        <f t="shared" si="114"/>
        <v>8439681.2860000003</v>
      </c>
      <c r="BI232" s="26">
        <f t="shared" si="114"/>
        <v>8439550.0869999994</v>
      </c>
      <c r="BJ232" s="26">
        <f t="shared" si="114"/>
        <v>8439852.2139999997</v>
      </c>
      <c r="BK232" s="26">
        <f t="shared" si="114"/>
        <v>8439681.2860000003</v>
      </c>
      <c r="BL232" s="26">
        <f t="shared" si="114"/>
        <v>8439987.0879999995</v>
      </c>
      <c r="BM232" s="26">
        <f t="shared" si="114"/>
        <v>8439987.0879999995</v>
      </c>
      <c r="BN232" s="26">
        <f t="shared" si="114"/>
        <v>8439987.0879999995</v>
      </c>
      <c r="BO232" s="26">
        <f t="shared" si="114"/>
        <v>8440450.6179999989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 t="e">
        <f>SUM(T232:AE232)</f>
        <v>#VALUE!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 t="e">
        <f>SUM(AF232:AQ232)</f>
        <v>#VALUE!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101279288.199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 t="e">
        <f>'COSM-BONUS_CWS'!R75</f>
        <v>#VALUE!</v>
      </c>
      <c r="U305" s="26" t="e">
        <f>'COSM-BONUS_CWS'!S75</f>
        <v>#VALUE!</v>
      </c>
      <c r="V305" s="26" t="e">
        <f>'COSM-BONUS_CWS'!T75</f>
        <v>#VALUE!</v>
      </c>
      <c r="W305" s="26" t="e">
        <f>'COSM-BONUS_CWS'!U75</f>
        <v>#VALUE!</v>
      </c>
      <c r="X305" s="26" t="e">
        <f>'COSM-BONUS_CWS'!V75</f>
        <v>#VALUE!</v>
      </c>
      <c r="Y305" s="26" t="e">
        <f>'COSM-BONUS_CWS'!W75</f>
        <v>#VALUE!</v>
      </c>
      <c r="Z305" s="26" t="e">
        <f>'COSM-BONUS_CWS'!X75</f>
        <v>#VALUE!</v>
      </c>
      <c r="AA305" s="26" t="e">
        <f>'COSM-BONUS_CWS'!Y75</f>
        <v>#VALUE!</v>
      </c>
      <c r="AB305" s="26" t="e">
        <f>'COSM-BONUS_CWS'!Z75</f>
        <v>#VALUE!</v>
      </c>
      <c r="AC305" s="26" t="e">
        <f>'COSM-BONUS_CWS'!AA75</f>
        <v>#VALUE!</v>
      </c>
      <c r="AD305" s="26" t="e">
        <f>'COSM-BONUS_CWS'!AB75</f>
        <v>#VALUE!</v>
      </c>
      <c r="AE305" s="26" t="e">
        <f>'COSM-BONUS_CWS'!AC75</f>
        <v>#VALUE!</v>
      </c>
      <c r="AF305" s="26" t="e">
        <f>'COSM-BONUS_CWS'!AD75</f>
        <v>#VALUE!</v>
      </c>
      <c r="AG305" s="26" t="e">
        <f>'COSM-BONUS_CWS'!AE75</f>
        <v>#VALUE!</v>
      </c>
      <c r="AH305" s="26" t="e">
        <f>'COSM-BONUS_CWS'!AF75</f>
        <v>#VALUE!</v>
      </c>
      <c r="AI305" s="26" t="e">
        <f>'COSM-BONUS_CWS'!AG75</f>
        <v>#VALUE!</v>
      </c>
      <c r="AJ305" s="26" t="e">
        <f>'COSM-BONUS_CWS'!AH75</f>
        <v>#VALUE!</v>
      </c>
      <c r="AK305" s="26" t="e">
        <f>'COSM-BONUS_CWS'!AI75</f>
        <v>#VALUE!</v>
      </c>
      <c r="AL305" s="26" t="e">
        <f>'COSM-BONUS_CWS'!AJ75</f>
        <v>#VALUE!</v>
      </c>
      <c r="AM305" s="26" t="e">
        <f>'COSM-BONUS_CWS'!AK75</f>
        <v>#VALUE!</v>
      </c>
      <c r="AN305" s="26" t="e">
        <f>'COSM-BONUS_CWS'!AL75</f>
        <v>#VALUE!</v>
      </c>
      <c r="AO305" s="26" t="e">
        <f>'COSM-BONUS_CWS'!AM75</f>
        <v>#VALUE!</v>
      </c>
      <c r="AP305" s="26" t="e">
        <f>'COSM-BONUS_CWS'!AN75</f>
        <v>#VALUE!</v>
      </c>
      <c r="AQ305" s="26" t="e">
        <f>'COSM-BONUS_CWS'!AO75</f>
        <v>#VALUE!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 t="e">
        <f t="shared" si="168"/>
        <v>#VALUE!</v>
      </c>
      <c r="U306" s="26" t="e">
        <f t="shared" si="168"/>
        <v>#VALUE!</v>
      </c>
      <c r="V306" s="26" t="e">
        <f t="shared" si="168"/>
        <v>#VALUE!</v>
      </c>
      <c r="W306" s="26" t="e">
        <f t="shared" si="168"/>
        <v>#VALUE!</v>
      </c>
      <c r="X306" s="26" t="e">
        <f t="shared" si="168"/>
        <v>#VALUE!</v>
      </c>
      <c r="Y306" s="26" t="e">
        <f t="shared" si="168"/>
        <v>#VALUE!</v>
      </c>
      <c r="Z306" s="26" t="e">
        <f t="shared" si="168"/>
        <v>#VALUE!</v>
      </c>
      <c r="AA306" s="26" t="e">
        <f t="shared" si="168"/>
        <v>#VALUE!</v>
      </c>
      <c r="AB306" s="26" t="e">
        <f t="shared" si="168"/>
        <v>#VALUE!</v>
      </c>
      <c r="AC306" s="26" t="e">
        <f t="shared" si="168"/>
        <v>#VALUE!</v>
      </c>
      <c r="AD306" s="26" t="e">
        <f t="shared" si="168"/>
        <v>#VALUE!</v>
      </c>
      <c r="AE306" s="26" t="e">
        <f t="shared" si="168"/>
        <v>#VALUE!</v>
      </c>
      <c r="AF306" s="26" t="e">
        <f t="shared" si="168"/>
        <v>#VALUE!</v>
      </c>
      <c r="AG306" s="26" t="e">
        <f t="shared" si="168"/>
        <v>#VALUE!</v>
      </c>
      <c r="AH306" s="26" t="e">
        <f t="shared" si="168"/>
        <v>#VALUE!</v>
      </c>
      <c r="AI306" s="26" t="e">
        <f t="shared" si="168"/>
        <v>#VALUE!</v>
      </c>
      <c r="AJ306" s="26" t="e">
        <f t="shared" si="168"/>
        <v>#VALUE!</v>
      </c>
      <c r="AK306" s="26" t="e">
        <f t="shared" si="168"/>
        <v>#VALUE!</v>
      </c>
      <c r="AL306" s="26" t="e">
        <f t="shared" si="168"/>
        <v>#VALUE!</v>
      </c>
      <c r="AM306" s="26" t="e">
        <f t="shared" ref="AM306:BO306" si="169">AM304+AM305</f>
        <v>#VALUE!</v>
      </c>
      <c r="AN306" s="26" t="e">
        <f t="shared" si="169"/>
        <v>#VALUE!</v>
      </c>
      <c r="AO306" s="26" t="e">
        <f t="shared" si="169"/>
        <v>#VALUE!</v>
      </c>
      <c r="AP306" s="26" t="e">
        <f t="shared" si="169"/>
        <v>#VALUE!</v>
      </c>
      <c r="AQ306" s="26" t="e">
        <f t="shared" si="169"/>
        <v>#VALUE!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 t="e">
        <f>'COSM-BONUS_CWS'!R76</f>
        <v>#VALUE!</v>
      </c>
      <c r="U341" s="26" t="e">
        <f>'COSM-BONUS_CWS'!S76</f>
        <v>#VALUE!</v>
      </c>
      <c r="V341" s="26" t="e">
        <f>'COSM-BONUS_CWS'!T76</f>
        <v>#VALUE!</v>
      </c>
      <c r="W341" s="26" t="e">
        <f>'COSM-BONUS_CWS'!U76</f>
        <v>#VALUE!</v>
      </c>
      <c r="X341" s="26" t="e">
        <f>'COSM-BONUS_CWS'!V76</f>
        <v>#VALUE!</v>
      </c>
      <c r="Y341" s="26" t="e">
        <f>'COSM-BONUS_CWS'!W76</f>
        <v>#VALUE!</v>
      </c>
      <c r="Z341" s="26" t="e">
        <f>'COSM-BONUS_CWS'!X76</f>
        <v>#VALUE!</v>
      </c>
      <c r="AA341" s="26" t="e">
        <f>'COSM-BONUS_CWS'!Y76</f>
        <v>#VALUE!</v>
      </c>
      <c r="AB341" s="26" t="e">
        <f>'COSM-BONUS_CWS'!Z76</f>
        <v>#VALUE!</v>
      </c>
      <c r="AC341" s="26" t="e">
        <f>'COSM-BONUS_CWS'!AA76</f>
        <v>#VALUE!</v>
      </c>
      <c r="AD341" s="26" t="e">
        <f>'COSM-BONUS_CWS'!AB76</f>
        <v>#VALUE!</v>
      </c>
      <c r="AE341" s="26" t="e">
        <f>'COSM-BONUS_CWS'!AC76</f>
        <v>#VALUE!</v>
      </c>
      <c r="AF341" s="26" t="e">
        <f>'COSM-BONUS_CWS'!AD76</f>
        <v>#VALUE!</v>
      </c>
      <c r="AG341" s="26" t="e">
        <f>'COSM-BONUS_CWS'!AE76</f>
        <v>#VALUE!</v>
      </c>
      <c r="AH341" s="26" t="e">
        <f>'COSM-BONUS_CWS'!AF76</f>
        <v>#VALUE!</v>
      </c>
      <c r="AI341" s="26" t="e">
        <f>'COSM-BONUS_CWS'!AG76</f>
        <v>#VALUE!</v>
      </c>
      <c r="AJ341" s="26" t="e">
        <f>'COSM-BONUS_CWS'!AH76</f>
        <v>#VALUE!</v>
      </c>
      <c r="AK341" s="26" t="e">
        <f>'COSM-BONUS_CWS'!AI76</f>
        <v>#VALUE!</v>
      </c>
      <c r="AL341" s="26" t="e">
        <f>'COSM-BONUS_CWS'!AJ76</f>
        <v>#VALUE!</v>
      </c>
      <c r="AM341" s="26" t="e">
        <f>'COSM-BONUS_CWS'!AK76</f>
        <v>#VALUE!</v>
      </c>
      <c r="AN341" s="26" t="e">
        <f>'COSM-BONUS_CWS'!AL76</f>
        <v>#VALUE!</v>
      </c>
      <c r="AO341" s="26" t="e">
        <f>'COSM-BONUS_CWS'!AM76</f>
        <v>#VALUE!</v>
      </c>
      <c r="AP341" s="26" t="e">
        <f>'COSM-BONUS_CWS'!AN76</f>
        <v>#VALUE!</v>
      </c>
      <c r="AQ341" s="26" t="e">
        <f>'COSM-BONUS_CWS'!AO76</f>
        <v>#VALUE!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 t="e">
        <f t="shared" si="200"/>
        <v>#VALUE!</v>
      </c>
      <c r="U342" s="26" t="e">
        <f t="shared" si="200"/>
        <v>#VALUE!</v>
      </c>
      <c r="V342" s="26" t="e">
        <f t="shared" si="200"/>
        <v>#VALUE!</v>
      </c>
      <c r="W342" s="26" t="e">
        <f t="shared" si="200"/>
        <v>#VALUE!</v>
      </c>
      <c r="X342" s="26" t="e">
        <f t="shared" si="200"/>
        <v>#VALUE!</v>
      </c>
      <c r="Y342" s="26" t="e">
        <f t="shared" si="200"/>
        <v>#VALUE!</v>
      </c>
      <c r="Z342" s="26" t="e">
        <f t="shared" si="200"/>
        <v>#VALUE!</v>
      </c>
      <c r="AA342" s="26" t="e">
        <f t="shared" si="200"/>
        <v>#VALUE!</v>
      </c>
      <c r="AB342" s="26" t="e">
        <f t="shared" si="200"/>
        <v>#VALUE!</v>
      </c>
      <c r="AC342" s="26" t="e">
        <f t="shared" si="200"/>
        <v>#VALUE!</v>
      </c>
      <c r="AD342" s="26" t="e">
        <f t="shared" si="200"/>
        <v>#VALUE!</v>
      </c>
      <c r="AE342" s="26" t="e">
        <f t="shared" si="200"/>
        <v>#VALUE!</v>
      </c>
      <c r="AF342" s="26" t="e">
        <f t="shared" si="200"/>
        <v>#VALUE!</v>
      </c>
      <c r="AG342" s="26" t="e">
        <f t="shared" si="200"/>
        <v>#VALUE!</v>
      </c>
      <c r="AH342" s="26" t="e">
        <f t="shared" si="200"/>
        <v>#VALUE!</v>
      </c>
      <c r="AI342" s="26" t="e">
        <f t="shared" si="200"/>
        <v>#VALUE!</v>
      </c>
      <c r="AJ342" s="26" t="e">
        <f t="shared" si="200"/>
        <v>#VALUE!</v>
      </c>
      <c r="AK342" s="26" t="e">
        <f t="shared" si="200"/>
        <v>#VALUE!</v>
      </c>
      <c r="AL342" s="26" t="e">
        <f t="shared" si="200"/>
        <v>#VALUE!</v>
      </c>
      <c r="AM342" s="26" t="e">
        <f t="shared" ref="AM342:BO342" si="201">AM340+AM341</f>
        <v>#VALUE!</v>
      </c>
      <c r="AN342" s="26" t="e">
        <f t="shared" si="201"/>
        <v>#VALUE!</v>
      </c>
      <c r="AO342" s="26" t="e">
        <f t="shared" si="201"/>
        <v>#VALUE!</v>
      </c>
      <c r="AP342" s="26" t="e">
        <f t="shared" si="201"/>
        <v>#VALUE!</v>
      </c>
      <c r="AQ342" s="26" t="e">
        <f t="shared" si="201"/>
        <v>#VALUE!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 t="e">
        <f t="shared" si="214"/>
        <v>#VALUE!</v>
      </c>
      <c r="U357" s="26" t="e">
        <f t="shared" si="214"/>
        <v>#VALUE!</v>
      </c>
      <c r="V357" s="26" t="e">
        <f t="shared" si="214"/>
        <v>#VALUE!</v>
      </c>
      <c r="W357" s="26" t="e">
        <f t="shared" si="214"/>
        <v>#VALUE!</v>
      </c>
      <c r="X357" s="26" t="e">
        <f t="shared" si="214"/>
        <v>#VALUE!</v>
      </c>
      <c r="Y357" s="26" t="e">
        <f t="shared" si="214"/>
        <v>#VALUE!</v>
      </c>
      <c r="Z357" s="26" t="e">
        <f t="shared" si="214"/>
        <v>#VALUE!</v>
      </c>
      <c r="AA357" s="26" t="e">
        <f t="shared" si="214"/>
        <v>#VALUE!</v>
      </c>
      <c r="AB357" s="26" t="e">
        <f t="shared" si="214"/>
        <v>#VALUE!</v>
      </c>
      <c r="AC357" s="26" t="e">
        <f t="shared" si="214"/>
        <v>#VALUE!</v>
      </c>
      <c r="AD357" s="26" t="e">
        <f t="shared" si="214"/>
        <v>#VALUE!</v>
      </c>
      <c r="AE357" s="26" t="e">
        <f t="shared" si="214"/>
        <v>#VALUE!</v>
      </c>
      <c r="AF357" s="26" t="e">
        <f t="shared" si="214"/>
        <v>#VALUE!</v>
      </c>
      <c r="AG357" s="26" t="e">
        <f t="shared" si="214"/>
        <v>#VALUE!</v>
      </c>
      <c r="AH357" s="26" t="e">
        <f t="shared" si="214"/>
        <v>#VALUE!</v>
      </c>
      <c r="AI357" s="26" t="e">
        <f t="shared" si="214"/>
        <v>#VALUE!</v>
      </c>
      <c r="AJ357" s="26" t="e">
        <f t="shared" si="214"/>
        <v>#VALUE!</v>
      </c>
      <c r="AK357" s="26" t="e">
        <f t="shared" si="214"/>
        <v>#VALUE!</v>
      </c>
      <c r="AL357" s="26" t="e">
        <f t="shared" si="214"/>
        <v>#VALUE!</v>
      </c>
      <c r="AM357" s="26" t="e">
        <f t="shared" ref="AM357:BO357" si="215">AM350+AM341+AM332+AM323+AM314+AM305</f>
        <v>#VALUE!</v>
      </c>
      <c r="AN357" s="26" t="e">
        <f t="shared" si="215"/>
        <v>#VALUE!</v>
      </c>
      <c r="AO357" s="26" t="e">
        <f t="shared" si="215"/>
        <v>#VALUE!</v>
      </c>
      <c r="AP357" s="26" t="e">
        <f t="shared" si="215"/>
        <v>#VALUE!</v>
      </c>
      <c r="AQ357" s="26" t="e">
        <f t="shared" si="215"/>
        <v>#VALUE!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 t="e">
        <f t="shared" si="216"/>
        <v>#VALUE!</v>
      </c>
      <c r="U358" s="26" t="e">
        <f t="shared" si="216"/>
        <v>#VALUE!</v>
      </c>
      <c r="V358" s="26" t="e">
        <f t="shared" si="216"/>
        <v>#VALUE!</v>
      </c>
      <c r="W358" s="26" t="e">
        <f t="shared" si="216"/>
        <v>#VALUE!</v>
      </c>
      <c r="X358" s="26" t="e">
        <f t="shared" si="216"/>
        <v>#VALUE!</v>
      </c>
      <c r="Y358" s="26" t="e">
        <f t="shared" si="216"/>
        <v>#VALUE!</v>
      </c>
      <c r="Z358" s="26" t="e">
        <f t="shared" si="216"/>
        <v>#VALUE!</v>
      </c>
      <c r="AA358" s="26" t="e">
        <f t="shared" si="216"/>
        <v>#VALUE!</v>
      </c>
      <c r="AB358" s="26" t="e">
        <f t="shared" si="216"/>
        <v>#VALUE!</v>
      </c>
      <c r="AC358" s="26" t="e">
        <f t="shared" si="216"/>
        <v>#VALUE!</v>
      </c>
      <c r="AD358" s="26" t="e">
        <f t="shared" si="216"/>
        <v>#VALUE!</v>
      </c>
      <c r="AE358" s="26" t="e">
        <f t="shared" si="216"/>
        <v>#VALUE!</v>
      </c>
      <c r="AF358" s="26" t="e">
        <f t="shared" si="216"/>
        <v>#VALUE!</v>
      </c>
      <c r="AG358" s="26" t="e">
        <f t="shared" si="216"/>
        <v>#VALUE!</v>
      </c>
      <c r="AH358" s="26" t="e">
        <f t="shared" si="216"/>
        <v>#VALUE!</v>
      </c>
      <c r="AI358" s="26" t="e">
        <f t="shared" si="216"/>
        <v>#VALUE!</v>
      </c>
      <c r="AJ358" s="26" t="e">
        <f t="shared" si="216"/>
        <v>#VALUE!</v>
      </c>
      <c r="AK358" s="26" t="e">
        <f t="shared" si="216"/>
        <v>#VALUE!</v>
      </c>
      <c r="AL358" s="26" t="e">
        <f t="shared" si="216"/>
        <v>#VALUE!</v>
      </c>
      <c r="AM358" s="26" t="e">
        <f t="shared" ref="AM358:BO358" si="217">AM356+AM357</f>
        <v>#VALUE!</v>
      </c>
      <c r="AN358" s="26" t="e">
        <f t="shared" si="217"/>
        <v>#VALUE!</v>
      </c>
      <c r="AO358" s="26" t="e">
        <f t="shared" si="217"/>
        <v>#VALUE!</v>
      </c>
      <c r="AP358" s="26" t="e">
        <f t="shared" si="217"/>
        <v>#VALUE!</v>
      </c>
      <c r="AQ358" s="26" t="e">
        <f t="shared" si="217"/>
        <v>#VALUE!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 t="e">
        <f>SUM(T358:AE358)</f>
        <v>#VALUE!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 t="e">
        <f>SUM(AF358:AQ358)</f>
        <v>#VALUE!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 t="e">
        <f t="shared" si="220"/>
        <v>#VALUE!</v>
      </c>
      <c r="U362" s="26" t="e">
        <f t="shared" si="220"/>
        <v>#VALUE!</v>
      </c>
      <c r="V362" s="26" t="e">
        <f t="shared" si="220"/>
        <v>#VALUE!</v>
      </c>
      <c r="W362" s="26" t="e">
        <f t="shared" si="220"/>
        <v>#VALUE!</v>
      </c>
      <c r="X362" s="26" t="e">
        <f t="shared" si="220"/>
        <v>#VALUE!</v>
      </c>
      <c r="Y362" s="26" t="e">
        <f t="shared" si="220"/>
        <v>#VALUE!</v>
      </c>
      <c r="Z362" s="26" t="e">
        <f t="shared" si="220"/>
        <v>#VALUE!</v>
      </c>
      <c r="AA362" s="26" t="e">
        <f t="shared" si="220"/>
        <v>#VALUE!</v>
      </c>
      <c r="AB362" s="26" t="e">
        <f t="shared" si="220"/>
        <v>#VALUE!</v>
      </c>
      <c r="AC362" s="26" t="e">
        <f t="shared" si="220"/>
        <v>#VALUE!</v>
      </c>
      <c r="AD362" s="26" t="e">
        <f t="shared" si="220"/>
        <v>#VALUE!</v>
      </c>
      <c r="AE362" s="26" t="e">
        <f t="shared" si="220"/>
        <v>#VALUE!</v>
      </c>
      <c r="AF362" s="26" t="e">
        <f t="shared" si="220"/>
        <v>#VALUE!</v>
      </c>
      <c r="AG362" s="26" t="e">
        <f t="shared" si="220"/>
        <v>#VALUE!</v>
      </c>
      <c r="AH362" s="26" t="e">
        <f t="shared" si="220"/>
        <v>#VALUE!</v>
      </c>
      <c r="AI362" s="26" t="e">
        <f t="shared" si="220"/>
        <v>#VALUE!</v>
      </c>
      <c r="AJ362" s="26" t="e">
        <f t="shared" si="220"/>
        <v>#VALUE!</v>
      </c>
      <c r="AK362" s="26" t="e">
        <f t="shared" si="220"/>
        <v>#VALUE!</v>
      </c>
      <c r="AL362" s="26" t="e">
        <f t="shared" si="220"/>
        <v>#VALUE!</v>
      </c>
      <c r="AM362" s="26" t="e">
        <f t="shared" ref="AM362:BO362" si="221">AM360+AM358</f>
        <v>#VALUE!</v>
      </c>
      <c r="AN362" s="26" t="e">
        <f t="shared" si="221"/>
        <v>#VALUE!</v>
      </c>
      <c r="AO362" s="26" t="e">
        <f t="shared" si="221"/>
        <v>#VALUE!</v>
      </c>
      <c r="AP362" s="26" t="e">
        <f t="shared" si="221"/>
        <v>#VALUE!</v>
      </c>
      <c r="AQ362" s="26" t="e">
        <f t="shared" si="221"/>
        <v>#VALUE!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 t="e">
        <f>SUM(T362:AE362)</f>
        <v>#VALUE!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 t="e">
        <f>SUM(AF362:AQ362)</f>
        <v>#VALUE!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 t="e">
        <f>T358*STAFFPLAN_CWS!$D177</f>
        <v>#VALUE!</v>
      </c>
      <c r="U367" s="26" t="e">
        <f>U358*STAFFPLAN_CWS!$D177</f>
        <v>#VALUE!</v>
      </c>
      <c r="V367" s="26" t="e">
        <f>V358*STAFFPLAN_CWS!$D177</f>
        <v>#VALUE!</v>
      </c>
      <c r="W367" s="26" t="e">
        <f>W358*STAFFPLAN_CWS!$D177</f>
        <v>#VALUE!</v>
      </c>
      <c r="X367" s="26" t="e">
        <f>X358*STAFFPLAN_CWS!$D177</f>
        <v>#VALUE!</v>
      </c>
      <c r="Y367" s="26" t="e">
        <f>Y358*STAFFPLAN_CWS!$D177</f>
        <v>#VALUE!</v>
      </c>
      <c r="Z367" s="26" t="e">
        <f>Z358*STAFFPLAN_CWS!$D177</f>
        <v>#VALUE!</v>
      </c>
      <c r="AA367" s="26" t="e">
        <f>AA358*STAFFPLAN_CWS!$D177</f>
        <v>#VALUE!</v>
      </c>
      <c r="AB367" s="26" t="e">
        <f>AB358*STAFFPLAN_CWS!$D177</f>
        <v>#VALUE!</v>
      </c>
      <c r="AC367" s="26" t="e">
        <f>AC358*STAFFPLAN_CWS!$D177</f>
        <v>#VALUE!</v>
      </c>
      <c r="AD367" s="26" t="e">
        <f>AD358*STAFFPLAN_CWS!$D177</f>
        <v>#VALUE!</v>
      </c>
      <c r="AE367" s="26" t="e">
        <f>AE358*STAFFPLAN_CWS!$D177</f>
        <v>#VALUE!</v>
      </c>
      <c r="AF367" s="26" t="e">
        <f>AF358*STAFFPLAN_CWS!$E177</f>
        <v>#VALUE!</v>
      </c>
      <c r="AG367" s="26" t="e">
        <f>AG358*STAFFPLAN_CWS!$E177</f>
        <v>#VALUE!</v>
      </c>
      <c r="AH367" s="26" t="e">
        <f>AH358*STAFFPLAN_CWS!$E177</f>
        <v>#VALUE!</v>
      </c>
      <c r="AI367" s="26" t="e">
        <f>AI358*STAFFPLAN_CWS!$E177</f>
        <v>#VALUE!</v>
      </c>
      <c r="AJ367" s="26" t="e">
        <f>AJ358*STAFFPLAN_CWS!$E177</f>
        <v>#VALUE!</v>
      </c>
      <c r="AK367" s="26" t="e">
        <f>AK358*STAFFPLAN_CWS!$E177</f>
        <v>#VALUE!</v>
      </c>
      <c r="AL367" s="26" t="e">
        <f>AL358*STAFFPLAN_CWS!$E177</f>
        <v>#VALUE!</v>
      </c>
      <c r="AM367" s="26" t="e">
        <f>AM358*STAFFPLAN_CWS!$E177</f>
        <v>#VALUE!</v>
      </c>
      <c r="AN367" s="26" t="e">
        <f>AN358*STAFFPLAN_CWS!$E177</f>
        <v>#VALUE!</v>
      </c>
      <c r="AO367" s="26" t="e">
        <f>AO358*STAFFPLAN_CWS!$E177</f>
        <v>#VALUE!</v>
      </c>
      <c r="AP367" s="26" t="e">
        <f>AP358*STAFFPLAN_CWS!$E177</f>
        <v>#VALUE!</v>
      </c>
      <c r="AQ367" s="26" t="e">
        <f>AQ358*STAFFPLAN_CWS!$E177</f>
        <v>#VALUE!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 t="e">
        <f>T358*STAFFPLAN_CWS!$D178</f>
        <v>#VALUE!</v>
      </c>
      <c r="U368" s="26" t="e">
        <f>U358*STAFFPLAN_CWS!$D178</f>
        <v>#VALUE!</v>
      </c>
      <c r="V368" s="26" t="e">
        <f>V358*STAFFPLAN_CWS!$D178</f>
        <v>#VALUE!</v>
      </c>
      <c r="W368" s="26" t="e">
        <f>W358*STAFFPLAN_CWS!$D178</f>
        <v>#VALUE!</v>
      </c>
      <c r="X368" s="26" t="e">
        <f>X358*STAFFPLAN_CWS!$D178</f>
        <v>#VALUE!</v>
      </c>
      <c r="Y368" s="26" t="e">
        <f>Y358*STAFFPLAN_CWS!$D178</f>
        <v>#VALUE!</v>
      </c>
      <c r="Z368" s="26" t="e">
        <f>Z358*STAFFPLAN_CWS!$D178</f>
        <v>#VALUE!</v>
      </c>
      <c r="AA368" s="26" t="e">
        <f>AA358*STAFFPLAN_CWS!$D178</f>
        <v>#VALUE!</v>
      </c>
      <c r="AB368" s="26" t="e">
        <f>AB358*STAFFPLAN_CWS!$D178</f>
        <v>#VALUE!</v>
      </c>
      <c r="AC368" s="26" t="e">
        <f>AC358*STAFFPLAN_CWS!$D178</f>
        <v>#VALUE!</v>
      </c>
      <c r="AD368" s="26" t="e">
        <f>AD358*STAFFPLAN_CWS!$D178</f>
        <v>#VALUE!</v>
      </c>
      <c r="AE368" s="26" t="e">
        <f>AE358*STAFFPLAN_CWS!$D178</f>
        <v>#VALUE!</v>
      </c>
      <c r="AF368" s="26" t="e">
        <f>AF358*STAFFPLAN_CWS!$E178</f>
        <v>#VALUE!</v>
      </c>
      <c r="AG368" s="26" t="e">
        <f>AG358*STAFFPLAN_CWS!$E178</f>
        <v>#VALUE!</v>
      </c>
      <c r="AH368" s="26" t="e">
        <f>AH358*STAFFPLAN_CWS!$E178</f>
        <v>#VALUE!</v>
      </c>
      <c r="AI368" s="26" t="e">
        <f>AI358*STAFFPLAN_CWS!$E178</f>
        <v>#VALUE!</v>
      </c>
      <c r="AJ368" s="26" t="e">
        <f>AJ358*STAFFPLAN_CWS!$E178</f>
        <v>#VALUE!</v>
      </c>
      <c r="AK368" s="26" t="e">
        <f>AK358*STAFFPLAN_CWS!$E178</f>
        <v>#VALUE!</v>
      </c>
      <c r="AL368" s="26" t="e">
        <f>AL358*STAFFPLAN_CWS!$E178</f>
        <v>#VALUE!</v>
      </c>
      <c r="AM368" s="26" t="e">
        <f>AM358*STAFFPLAN_CWS!$E178</f>
        <v>#VALUE!</v>
      </c>
      <c r="AN368" s="26" t="e">
        <f>AN358*STAFFPLAN_CWS!$E178</f>
        <v>#VALUE!</v>
      </c>
      <c r="AO368" s="26" t="e">
        <f>AO358*STAFFPLAN_CWS!$E178</f>
        <v>#VALUE!</v>
      </c>
      <c r="AP368" s="26" t="e">
        <f>AP358*STAFFPLAN_CWS!$E178</f>
        <v>#VALUE!</v>
      </c>
      <c r="AQ368" s="26" t="e">
        <f>AQ358*STAFFPLAN_CWS!$E178</f>
        <v>#VALUE!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 t="e">
        <f>T358*STAFFPLAN_CWS!$D179</f>
        <v>#VALUE!</v>
      </c>
      <c r="U369" s="26" t="e">
        <f>U358*STAFFPLAN_CWS!$D179</f>
        <v>#VALUE!</v>
      </c>
      <c r="V369" s="26" t="e">
        <f>V358*STAFFPLAN_CWS!$D179</f>
        <v>#VALUE!</v>
      </c>
      <c r="W369" s="26" t="e">
        <f>W358*STAFFPLAN_CWS!$D179</f>
        <v>#VALUE!</v>
      </c>
      <c r="X369" s="26" t="e">
        <f>X358*STAFFPLAN_CWS!$D179</f>
        <v>#VALUE!</v>
      </c>
      <c r="Y369" s="26" t="e">
        <f>Y358*STAFFPLAN_CWS!$D179</f>
        <v>#VALUE!</v>
      </c>
      <c r="Z369" s="26" t="e">
        <f>Z358*STAFFPLAN_CWS!$D179</f>
        <v>#VALUE!</v>
      </c>
      <c r="AA369" s="26" t="e">
        <f>AA358*STAFFPLAN_CWS!$D179</f>
        <v>#VALUE!</v>
      </c>
      <c r="AB369" s="26" t="e">
        <f>AB358*STAFFPLAN_CWS!$D179</f>
        <v>#VALUE!</v>
      </c>
      <c r="AC369" s="26" t="e">
        <f>AC358*STAFFPLAN_CWS!$D179</f>
        <v>#VALUE!</v>
      </c>
      <c r="AD369" s="26" t="e">
        <f>AD358*STAFFPLAN_CWS!$D179</f>
        <v>#VALUE!</v>
      </c>
      <c r="AE369" s="26" t="e">
        <f>AE358*STAFFPLAN_CWS!$D179</f>
        <v>#VALUE!</v>
      </c>
      <c r="AF369" s="26" t="e">
        <f>AF358*STAFFPLAN_CWS!$E179</f>
        <v>#VALUE!</v>
      </c>
      <c r="AG369" s="26" t="e">
        <f>AG358*STAFFPLAN_CWS!$E179</f>
        <v>#VALUE!</v>
      </c>
      <c r="AH369" s="26" t="e">
        <f>AH358*STAFFPLAN_CWS!$E179</f>
        <v>#VALUE!</v>
      </c>
      <c r="AI369" s="26" t="e">
        <f>AI358*STAFFPLAN_CWS!$E179</f>
        <v>#VALUE!</v>
      </c>
      <c r="AJ369" s="26" t="e">
        <f>AJ358*STAFFPLAN_CWS!$E179</f>
        <v>#VALUE!</v>
      </c>
      <c r="AK369" s="26" t="e">
        <f>AK358*STAFFPLAN_CWS!$E179</f>
        <v>#VALUE!</v>
      </c>
      <c r="AL369" s="26" t="e">
        <f>AL358*STAFFPLAN_CWS!$E179</f>
        <v>#VALUE!</v>
      </c>
      <c r="AM369" s="26" t="e">
        <f>AM358*STAFFPLAN_CWS!$E179</f>
        <v>#VALUE!</v>
      </c>
      <c r="AN369" s="26" t="e">
        <f>AN358*STAFFPLAN_CWS!$E179</f>
        <v>#VALUE!</v>
      </c>
      <c r="AO369" s="26" t="e">
        <f>AO358*STAFFPLAN_CWS!$E179</f>
        <v>#VALUE!</v>
      </c>
      <c r="AP369" s="26" t="e">
        <f>AP358*STAFFPLAN_CWS!$E179</f>
        <v>#VALUE!</v>
      </c>
      <c r="AQ369" s="26" t="e">
        <f>AQ358*STAFFPLAN_CWS!$E179</f>
        <v>#VALUE!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 t="e">
        <f>T358*STAFFPLAN_CWS!$D181</f>
        <v>#VALUE!</v>
      </c>
      <c r="U371" s="26" t="e">
        <f>U358*STAFFPLAN_CWS!$D181</f>
        <v>#VALUE!</v>
      </c>
      <c r="V371" s="26" t="e">
        <f>V358*STAFFPLAN_CWS!$D181</f>
        <v>#VALUE!</v>
      </c>
      <c r="W371" s="26" t="e">
        <f>W358*STAFFPLAN_CWS!$D181</f>
        <v>#VALUE!</v>
      </c>
      <c r="X371" s="26" t="e">
        <f>X358*STAFFPLAN_CWS!$D181</f>
        <v>#VALUE!</v>
      </c>
      <c r="Y371" s="26" t="e">
        <f>Y358*STAFFPLAN_CWS!$D181</f>
        <v>#VALUE!</v>
      </c>
      <c r="Z371" s="26" t="e">
        <f>Z358*STAFFPLAN_CWS!$D181</f>
        <v>#VALUE!</v>
      </c>
      <c r="AA371" s="26" t="e">
        <f>AA358*STAFFPLAN_CWS!$D181</f>
        <v>#VALUE!</v>
      </c>
      <c r="AB371" s="26" t="e">
        <f>AB358*STAFFPLAN_CWS!$D181</f>
        <v>#VALUE!</v>
      </c>
      <c r="AC371" s="26" t="e">
        <f>AC358*STAFFPLAN_CWS!$D181</f>
        <v>#VALUE!</v>
      </c>
      <c r="AD371" s="26" t="e">
        <f>AD358*STAFFPLAN_CWS!$D181</f>
        <v>#VALUE!</v>
      </c>
      <c r="AE371" s="26" t="e">
        <f>AE358*STAFFPLAN_CWS!$D181</f>
        <v>#VALUE!</v>
      </c>
      <c r="AF371" s="26" t="e">
        <f>AF358*STAFFPLAN_CWS!$E181</f>
        <v>#VALUE!</v>
      </c>
      <c r="AG371" s="26" t="e">
        <f>AG358*STAFFPLAN_CWS!$E181</f>
        <v>#VALUE!</v>
      </c>
      <c r="AH371" s="26" t="e">
        <f>AH358*STAFFPLAN_CWS!$E181</f>
        <v>#VALUE!</v>
      </c>
      <c r="AI371" s="26" t="e">
        <f>AI358*STAFFPLAN_CWS!$E181</f>
        <v>#VALUE!</v>
      </c>
      <c r="AJ371" s="26" t="e">
        <f>AJ358*STAFFPLAN_CWS!$E181</f>
        <v>#VALUE!</v>
      </c>
      <c r="AK371" s="26" t="e">
        <f>AK358*STAFFPLAN_CWS!$E181</f>
        <v>#VALUE!</v>
      </c>
      <c r="AL371" s="26" t="e">
        <f>AL358*STAFFPLAN_CWS!$E181</f>
        <v>#VALUE!</v>
      </c>
      <c r="AM371" s="26" t="e">
        <f>AM358*STAFFPLAN_CWS!$E181</f>
        <v>#VALUE!</v>
      </c>
      <c r="AN371" s="26" t="e">
        <f>AN358*STAFFPLAN_CWS!$E181</f>
        <v>#VALUE!</v>
      </c>
      <c r="AO371" s="26" t="e">
        <f>AO358*STAFFPLAN_CWS!$E181</f>
        <v>#VALUE!</v>
      </c>
      <c r="AP371" s="26" t="e">
        <f>AP358*STAFFPLAN_CWS!$E181</f>
        <v>#VALUE!</v>
      </c>
      <c r="AQ371" s="26" t="e">
        <f>AQ358*STAFFPLAN_CWS!$E181</f>
        <v>#VALUE!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 t="e">
        <f t="shared" si="222"/>
        <v>#VALUE!</v>
      </c>
      <c r="U372" s="26" t="e">
        <f t="shared" si="222"/>
        <v>#VALUE!</v>
      </c>
      <c r="V372" s="26" t="e">
        <f t="shared" si="222"/>
        <v>#VALUE!</v>
      </c>
      <c r="W372" s="26" t="e">
        <f t="shared" si="222"/>
        <v>#VALUE!</v>
      </c>
      <c r="X372" s="26" t="e">
        <f t="shared" si="222"/>
        <v>#VALUE!</v>
      </c>
      <c r="Y372" s="26" t="e">
        <f t="shared" si="222"/>
        <v>#VALUE!</v>
      </c>
      <c r="Z372" s="26" t="e">
        <f t="shared" si="222"/>
        <v>#VALUE!</v>
      </c>
      <c r="AA372" s="26" t="e">
        <f t="shared" si="222"/>
        <v>#VALUE!</v>
      </c>
      <c r="AB372" s="26" t="e">
        <f t="shared" si="222"/>
        <v>#VALUE!</v>
      </c>
      <c r="AC372" s="26" t="e">
        <f t="shared" si="222"/>
        <v>#VALUE!</v>
      </c>
      <c r="AD372" s="26" t="e">
        <f t="shared" si="222"/>
        <v>#VALUE!</v>
      </c>
      <c r="AE372" s="26" t="e">
        <f t="shared" ref="AE372:BO372" si="223">SUM(AE367:AE371)</f>
        <v>#VALUE!</v>
      </c>
      <c r="AF372" s="26" t="e">
        <f t="shared" si="223"/>
        <v>#VALUE!</v>
      </c>
      <c r="AG372" s="26" t="e">
        <f t="shared" si="223"/>
        <v>#VALUE!</v>
      </c>
      <c r="AH372" s="26" t="e">
        <f t="shared" si="223"/>
        <v>#VALUE!</v>
      </c>
      <c r="AI372" s="26" t="e">
        <f t="shared" si="223"/>
        <v>#VALUE!</v>
      </c>
      <c r="AJ372" s="26" t="e">
        <f t="shared" si="223"/>
        <v>#VALUE!</v>
      </c>
      <c r="AK372" s="26" t="e">
        <f t="shared" si="223"/>
        <v>#VALUE!</v>
      </c>
      <c r="AL372" s="26" t="e">
        <f t="shared" si="223"/>
        <v>#VALUE!</v>
      </c>
      <c r="AM372" s="26" t="e">
        <f t="shared" si="223"/>
        <v>#VALUE!</v>
      </c>
      <c r="AN372" s="26" t="e">
        <f t="shared" si="223"/>
        <v>#VALUE!</v>
      </c>
      <c r="AO372" s="26" t="e">
        <f t="shared" si="223"/>
        <v>#VALUE!</v>
      </c>
      <c r="AP372" s="26" t="e">
        <f t="shared" si="223"/>
        <v>#VALUE!</v>
      </c>
      <c r="AQ372" s="26" t="e">
        <f t="shared" si="223"/>
        <v>#VALUE!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 t="e">
        <f>SUM(T372:AE372)</f>
        <v>#VALUE!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 t="e">
        <f>SUM(AF372:AQ372)</f>
        <v>#VALUE!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 t="e">
        <f>T358*STAFFPLAN_CWS!$D182</f>
        <v>#VALUE!</v>
      </c>
      <c r="AF376" s="26" t="e">
        <f>U358*STAFFPLAN_CWS!$E182</f>
        <v>#VALUE!</v>
      </c>
      <c r="AG376" s="26" t="e">
        <f>V358*STAFFPLAN_CWS!$E182</f>
        <v>#VALUE!</v>
      </c>
      <c r="AH376" s="26" t="e">
        <f>W358*STAFFPLAN_CWS!$E182</f>
        <v>#VALUE!</v>
      </c>
      <c r="AI376" s="26" t="e">
        <f>X358*STAFFPLAN_CWS!$E182</f>
        <v>#VALUE!</v>
      </c>
      <c r="AJ376" s="26" t="e">
        <f>Y358*STAFFPLAN_CWS!$E182</f>
        <v>#VALUE!</v>
      </c>
      <c r="AK376" s="26" t="e">
        <f>Z358*STAFFPLAN_CWS!$E182</f>
        <v>#VALUE!</v>
      </c>
      <c r="AL376" s="26" t="e">
        <f>AA358*STAFFPLAN_CWS!$E182</f>
        <v>#VALUE!</v>
      </c>
      <c r="AM376" s="26" t="e">
        <f>AB358*STAFFPLAN_CWS!$E182</f>
        <v>#VALUE!</v>
      </c>
      <c r="AN376" s="26" t="e">
        <f>AC358*STAFFPLAN_CWS!$E182</f>
        <v>#VALUE!</v>
      </c>
      <c r="AO376" s="26" t="e">
        <f>AD358*STAFFPLAN_CWS!$E182</f>
        <v>#VALUE!</v>
      </c>
      <c r="AP376" s="26" t="e">
        <f>AE358*STAFFPLAN_CWS!$E182</f>
        <v>#VALUE!</v>
      </c>
      <c r="AQ376" s="26" t="e">
        <f>AF358*STAFFPLAN_CWS!$E182</f>
        <v>#VALUE!</v>
      </c>
      <c r="AR376" s="26" t="e">
        <f>AG358*STAFFPLAN_CWS!$F182</f>
        <v>#VALUE!</v>
      </c>
      <c r="AS376" s="26" t="e">
        <f>AH358*STAFFPLAN_CWS!$F182</f>
        <v>#VALUE!</v>
      </c>
      <c r="AT376" s="26" t="e">
        <f>AI358*STAFFPLAN_CWS!$F182</f>
        <v>#VALUE!</v>
      </c>
      <c r="AU376" s="26" t="e">
        <f>AJ358*STAFFPLAN_CWS!$F182</f>
        <v>#VALUE!</v>
      </c>
      <c r="AV376" s="26" t="e">
        <f>AK358*STAFFPLAN_CWS!$F182</f>
        <v>#VALUE!</v>
      </c>
      <c r="AW376" s="26" t="e">
        <f>AL358*STAFFPLAN_CWS!$F182</f>
        <v>#VALUE!</v>
      </c>
      <c r="AX376" s="26" t="e">
        <f>AM358*STAFFPLAN_CWS!$F182</f>
        <v>#VALUE!</v>
      </c>
      <c r="AY376" s="26" t="e">
        <f>AN358*STAFFPLAN_CWS!$F182</f>
        <v>#VALUE!</v>
      </c>
      <c r="AZ376" s="26" t="e">
        <f>AO358*STAFFPLAN_CWS!$F182</f>
        <v>#VALUE!</v>
      </c>
      <c r="BA376" s="26" t="e">
        <f>AP358*STAFFPLAN_CWS!$F182</f>
        <v>#VALUE!</v>
      </c>
      <c r="BB376" s="26" t="e">
        <f>AQ358*STAFFPLAN_CWS!$F182</f>
        <v>#VALUE!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 t="e">
        <f t="shared" si="224"/>
        <v>#VALUE!</v>
      </c>
      <c r="AF378" s="26" t="e">
        <f t="shared" si="224"/>
        <v>#VALUE!</v>
      </c>
      <c r="AG378" s="26" t="e">
        <f t="shared" si="224"/>
        <v>#VALUE!</v>
      </c>
      <c r="AH378" s="26" t="e">
        <f t="shared" si="224"/>
        <v>#VALUE!</v>
      </c>
      <c r="AI378" s="26" t="e">
        <f t="shared" si="224"/>
        <v>#VALUE!</v>
      </c>
      <c r="AJ378" s="26" t="e">
        <f t="shared" si="224"/>
        <v>#VALUE!</v>
      </c>
      <c r="AK378" s="26" t="e">
        <f t="shared" si="224"/>
        <v>#VALUE!</v>
      </c>
      <c r="AL378" s="26" t="e">
        <f t="shared" si="224"/>
        <v>#VALUE!</v>
      </c>
      <c r="AM378" s="26" t="e">
        <f t="shared" ref="AM378:BO378" si="225">AM376+AM375</f>
        <v>#VALUE!</v>
      </c>
      <c r="AN378" s="26" t="e">
        <f t="shared" si="225"/>
        <v>#VALUE!</v>
      </c>
      <c r="AO378" s="26" t="e">
        <f t="shared" si="225"/>
        <v>#VALUE!</v>
      </c>
      <c r="AP378" s="26" t="e">
        <f t="shared" si="225"/>
        <v>#VALUE!</v>
      </c>
      <c r="AQ378" s="26" t="e">
        <f t="shared" si="225"/>
        <v>#VALUE!</v>
      </c>
      <c r="AR378" s="26" t="e">
        <f t="shared" si="225"/>
        <v>#VALUE!</v>
      </c>
      <c r="AS378" s="26" t="e">
        <f t="shared" si="225"/>
        <v>#VALUE!</v>
      </c>
      <c r="AT378" s="26" t="e">
        <f t="shared" si="225"/>
        <v>#VALUE!</v>
      </c>
      <c r="AU378" s="26" t="e">
        <f t="shared" si="225"/>
        <v>#VALUE!</v>
      </c>
      <c r="AV378" s="26" t="e">
        <f t="shared" si="225"/>
        <v>#VALUE!</v>
      </c>
      <c r="AW378" s="26" t="e">
        <f t="shared" si="225"/>
        <v>#VALUE!</v>
      </c>
      <c r="AX378" s="26" t="e">
        <f t="shared" si="225"/>
        <v>#VALUE!</v>
      </c>
      <c r="AY378" s="26" t="e">
        <f t="shared" si="225"/>
        <v>#VALUE!</v>
      </c>
      <c r="AZ378" s="26" t="e">
        <f t="shared" si="225"/>
        <v>#VALUE!</v>
      </c>
      <c r="BA378" s="26" t="e">
        <f t="shared" si="225"/>
        <v>#VALUE!</v>
      </c>
      <c r="BB378" s="26" t="e">
        <f t="shared" si="225"/>
        <v>#VALUE!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 t="e">
        <f>SUM(T378:AE378)</f>
        <v>#VALUE!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 t="e">
        <f>SUM(AF378:AQ378)</f>
        <v>#VALUE!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 t="e">
        <f t="shared" si="226"/>
        <v>#VALUE!</v>
      </c>
      <c r="U380" s="26" t="e">
        <f t="shared" si="226"/>
        <v>#VALUE!</v>
      </c>
      <c r="V380" s="26" t="e">
        <f t="shared" si="226"/>
        <v>#VALUE!</v>
      </c>
      <c r="W380" s="26" t="e">
        <f t="shared" si="226"/>
        <v>#VALUE!</v>
      </c>
      <c r="X380" s="26" t="e">
        <f t="shared" si="226"/>
        <v>#VALUE!</v>
      </c>
      <c r="Y380" s="26" t="e">
        <f t="shared" si="226"/>
        <v>#VALUE!</v>
      </c>
      <c r="Z380" s="26" t="e">
        <f t="shared" si="226"/>
        <v>#VALUE!</v>
      </c>
      <c r="AA380" s="26" t="e">
        <f t="shared" si="226"/>
        <v>#VALUE!</v>
      </c>
      <c r="AB380" s="26" t="e">
        <f t="shared" si="226"/>
        <v>#VALUE!</v>
      </c>
      <c r="AC380" s="26" t="e">
        <f t="shared" si="226"/>
        <v>#VALUE!</v>
      </c>
      <c r="AD380" s="26" t="e">
        <f t="shared" si="226"/>
        <v>#VALUE!</v>
      </c>
      <c r="AE380" s="26" t="e">
        <f t="shared" si="226"/>
        <v>#VALUE!</v>
      </c>
      <c r="AF380" s="26" t="e">
        <f t="shared" si="226"/>
        <v>#VALUE!</v>
      </c>
      <c r="AG380" s="26" t="e">
        <f t="shared" si="226"/>
        <v>#VALUE!</v>
      </c>
      <c r="AH380" s="26" t="e">
        <f t="shared" si="226"/>
        <v>#VALUE!</v>
      </c>
      <c r="AI380" s="26" t="e">
        <f t="shared" si="226"/>
        <v>#VALUE!</v>
      </c>
      <c r="AJ380" s="26" t="e">
        <f t="shared" si="226"/>
        <v>#VALUE!</v>
      </c>
      <c r="AK380" s="26" t="e">
        <f t="shared" si="226"/>
        <v>#VALUE!</v>
      </c>
      <c r="AL380" s="26" t="e">
        <f t="shared" si="226"/>
        <v>#VALUE!</v>
      </c>
      <c r="AM380" s="26" t="e">
        <f t="shared" ref="AM380:BO380" si="227">AM378+AM372+AM362</f>
        <v>#VALUE!</v>
      </c>
      <c r="AN380" s="26" t="e">
        <f t="shared" si="227"/>
        <v>#VALUE!</v>
      </c>
      <c r="AO380" s="26" t="e">
        <f t="shared" si="227"/>
        <v>#VALUE!</v>
      </c>
      <c r="AP380" s="26" t="e">
        <f t="shared" si="227"/>
        <v>#VALUE!</v>
      </c>
      <c r="AQ380" s="26" t="e">
        <f t="shared" si="227"/>
        <v>#VALUE!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 t="e">
        <f>SUM(T380:AE380)</f>
        <v>#VALUE!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 t="e">
        <f>SUM(AF380:AQ380)</f>
        <v>#VALUE!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 t="e">
        <f>'COSM-BONUS_CWS'!R77</f>
        <v>#VALUE!</v>
      </c>
      <c r="U406" s="26" t="e">
        <f>'COSM-BONUS_CWS'!S77</f>
        <v>#VALUE!</v>
      </c>
      <c r="V406" s="26" t="e">
        <f>'COSM-BONUS_CWS'!T77</f>
        <v>#VALUE!</v>
      </c>
      <c r="W406" s="26" t="e">
        <f>'COSM-BONUS_CWS'!U77</f>
        <v>#VALUE!</v>
      </c>
      <c r="X406" s="26" t="e">
        <f>'COSM-BONUS_CWS'!V77</f>
        <v>#VALUE!</v>
      </c>
      <c r="Y406" s="26" t="e">
        <f>'COSM-BONUS_CWS'!W77</f>
        <v>#VALUE!</v>
      </c>
      <c r="Z406" s="26" t="e">
        <f>'COSM-BONUS_CWS'!X77</f>
        <v>#VALUE!</v>
      </c>
      <c r="AA406" s="26" t="e">
        <f>'COSM-BONUS_CWS'!Y77</f>
        <v>#VALUE!</v>
      </c>
      <c r="AB406" s="26" t="e">
        <f>'COSM-BONUS_CWS'!Z77</f>
        <v>#VALUE!</v>
      </c>
      <c r="AC406" s="26" t="e">
        <f>'COSM-BONUS_CWS'!AA77</f>
        <v>#VALUE!</v>
      </c>
      <c r="AD406" s="26" t="e">
        <f>'COSM-BONUS_CWS'!AB77</f>
        <v>#VALUE!</v>
      </c>
      <c r="AE406" s="26" t="e">
        <f>'COSM-BONUS_CWS'!AC77</f>
        <v>#VALUE!</v>
      </c>
      <c r="AF406" s="26" t="e">
        <f>'COSM-BONUS_CWS'!AD77</f>
        <v>#VALUE!</v>
      </c>
      <c r="AG406" s="26" t="e">
        <f>'COSM-BONUS_CWS'!AE77</f>
        <v>#VALUE!</v>
      </c>
      <c r="AH406" s="26" t="e">
        <f>'COSM-BONUS_CWS'!AF77</f>
        <v>#VALUE!</v>
      </c>
      <c r="AI406" s="26" t="e">
        <f>'COSM-BONUS_CWS'!AG77</f>
        <v>#VALUE!</v>
      </c>
      <c r="AJ406" s="26" t="e">
        <f>'COSM-BONUS_CWS'!AH77</f>
        <v>#VALUE!</v>
      </c>
      <c r="AK406" s="26" t="e">
        <f>'COSM-BONUS_CWS'!AI77</f>
        <v>#VALUE!</v>
      </c>
      <c r="AL406" s="26" t="e">
        <f>'COSM-BONUS_CWS'!AJ77</f>
        <v>#VALUE!</v>
      </c>
      <c r="AM406" s="26" t="e">
        <f>'COSM-BONUS_CWS'!AK77</f>
        <v>#VALUE!</v>
      </c>
      <c r="AN406" s="26" t="e">
        <f>'COSM-BONUS_CWS'!AL77</f>
        <v>#VALUE!</v>
      </c>
      <c r="AO406" s="26" t="e">
        <f>'COSM-BONUS_CWS'!AM77</f>
        <v>#VALUE!</v>
      </c>
      <c r="AP406" s="26" t="e">
        <f>'COSM-BONUS_CWS'!AN77</f>
        <v>#VALUE!</v>
      </c>
      <c r="AQ406" s="26" t="e">
        <f>'COSM-BONUS_CWS'!AO77</f>
        <v>#VALUE!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 t="e">
        <f t="shared" si="248"/>
        <v>#VALUE!</v>
      </c>
      <c r="U407" s="26" t="e">
        <f t="shared" si="248"/>
        <v>#VALUE!</v>
      </c>
      <c r="V407" s="26" t="e">
        <f t="shared" si="248"/>
        <v>#VALUE!</v>
      </c>
      <c r="W407" s="26" t="e">
        <f t="shared" si="248"/>
        <v>#VALUE!</v>
      </c>
      <c r="X407" s="26" t="e">
        <f t="shared" si="248"/>
        <v>#VALUE!</v>
      </c>
      <c r="Y407" s="26" t="e">
        <f t="shared" si="248"/>
        <v>#VALUE!</v>
      </c>
      <c r="Z407" s="26" t="e">
        <f t="shared" si="248"/>
        <v>#VALUE!</v>
      </c>
      <c r="AA407" s="26" t="e">
        <f t="shared" si="248"/>
        <v>#VALUE!</v>
      </c>
      <c r="AB407" s="26" t="e">
        <f t="shared" si="248"/>
        <v>#VALUE!</v>
      </c>
      <c r="AC407" s="26" t="e">
        <f t="shared" si="248"/>
        <v>#VALUE!</v>
      </c>
      <c r="AD407" s="26" t="e">
        <f t="shared" si="248"/>
        <v>#VALUE!</v>
      </c>
      <c r="AE407" s="26" t="e">
        <f t="shared" si="248"/>
        <v>#VALUE!</v>
      </c>
      <c r="AF407" s="26" t="e">
        <f t="shared" si="248"/>
        <v>#VALUE!</v>
      </c>
      <c r="AG407" s="26" t="e">
        <f t="shared" si="248"/>
        <v>#VALUE!</v>
      </c>
      <c r="AH407" s="26" t="e">
        <f t="shared" si="248"/>
        <v>#VALUE!</v>
      </c>
      <c r="AI407" s="26" t="e">
        <f t="shared" si="248"/>
        <v>#VALUE!</v>
      </c>
      <c r="AJ407" s="26" t="e">
        <f t="shared" si="248"/>
        <v>#VALUE!</v>
      </c>
      <c r="AK407" s="26" t="e">
        <f t="shared" si="248"/>
        <v>#VALUE!</v>
      </c>
      <c r="AL407" s="26" t="e">
        <f t="shared" si="248"/>
        <v>#VALUE!</v>
      </c>
      <c r="AM407" s="26" t="e">
        <f t="shared" ref="AM407:BO407" si="249">AM405+AM406</f>
        <v>#VALUE!</v>
      </c>
      <c r="AN407" s="26" t="e">
        <f t="shared" si="249"/>
        <v>#VALUE!</v>
      </c>
      <c r="AO407" s="26" t="e">
        <f t="shared" si="249"/>
        <v>#VALUE!</v>
      </c>
      <c r="AP407" s="26" t="e">
        <f t="shared" si="249"/>
        <v>#VALUE!</v>
      </c>
      <c r="AQ407" s="26" t="e">
        <f t="shared" si="249"/>
        <v>#VALUE!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 t="e">
        <f>'COSM-BONUS_CWS'!R78</f>
        <v>#VALUE!</v>
      </c>
      <c r="U442" s="26" t="e">
        <f>'COSM-BONUS_CWS'!S78</f>
        <v>#VALUE!</v>
      </c>
      <c r="V442" s="26" t="e">
        <f>'COSM-BONUS_CWS'!T78</f>
        <v>#VALUE!</v>
      </c>
      <c r="W442" s="26" t="e">
        <f>'COSM-BONUS_CWS'!U78</f>
        <v>#VALUE!</v>
      </c>
      <c r="X442" s="26" t="e">
        <f>'COSM-BONUS_CWS'!V78</f>
        <v>#VALUE!</v>
      </c>
      <c r="Y442" s="26" t="e">
        <f>'COSM-BONUS_CWS'!W78</f>
        <v>#VALUE!</v>
      </c>
      <c r="Z442" s="26" t="e">
        <f>'COSM-BONUS_CWS'!X78</f>
        <v>#VALUE!</v>
      </c>
      <c r="AA442" s="26" t="e">
        <f>'COSM-BONUS_CWS'!Y78</f>
        <v>#VALUE!</v>
      </c>
      <c r="AB442" s="26" t="e">
        <f>'COSM-BONUS_CWS'!Z78</f>
        <v>#VALUE!</v>
      </c>
      <c r="AC442" s="26" t="e">
        <f>'COSM-BONUS_CWS'!AA78</f>
        <v>#VALUE!</v>
      </c>
      <c r="AD442" s="26" t="e">
        <f>'COSM-BONUS_CWS'!AB78</f>
        <v>#VALUE!</v>
      </c>
      <c r="AE442" s="26" t="e">
        <f>'COSM-BONUS_CWS'!AC78</f>
        <v>#VALUE!</v>
      </c>
      <c r="AF442" s="26" t="e">
        <f>'COSM-BONUS_CWS'!AD78</f>
        <v>#VALUE!</v>
      </c>
      <c r="AG442" s="26" t="e">
        <f>'COSM-BONUS_CWS'!AE78</f>
        <v>#VALUE!</v>
      </c>
      <c r="AH442" s="26" t="e">
        <f>'COSM-BONUS_CWS'!AF78</f>
        <v>#VALUE!</v>
      </c>
      <c r="AI442" s="26" t="e">
        <f>'COSM-BONUS_CWS'!AG78</f>
        <v>#VALUE!</v>
      </c>
      <c r="AJ442" s="26" t="e">
        <f>'COSM-BONUS_CWS'!AH78</f>
        <v>#VALUE!</v>
      </c>
      <c r="AK442" s="26" t="e">
        <f>'COSM-BONUS_CWS'!AI78</f>
        <v>#VALUE!</v>
      </c>
      <c r="AL442" s="26" t="e">
        <f>'COSM-BONUS_CWS'!AJ78</f>
        <v>#VALUE!</v>
      </c>
      <c r="AM442" s="26" t="e">
        <f>'COSM-BONUS_CWS'!AK78</f>
        <v>#VALUE!</v>
      </c>
      <c r="AN442" s="26" t="e">
        <f>'COSM-BONUS_CWS'!AL78</f>
        <v>#VALUE!</v>
      </c>
      <c r="AO442" s="26" t="e">
        <f>'COSM-BONUS_CWS'!AM78</f>
        <v>#VALUE!</v>
      </c>
      <c r="AP442" s="26" t="e">
        <f>'COSM-BONUS_CWS'!AN78</f>
        <v>#VALUE!</v>
      </c>
      <c r="AQ442" s="26" t="e">
        <f>'COSM-BONUS_CWS'!AO78</f>
        <v>#VALUE!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 t="e">
        <f t="shared" si="280"/>
        <v>#VALUE!</v>
      </c>
      <c r="U443" s="26" t="e">
        <f t="shared" si="280"/>
        <v>#VALUE!</v>
      </c>
      <c r="V443" s="26" t="e">
        <f t="shared" si="280"/>
        <v>#VALUE!</v>
      </c>
      <c r="W443" s="26" t="e">
        <f t="shared" si="280"/>
        <v>#VALUE!</v>
      </c>
      <c r="X443" s="26" t="e">
        <f t="shared" si="280"/>
        <v>#VALUE!</v>
      </c>
      <c r="Y443" s="26" t="e">
        <f t="shared" si="280"/>
        <v>#VALUE!</v>
      </c>
      <c r="Z443" s="26" t="e">
        <f t="shared" si="280"/>
        <v>#VALUE!</v>
      </c>
      <c r="AA443" s="26" t="e">
        <f t="shared" si="280"/>
        <v>#VALUE!</v>
      </c>
      <c r="AB443" s="26" t="e">
        <f t="shared" si="280"/>
        <v>#VALUE!</v>
      </c>
      <c r="AC443" s="26" t="e">
        <f t="shared" si="280"/>
        <v>#VALUE!</v>
      </c>
      <c r="AD443" s="26" t="e">
        <f t="shared" si="280"/>
        <v>#VALUE!</v>
      </c>
      <c r="AE443" s="26" t="e">
        <f t="shared" si="280"/>
        <v>#VALUE!</v>
      </c>
      <c r="AF443" s="26" t="e">
        <f t="shared" si="280"/>
        <v>#VALUE!</v>
      </c>
      <c r="AG443" s="26" t="e">
        <f t="shared" si="280"/>
        <v>#VALUE!</v>
      </c>
      <c r="AH443" s="26" t="e">
        <f t="shared" si="280"/>
        <v>#VALUE!</v>
      </c>
      <c r="AI443" s="26" t="e">
        <f t="shared" si="280"/>
        <v>#VALUE!</v>
      </c>
      <c r="AJ443" s="26" t="e">
        <f t="shared" si="280"/>
        <v>#VALUE!</v>
      </c>
      <c r="AK443" s="26" t="e">
        <f t="shared" si="280"/>
        <v>#VALUE!</v>
      </c>
      <c r="AL443" s="26" t="e">
        <f t="shared" si="280"/>
        <v>#VALUE!</v>
      </c>
      <c r="AM443" s="26" t="e">
        <f t="shared" ref="AM443:BO443" si="281">AM441+AM442</f>
        <v>#VALUE!</v>
      </c>
      <c r="AN443" s="26" t="e">
        <f t="shared" si="281"/>
        <v>#VALUE!</v>
      </c>
      <c r="AO443" s="26" t="e">
        <f t="shared" si="281"/>
        <v>#VALUE!</v>
      </c>
      <c r="AP443" s="26" t="e">
        <f t="shared" si="281"/>
        <v>#VALUE!</v>
      </c>
      <c r="AQ443" s="26" t="e">
        <f t="shared" si="281"/>
        <v>#VALUE!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 t="e">
        <f>'COSM-BONUS_CWS'!R79</f>
        <v>#VALUE!</v>
      </c>
      <c r="U469" s="26" t="e">
        <f>'COSM-BONUS_CWS'!S79</f>
        <v>#VALUE!</v>
      </c>
      <c r="V469" s="26" t="e">
        <f>'COSM-BONUS_CWS'!T79</f>
        <v>#VALUE!</v>
      </c>
      <c r="W469" s="26" t="e">
        <f>'COSM-BONUS_CWS'!U79</f>
        <v>#VALUE!</v>
      </c>
      <c r="X469" s="26" t="e">
        <f>'COSM-BONUS_CWS'!V79</f>
        <v>#VALUE!</v>
      </c>
      <c r="Y469" s="26" t="e">
        <f>'COSM-BONUS_CWS'!W79</f>
        <v>#VALUE!</v>
      </c>
      <c r="Z469" s="26" t="e">
        <f>'COSM-BONUS_CWS'!X79</f>
        <v>#VALUE!</v>
      </c>
      <c r="AA469" s="26" t="e">
        <f>'COSM-BONUS_CWS'!Y79</f>
        <v>#VALUE!</v>
      </c>
      <c r="AB469" s="26" t="e">
        <f>'COSM-BONUS_CWS'!Z79</f>
        <v>#VALUE!</v>
      </c>
      <c r="AC469" s="26" t="e">
        <f>'COSM-BONUS_CWS'!AA79</f>
        <v>#VALUE!</v>
      </c>
      <c r="AD469" s="26" t="e">
        <f>'COSM-BONUS_CWS'!AB79</f>
        <v>#VALUE!</v>
      </c>
      <c r="AE469" s="26" t="e">
        <f>'COSM-BONUS_CWS'!AC79</f>
        <v>#VALUE!</v>
      </c>
      <c r="AF469" s="26" t="e">
        <f>'COSM-BONUS_CWS'!AD79</f>
        <v>#VALUE!</v>
      </c>
      <c r="AG469" s="26" t="e">
        <f>'COSM-BONUS_CWS'!AE79</f>
        <v>#VALUE!</v>
      </c>
      <c r="AH469" s="26" t="e">
        <f>'COSM-BONUS_CWS'!AF79</f>
        <v>#VALUE!</v>
      </c>
      <c r="AI469" s="26" t="e">
        <f>'COSM-BONUS_CWS'!AG79</f>
        <v>#VALUE!</v>
      </c>
      <c r="AJ469" s="26" t="e">
        <f>'COSM-BONUS_CWS'!AH79</f>
        <v>#VALUE!</v>
      </c>
      <c r="AK469" s="26" t="e">
        <f>'COSM-BONUS_CWS'!AI79</f>
        <v>#VALUE!</v>
      </c>
      <c r="AL469" s="26" t="e">
        <f>'COSM-BONUS_CWS'!AJ79</f>
        <v>#VALUE!</v>
      </c>
      <c r="AM469" s="26" t="e">
        <f>'COSM-BONUS_CWS'!AK79</f>
        <v>#VALUE!</v>
      </c>
      <c r="AN469" s="26" t="e">
        <f>'COSM-BONUS_CWS'!AL79</f>
        <v>#VALUE!</v>
      </c>
      <c r="AO469" s="26" t="e">
        <f>'COSM-BONUS_CWS'!AM79</f>
        <v>#VALUE!</v>
      </c>
      <c r="AP469" s="26" t="e">
        <f>'COSM-BONUS_CWS'!AN79</f>
        <v>#VALUE!</v>
      </c>
      <c r="AQ469" s="26" t="e">
        <f>'COSM-BONUS_CWS'!AO79</f>
        <v>#VALUE!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 t="e">
        <f t="shared" si="300"/>
        <v>#VALUE!</v>
      </c>
      <c r="U470" s="26" t="e">
        <f t="shared" si="300"/>
        <v>#VALUE!</v>
      </c>
      <c r="V470" s="26" t="e">
        <f t="shared" si="300"/>
        <v>#VALUE!</v>
      </c>
      <c r="W470" s="26" t="e">
        <f t="shared" si="300"/>
        <v>#VALUE!</v>
      </c>
      <c r="X470" s="26" t="e">
        <f t="shared" si="300"/>
        <v>#VALUE!</v>
      </c>
      <c r="Y470" s="26" t="e">
        <f t="shared" si="300"/>
        <v>#VALUE!</v>
      </c>
      <c r="Z470" s="26" t="e">
        <f t="shared" si="300"/>
        <v>#VALUE!</v>
      </c>
      <c r="AA470" s="26" t="e">
        <f t="shared" si="300"/>
        <v>#VALUE!</v>
      </c>
      <c r="AB470" s="26" t="e">
        <f t="shared" si="300"/>
        <v>#VALUE!</v>
      </c>
      <c r="AC470" s="26" t="e">
        <f t="shared" si="300"/>
        <v>#VALUE!</v>
      </c>
      <c r="AD470" s="26" t="e">
        <f t="shared" si="300"/>
        <v>#VALUE!</v>
      </c>
      <c r="AE470" s="26" t="e">
        <f t="shared" si="300"/>
        <v>#VALUE!</v>
      </c>
      <c r="AF470" s="26" t="e">
        <f t="shared" si="300"/>
        <v>#VALUE!</v>
      </c>
      <c r="AG470" s="26" t="e">
        <f t="shared" si="300"/>
        <v>#VALUE!</v>
      </c>
      <c r="AH470" s="26" t="e">
        <f t="shared" si="300"/>
        <v>#VALUE!</v>
      </c>
      <c r="AI470" s="26" t="e">
        <f t="shared" si="300"/>
        <v>#VALUE!</v>
      </c>
      <c r="AJ470" s="26" t="e">
        <f t="shared" si="300"/>
        <v>#VALUE!</v>
      </c>
      <c r="AK470" s="26" t="e">
        <f t="shared" si="300"/>
        <v>#VALUE!</v>
      </c>
      <c r="AL470" s="26" t="e">
        <f t="shared" si="300"/>
        <v>#VALUE!</v>
      </c>
      <c r="AM470" s="26" t="e">
        <f t="shared" ref="AM470:BO470" si="301">AM468+AM469</f>
        <v>#VALUE!</v>
      </c>
      <c r="AN470" s="26" t="e">
        <f t="shared" si="301"/>
        <v>#VALUE!</v>
      </c>
      <c r="AO470" s="26" t="e">
        <f t="shared" si="301"/>
        <v>#VALUE!</v>
      </c>
      <c r="AP470" s="26" t="e">
        <f t="shared" si="301"/>
        <v>#VALUE!</v>
      </c>
      <c r="AQ470" s="26" t="e">
        <f t="shared" si="301"/>
        <v>#VALUE!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 t="e">
        <f>'COSM-BONUS_CWS'!R80</f>
        <v>#VALUE!</v>
      </c>
      <c r="U496" s="26" t="e">
        <f>'COSM-BONUS_CWS'!S80</f>
        <v>#VALUE!</v>
      </c>
      <c r="V496" s="26" t="e">
        <f>'COSM-BONUS_CWS'!T80</f>
        <v>#VALUE!</v>
      </c>
      <c r="W496" s="26" t="e">
        <f>'COSM-BONUS_CWS'!U80</f>
        <v>#VALUE!</v>
      </c>
      <c r="X496" s="26" t="e">
        <f>'COSM-BONUS_CWS'!V80</f>
        <v>#VALUE!</v>
      </c>
      <c r="Y496" s="26" t="e">
        <f>'COSM-BONUS_CWS'!W80</f>
        <v>#VALUE!</v>
      </c>
      <c r="Z496" s="26" t="e">
        <f>'COSM-BONUS_CWS'!X80</f>
        <v>#VALUE!</v>
      </c>
      <c r="AA496" s="26" t="e">
        <f>'COSM-BONUS_CWS'!Y80</f>
        <v>#VALUE!</v>
      </c>
      <c r="AB496" s="26" t="e">
        <f>'COSM-BONUS_CWS'!Z80</f>
        <v>#VALUE!</v>
      </c>
      <c r="AC496" s="26" t="e">
        <f>'COSM-BONUS_CWS'!AA80</f>
        <v>#VALUE!</v>
      </c>
      <c r="AD496" s="26" t="e">
        <f>'COSM-BONUS_CWS'!AB80</f>
        <v>#VALUE!</v>
      </c>
      <c r="AE496" s="26" t="e">
        <f>'COSM-BONUS_CWS'!AC80</f>
        <v>#VALUE!</v>
      </c>
      <c r="AF496" s="26" t="e">
        <f>'COSM-BONUS_CWS'!AD80</f>
        <v>#VALUE!</v>
      </c>
      <c r="AG496" s="26" t="e">
        <f>'COSM-BONUS_CWS'!AE80</f>
        <v>#VALUE!</v>
      </c>
      <c r="AH496" s="26" t="e">
        <f>'COSM-BONUS_CWS'!AF80</f>
        <v>#VALUE!</v>
      </c>
      <c r="AI496" s="26" t="e">
        <f>'COSM-BONUS_CWS'!AG80</f>
        <v>#VALUE!</v>
      </c>
      <c r="AJ496" s="26" t="e">
        <f>'COSM-BONUS_CWS'!AH80</f>
        <v>#VALUE!</v>
      </c>
      <c r="AK496" s="26" t="e">
        <f>'COSM-BONUS_CWS'!AI80</f>
        <v>#VALUE!</v>
      </c>
      <c r="AL496" s="26" t="e">
        <f>'COSM-BONUS_CWS'!AJ80</f>
        <v>#VALUE!</v>
      </c>
      <c r="AM496" s="26" t="e">
        <f>'COSM-BONUS_CWS'!AK80</f>
        <v>#VALUE!</v>
      </c>
      <c r="AN496" s="26" t="e">
        <f>'COSM-BONUS_CWS'!AL80</f>
        <v>#VALUE!</v>
      </c>
      <c r="AO496" s="26" t="e">
        <f>'COSM-BONUS_CWS'!AM80</f>
        <v>#VALUE!</v>
      </c>
      <c r="AP496" s="26" t="e">
        <f>'COSM-BONUS_CWS'!AN80</f>
        <v>#VALUE!</v>
      </c>
      <c r="AQ496" s="26" t="e">
        <f>'COSM-BONUS_CWS'!AO80</f>
        <v>#VALUE!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 t="e">
        <f t="shared" si="353"/>
        <v>#VALUE!</v>
      </c>
      <c r="U530" s="26" t="e">
        <f t="shared" si="353"/>
        <v>#VALUE!</v>
      </c>
      <c r="V530" s="26" t="e">
        <f t="shared" si="353"/>
        <v>#VALUE!</v>
      </c>
      <c r="W530" s="26" t="e">
        <f t="shared" si="353"/>
        <v>#VALUE!</v>
      </c>
      <c r="X530" s="26" t="e">
        <f t="shared" si="353"/>
        <v>#VALUE!</v>
      </c>
      <c r="Y530" s="26" t="e">
        <f t="shared" si="353"/>
        <v>#VALUE!</v>
      </c>
      <c r="Z530" s="26" t="e">
        <f t="shared" si="353"/>
        <v>#VALUE!</v>
      </c>
      <c r="AA530" s="26" t="e">
        <f t="shared" si="353"/>
        <v>#VALUE!</v>
      </c>
      <c r="AB530" s="26" t="e">
        <f t="shared" si="353"/>
        <v>#VALUE!</v>
      </c>
      <c r="AC530" s="26" t="e">
        <f t="shared" si="353"/>
        <v>#VALUE!</v>
      </c>
      <c r="AD530" s="26" t="e">
        <f t="shared" si="353"/>
        <v>#VALUE!</v>
      </c>
      <c r="AE530" s="26" t="e">
        <f t="shared" si="353"/>
        <v>#VALUE!</v>
      </c>
      <c r="AF530" s="26" t="e">
        <f t="shared" si="353"/>
        <v>#VALUE!</v>
      </c>
      <c r="AG530" s="26" t="e">
        <f t="shared" si="353"/>
        <v>#VALUE!</v>
      </c>
      <c r="AH530" s="26" t="e">
        <f t="shared" si="353"/>
        <v>#VALUE!</v>
      </c>
      <c r="AI530" s="26" t="e">
        <f t="shared" si="353"/>
        <v>#VALUE!</v>
      </c>
      <c r="AJ530" s="26" t="e">
        <f t="shared" si="353"/>
        <v>#VALUE!</v>
      </c>
      <c r="AK530" s="26" t="e">
        <f t="shared" si="353"/>
        <v>#VALUE!</v>
      </c>
      <c r="AL530" s="26" t="e">
        <f t="shared" si="353"/>
        <v>#VALUE!</v>
      </c>
      <c r="AM530" s="26" t="e">
        <f t="shared" ref="AM530:BO530" si="354">AM523+AM514+AM505+AM496+AM487+AM478+AM469+AM460+AM451+AM442+AM433+AM424+AM415+AM406+AM397+AM388</f>
        <v>#VALUE!</v>
      </c>
      <c r="AN530" s="26" t="e">
        <f t="shared" si="354"/>
        <v>#VALUE!</v>
      </c>
      <c r="AO530" s="26" t="e">
        <f t="shared" si="354"/>
        <v>#VALUE!</v>
      </c>
      <c r="AP530" s="26" t="e">
        <f t="shared" si="354"/>
        <v>#VALUE!</v>
      </c>
      <c r="AQ530" s="26" t="e">
        <f t="shared" si="354"/>
        <v>#VALUE!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 t="e">
        <f t="shared" si="355"/>
        <v>#VALUE!</v>
      </c>
      <c r="U531" s="26" t="e">
        <f t="shared" si="355"/>
        <v>#VALUE!</v>
      </c>
      <c r="V531" s="26" t="e">
        <f t="shared" si="355"/>
        <v>#VALUE!</v>
      </c>
      <c r="W531" s="26" t="e">
        <f t="shared" si="355"/>
        <v>#VALUE!</v>
      </c>
      <c r="X531" s="26" t="e">
        <f t="shared" si="355"/>
        <v>#VALUE!</v>
      </c>
      <c r="Y531" s="26" t="e">
        <f t="shared" si="355"/>
        <v>#VALUE!</v>
      </c>
      <c r="Z531" s="26" t="e">
        <f t="shared" si="355"/>
        <v>#VALUE!</v>
      </c>
      <c r="AA531" s="26" t="e">
        <f t="shared" si="355"/>
        <v>#VALUE!</v>
      </c>
      <c r="AB531" s="26" t="e">
        <f t="shared" si="355"/>
        <v>#VALUE!</v>
      </c>
      <c r="AC531" s="26" t="e">
        <f t="shared" si="355"/>
        <v>#VALUE!</v>
      </c>
      <c r="AD531" s="26" t="e">
        <f t="shared" si="355"/>
        <v>#VALUE!</v>
      </c>
      <c r="AE531" s="26" t="e">
        <f t="shared" si="355"/>
        <v>#VALUE!</v>
      </c>
      <c r="AF531" s="26" t="e">
        <f t="shared" si="355"/>
        <v>#VALUE!</v>
      </c>
      <c r="AG531" s="26" t="e">
        <f t="shared" si="355"/>
        <v>#VALUE!</v>
      </c>
      <c r="AH531" s="26" t="e">
        <f t="shared" si="355"/>
        <v>#VALUE!</v>
      </c>
      <c r="AI531" s="26" t="e">
        <f t="shared" si="355"/>
        <v>#VALUE!</v>
      </c>
      <c r="AJ531" s="26" t="e">
        <f t="shared" si="355"/>
        <v>#VALUE!</v>
      </c>
      <c r="AK531" s="26" t="e">
        <f t="shared" si="355"/>
        <v>#VALUE!</v>
      </c>
      <c r="AL531" s="26" t="e">
        <f t="shared" si="355"/>
        <v>#VALUE!</v>
      </c>
      <c r="AM531" s="26" t="e">
        <f t="shared" ref="AM531:BO531" si="356">AM529+AM530</f>
        <v>#VALUE!</v>
      </c>
      <c r="AN531" s="26" t="e">
        <f t="shared" si="356"/>
        <v>#VALUE!</v>
      </c>
      <c r="AO531" s="26" t="e">
        <f t="shared" si="356"/>
        <v>#VALUE!</v>
      </c>
      <c r="AP531" s="26" t="e">
        <f t="shared" si="356"/>
        <v>#VALUE!</v>
      </c>
      <c r="AQ531" s="26" t="e">
        <f t="shared" si="356"/>
        <v>#VALUE!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 t="e">
        <f>SUM(T531:AE531)</f>
        <v>#VALUE!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 t="e">
        <f>SUM(AF531:AQ531)</f>
        <v>#VALUE!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 t="e">
        <f t="shared" si="359"/>
        <v>#VALUE!</v>
      </c>
      <c r="U535" s="26" t="e">
        <f t="shared" si="359"/>
        <v>#VALUE!</v>
      </c>
      <c r="V535" s="26" t="e">
        <f t="shared" si="359"/>
        <v>#VALUE!</v>
      </c>
      <c r="W535" s="26" t="e">
        <f t="shared" si="359"/>
        <v>#VALUE!</v>
      </c>
      <c r="X535" s="26" t="e">
        <f t="shared" si="359"/>
        <v>#VALUE!</v>
      </c>
      <c r="Y535" s="26" t="e">
        <f t="shared" si="359"/>
        <v>#VALUE!</v>
      </c>
      <c r="Z535" s="26" t="e">
        <f t="shared" si="359"/>
        <v>#VALUE!</v>
      </c>
      <c r="AA535" s="26" t="e">
        <f t="shared" si="359"/>
        <v>#VALUE!</v>
      </c>
      <c r="AB535" s="26" t="e">
        <f t="shared" si="359"/>
        <v>#VALUE!</v>
      </c>
      <c r="AC535" s="26" t="e">
        <f t="shared" si="359"/>
        <v>#VALUE!</v>
      </c>
      <c r="AD535" s="26" t="e">
        <f t="shared" si="359"/>
        <v>#VALUE!</v>
      </c>
      <c r="AE535" s="26" t="e">
        <f t="shared" si="359"/>
        <v>#VALUE!</v>
      </c>
      <c r="AF535" s="26" t="e">
        <f t="shared" si="359"/>
        <v>#VALUE!</v>
      </c>
      <c r="AG535" s="26" t="e">
        <f t="shared" si="359"/>
        <v>#VALUE!</v>
      </c>
      <c r="AH535" s="26" t="e">
        <f t="shared" si="359"/>
        <v>#VALUE!</v>
      </c>
      <c r="AI535" s="26" t="e">
        <f t="shared" si="359"/>
        <v>#VALUE!</v>
      </c>
      <c r="AJ535" s="26" t="e">
        <f t="shared" si="359"/>
        <v>#VALUE!</v>
      </c>
      <c r="AK535" s="26" t="e">
        <f t="shared" si="359"/>
        <v>#VALUE!</v>
      </c>
      <c r="AL535" s="26" t="e">
        <f t="shared" si="359"/>
        <v>#VALUE!</v>
      </c>
      <c r="AM535" s="26" t="e">
        <f t="shared" ref="AM535:BO535" si="360">AM533+AM531</f>
        <v>#VALUE!</v>
      </c>
      <c r="AN535" s="26" t="e">
        <f t="shared" si="360"/>
        <v>#VALUE!</v>
      </c>
      <c r="AO535" s="26" t="e">
        <f t="shared" si="360"/>
        <v>#VALUE!</v>
      </c>
      <c r="AP535" s="26" t="e">
        <f t="shared" si="360"/>
        <v>#VALUE!</v>
      </c>
      <c r="AQ535" s="26" t="e">
        <f t="shared" si="360"/>
        <v>#VALUE!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 t="e">
        <f>SUM(T535:AE535)</f>
        <v>#VALUE!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 t="e">
        <f>SUM(AF535:AQ535)</f>
        <v>#VALUE!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 t="e">
        <f>T531*STAFFPLAN_CWS!$D177</f>
        <v>#VALUE!</v>
      </c>
      <c r="U540" s="26" t="e">
        <f>U531*STAFFPLAN_CWS!$D177</f>
        <v>#VALUE!</v>
      </c>
      <c r="V540" s="26" t="e">
        <f>V531*STAFFPLAN_CWS!$D177</f>
        <v>#VALUE!</v>
      </c>
      <c r="W540" s="26" t="e">
        <f>W531*STAFFPLAN_CWS!$D177</f>
        <v>#VALUE!</v>
      </c>
      <c r="X540" s="26" t="e">
        <f>X531*STAFFPLAN_CWS!$D177</f>
        <v>#VALUE!</v>
      </c>
      <c r="Y540" s="26" t="e">
        <f>Y531*STAFFPLAN_CWS!$D177</f>
        <v>#VALUE!</v>
      </c>
      <c r="Z540" s="26" t="e">
        <f>Z531*STAFFPLAN_CWS!$D177</f>
        <v>#VALUE!</v>
      </c>
      <c r="AA540" s="26" t="e">
        <f>AA531*STAFFPLAN_CWS!$D177</f>
        <v>#VALUE!</v>
      </c>
      <c r="AB540" s="26" t="e">
        <f>AB531*STAFFPLAN_CWS!$D177</f>
        <v>#VALUE!</v>
      </c>
      <c r="AC540" s="26" t="e">
        <f>AC531*STAFFPLAN_CWS!$D177</f>
        <v>#VALUE!</v>
      </c>
      <c r="AD540" s="26" t="e">
        <f>AD531*STAFFPLAN_CWS!$D177</f>
        <v>#VALUE!</v>
      </c>
      <c r="AE540" s="26" t="e">
        <f>AE531*STAFFPLAN_CWS!$D177</f>
        <v>#VALUE!</v>
      </c>
      <c r="AF540" s="26" t="e">
        <f>AF531*STAFFPLAN_CWS!$E177</f>
        <v>#VALUE!</v>
      </c>
      <c r="AG540" s="26" t="e">
        <f>AG531*STAFFPLAN_CWS!$E177</f>
        <v>#VALUE!</v>
      </c>
      <c r="AH540" s="26" t="e">
        <f>AH531*STAFFPLAN_CWS!$E177</f>
        <v>#VALUE!</v>
      </c>
      <c r="AI540" s="26" t="e">
        <f>AI531*STAFFPLAN_CWS!$E177</f>
        <v>#VALUE!</v>
      </c>
      <c r="AJ540" s="26" t="e">
        <f>AJ531*STAFFPLAN_CWS!$E177</f>
        <v>#VALUE!</v>
      </c>
      <c r="AK540" s="26" t="e">
        <f>AK531*STAFFPLAN_CWS!$E177</f>
        <v>#VALUE!</v>
      </c>
      <c r="AL540" s="26" t="e">
        <f>AL531*STAFFPLAN_CWS!$E177</f>
        <v>#VALUE!</v>
      </c>
      <c r="AM540" s="26" t="e">
        <f>AM531*STAFFPLAN_CWS!$E177</f>
        <v>#VALUE!</v>
      </c>
      <c r="AN540" s="26" t="e">
        <f>AN531*STAFFPLAN_CWS!$E177</f>
        <v>#VALUE!</v>
      </c>
      <c r="AO540" s="26" t="e">
        <f>AO531*STAFFPLAN_CWS!$E177</f>
        <v>#VALUE!</v>
      </c>
      <c r="AP540" s="26" t="e">
        <f>AP531*STAFFPLAN_CWS!$E177</f>
        <v>#VALUE!</v>
      </c>
      <c r="AQ540" s="26" t="e">
        <f>AQ531*STAFFPLAN_CWS!$E177</f>
        <v>#VALUE!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 t="e">
        <f>T531*STAFFPLAN_CWS!$D178</f>
        <v>#VALUE!</v>
      </c>
      <c r="U541" s="26" t="e">
        <f>U531*STAFFPLAN_CWS!$D178</f>
        <v>#VALUE!</v>
      </c>
      <c r="V541" s="26" t="e">
        <f>V531*STAFFPLAN_CWS!$D178</f>
        <v>#VALUE!</v>
      </c>
      <c r="W541" s="26" t="e">
        <f>W531*STAFFPLAN_CWS!$D178</f>
        <v>#VALUE!</v>
      </c>
      <c r="X541" s="26" t="e">
        <f>X531*STAFFPLAN_CWS!$D178</f>
        <v>#VALUE!</v>
      </c>
      <c r="Y541" s="26" t="e">
        <f>Y531*STAFFPLAN_CWS!$D178</f>
        <v>#VALUE!</v>
      </c>
      <c r="Z541" s="26" t="e">
        <f>Z531*STAFFPLAN_CWS!$D178</f>
        <v>#VALUE!</v>
      </c>
      <c r="AA541" s="26" t="e">
        <f>AA531*STAFFPLAN_CWS!$D178</f>
        <v>#VALUE!</v>
      </c>
      <c r="AB541" s="26" t="e">
        <f>AB531*STAFFPLAN_CWS!$D178</f>
        <v>#VALUE!</v>
      </c>
      <c r="AC541" s="26" t="e">
        <f>AC531*STAFFPLAN_CWS!$D178</f>
        <v>#VALUE!</v>
      </c>
      <c r="AD541" s="26" t="e">
        <f>AD531*STAFFPLAN_CWS!$D178</f>
        <v>#VALUE!</v>
      </c>
      <c r="AE541" s="26" t="e">
        <f>AE531*STAFFPLAN_CWS!$D178</f>
        <v>#VALUE!</v>
      </c>
      <c r="AF541" s="26" t="e">
        <f>AF531*STAFFPLAN_CWS!$E178</f>
        <v>#VALUE!</v>
      </c>
      <c r="AG541" s="26" t="e">
        <f>AG531*STAFFPLAN_CWS!$E178</f>
        <v>#VALUE!</v>
      </c>
      <c r="AH541" s="26" t="e">
        <f>AH531*STAFFPLAN_CWS!$E178</f>
        <v>#VALUE!</v>
      </c>
      <c r="AI541" s="26" t="e">
        <f>AI531*STAFFPLAN_CWS!$E178</f>
        <v>#VALUE!</v>
      </c>
      <c r="AJ541" s="26" t="e">
        <f>AJ531*STAFFPLAN_CWS!$E178</f>
        <v>#VALUE!</v>
      </c>
      <c r="AK541" s="26" t="e">
        <f>AK531*STAFFPLAN_CWS!$E178</f>
        <v>#VALUE!</v>
      </c>
      <c r="AL541" s="26" t="e">
        <f>AL531*STAFFPLAN_CWS!$E178</f>
        <v>#VALUE!</v>
      </c>
      <c r="AM541" s="26" t="e">
        <f>AM531*STAFFPLAN_CWS!$E178</f>
        <v>#VALUE!</v>
      </c>
      <c r="AN541" s="26" t="e">
        <f>AN531*STAFFPLAN_CWS!$E178</f>
        <v>#VALUE!</v>
      </c>
      <c r="AO541" s="26" t="e">
        <f>AO531*STAFFPLAN_CWS!$E178</f>
        <v>#VALUE!</v>
      </c>
      <c r="AP541" s="26" t="e">
        <f>AP531*STAFFPLAN_CWS!$E178</f>
        <v>#VALUE!</v>
      </c>
      <c r="AQ541" s="26" t="e">
        <f>AQ531*STAFFPLAN_CWS!$E178</f>
        <v>#VALUE!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 t="e">
        <f>T531*STAFFPLAN_CWS!$D179</f>
        <v>#VALUE!</v>
      </c>
      <c r="U542" s="26" t="e">
        <f>U531*STAFFPLAN_CWS!$D179</f>
        <v>#VALUE!</v>
      </c>
      <c r="V542" s="26" t="e">
        <f>V531*STAFFPLAN_CWS!$D179</f>
        <v>#VALUE!</v>
      </c>
      <c r="W542" s="26" t="e">
        <f>W531*STAFFPLAN_CWS!$D179</f>
        <v>#VALUE!</v>
      </c>
      <c r="X542" s="26" t="e">
        <f>X531*STAFFPLAN_CWS!$D179</f>
        <v>#VALUE!</v>
      </c>
      <c r="Y542" s="26" t="e">
        <f>Y531*STAFFPLAN_CWS!$D179</f>
        <v>#VALUE!</v>
      </c>
      <c r="Z542" s="26" t="e">
        <f>Z531*STAFFPLAN_CWS!$D179</f>
        <v>#VALUE!</v>
      </c>
      <c r="AA542" s="26" t="e">
        <f>AA531*STAFFPLAN_CWS!$D179</f>
        <v>#VALUE!</v>
      </c>
      <c r="AB542" s="26" t="e">
        <f>AB531*STAFFPLAN_CWS!$D179</f>
        <v>#VALUE!</v>
      </c>
      <c r="AC542" s="26" t="e">
        <f>AC531*STAFFPLAN_CWS!$D179</f>
        <v>#VALUE!</v>
      </c>
      <c r="AD542" s="26" t="e">
        <f>AD531*STAFFPLAN_CWS!$D179</f>
        <v>#VALUE!</v>
      </c>
      <c r="AE542" s="26" t="e">
        <f>AE531*STAFFPLAN_CWS!$D179</f>
        <v>#VALUE!</v>
      </c>
      <c r="AF542" s="26" t="e">
        <f>AF531*STAFFPLAN_CWS!$E179</f>
        <v>#VALUE!</v>
      </c>
      <c r="AG542" s="26" t="e">
        <f>AG531*STAFFPLAN_CWS!$E179</f>
        <v>#VALUE!</v>
      </c>
      <c r="AH542" s="26" t="e">
        <f>AH531*STAFFPLAN_CWS!$E179</f>
        <v>#VALUE!</v>
      </c>
      <c r="AI542" s="26" t="e">
        <f>AI531*STAFFPLAN_CWS!$E179</f>
        <v>#VALUE!</v>
      </c>
      <c r="AJ542" s="26" t="e">
        <f>AJ531*STAFFPLAN_CWS!$E179</f>
        <v>#VALUE!</v>
      </c>
      <c r="AK542" s="26" t="e">
        <f>AK531*STAFFPLAN_CWS!$E179</f>
        <v>#VALUE!</v>
      </c>
      <c r="AL542" s="26" t="e">
        <f>AL531*STAFFPLAN_CWS!$E179</f>
        <v>#VALUE!</v>
      </c>
      <c r="AM542" s="26" t="e">
        <f>AM531*STAFFPLAN_CWS!$E179</f>
        <v>#VALUE!</v>
      </c>
      <c r="AN542" s="26" t="e">
        <f>AN531*STAFFPLAN_CWS!$E179</f>
        <v>#VALUE!</v>
      </c>
      <c r="AO542" s="26" t="e">
        <f>AO531*STAFFPLAN_CWS!$E179</f>
        <v>#VALUE!</v>
      </c>
      <c r="AP542" s="26" t="e">
        <f>AP531*STAFFPLAN_CWS!$E179</f>
        <v>#VALUE!</v>
      </c>
      <c r="AQ542" s="26" t="e">
        <f>AQ531*STAFFPLAN_CWS!$E179</f>
        <v>#VALUE!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 t="e">
        <f>T531*STAFFPLAN_CWS!$D181</f>
        <v>#VALUE!</v>
      </c>
      <c r="U544" s="26" t="e">
        <f>U531*STAFFPLAN_CWS!$D181</f>
        <v>#VALUE!</v>
      </c>
      <c r="V544" s="26" t="e">
        <f>V531*STAFFPLAN_CWS!$D181</f>
        <v>#VALUE!</v>
      </c>
      <c r="W544" s="26" t="e">
        <f>W531*STAFFPLAN_CWS!$D181</f>
        <v>#VALUE!</v>
      </c>
      <c r="X544" s="26" t="e">
        <f>X531*STAFFPLAN_CWS!$D181</f>
        <v>#VALUE!</v>
      </c>
      <c r="Y544" s="26" t="e">
        <f>Y531*STAFFPLAN_CWS!$D181</f>
        <v>#VALUE!</v>
      </c>
      <c r="Z544" s="26" t="e">
        <f>Z531*STAFFPLAN_CWS!$D181</f>
        <v>#VALUE!</v>
      </c>
      <c r="AA544" s="26" t="e">
        <f>AA531*STAFFPLAN_CWS!$D181</f>
        <v>#VALUE!</v>
      </c>
      <c r="AB544" s="26" t="e">
        <f>AB531*STAFFPLAN_CWS!$D181</f>
        <v>#VALUE!</v>
      </c>
      <c r="AC544" s="26" t="e">
        <f>AC531*STAFFPLAN_CWS!$D181</f>
        <v>#VALUE!</v>
      </c>
      <c r="AD544" s="26" t="e">
        <f>AD531*STAFFPLAN_CWS!$D181</f>
        <v>#VALUE!</v>
      </c>
      <c r="AE544" s="26" t="e">
        <f>AE531*STAFFPLAN_CWS!$D181</f>
        <v>#VALUE!</v>
      </c>
      <c r="AF544" s="26" t="e">
        <f>AF531*STAFFPLAN_CWS!$E181</f>
        <v>#VALUE!</v>
      </c>
      <c r="AG544" s="26" t="e">
        <f>AG531*STAFFPLAN_CWS!$E181</f>
        <v>#VALUE!</v>
      </c>
      <c r="AH544" s="26" t="e">
        <f>AH531*STAFFPLAN_CWS!$E181</f>
        <v>#VALUE!</v>
      </c>
      <c r="AI544" s="26" t="e">
        <f>AI531*STAFFPLAN_CWS!$E181</f>
        <v>#VALUE!</v>
      </c>
      <c r="AJ544" s="26" t="e">
        <f>AJ531*STAFFPLAN_CWS!$E181</f>
        <v>#VALUE!</v>
      </c>
      <c r="AK544" s="26" t="e">
        <f>AK531*STAFFPLAN_CWS!$E181</f>
        <v>#VALUE!</v>
      </c>
      <c r="AL544" s="26" t="e">
        <f>AL531*STAFFPLAN_CWS!$E181</f>
        <v>#VALUE!</v>
      </c>
      <c r="AM544" s="26" t="e">
        <f>AM531*STAFFPLAN_CWS!$E181</f>
        <v>#VALUE!</v>
      </c>
      <c r="AN544" s="26" t="e">
        <f>AN531*STAFFPLAN_CWS!$E181</f>
        <v>#VALUE!</v>
      </c>
      <c r="AO544" s="26" t="e">
        <f>AO531*STAFFPLAN_CWS!$E181</f>
        <v>#VALUE!</v>
      </c>
      <c r="AP544" s="26" t="e">
        <f>AP531*STAFFPLAN_CWS!$E181</f>
        <v>#VALUE!</v>
      </c>
      <c r="AQ544" s="26" t="e">
        <f>AQ531*STAFFPLAN_CWS!$E181</f>
        <v>#VALUE!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 t="e">
        <f t="shared" si="361"/>
        <v>#VALUE!</v>
      </c>
      <c r="U545" s="26" t="e">
        <f t="shared" si="361"/>
        <v>#VALUE!</v>
      </c>
      <c r="V545" s="26" t="e">
        <f t="shared" si="361"/>
        <v>#VALUE!</v>
      </c>
      <c r="W545" s="26" t="e">
        <f t="shared" si="361"/>
        <v>#VALUE!</v>
      </c>
      <c r="X545" s="26" t="e">
        <f t="shared" si="361"/>
        <v>#VALUE!</v>
      </c>
      <c r="Y545" s="26" t="e">
        <f t="shared" si="361"/>
        <v>#VALUE!</v>
      </c>
      <c r="Z545" s="26" t="e">
        <f t="shared" si="361"/>
        <v>#VALUE!</v>
      </c>
      <c r="AA545" s="26" t="e">
        <f t="shared" si="361"/>
        <v>#VALUE!</v>
      </c>
      <c r="AB545" s="26" t="e">
        <f t="shared" si="361"/>
        <v>#VALUE!</v>
      </c>
      <c r="AC545" s="26" t="e">
        <f t="shared" si="361"/>
        <v>#VALUE!</v>
      </c>
      <c r="AD545" s="26" t="e">
        <f t="shared" si="361"/>
        <v>#VALUE!</v>
      </c>
      <c r="AE545" s="26" t="e">
        <f t="shared" si="361"/>
        <v>#VALUE!</v>
      </c>
      <c r="AF545" s="26" t="e">
        <f t="shared" ref="AF545:BO545" si="362">SUM(AF540:AF544)</f>
        <v>#VALUE!</v>
      </c>
      <c r="AG545" s="26" t="e">
        <f t="shared" si="362"/>
        <v>#VALUE!</v>
      </c>
      <c r="AH545" s="26" t="e">
        <f t="shared" si="362"/>
        <v>#VALUE!</v>
      </c>
      <c r="AI545" s="26" t="e">
        <f t="shared" si="362"/>
        <v>#VALUE!</v>
      </c>
      <c r="AJ545" s="26" t="e">
        <f t="shared" si="362"/>
        <v>#VALUE!</v>
      </c>
      <c r="AK545" s="26" t="e">
        <f t="shared" si="362"/>
        <v>#VALUE!</v>
      </c>
      <c r="AL545" s="26" t="e">
        <f t="shared" si="362"/>
        <v>#VALUE!</v>
      </c>
      <c r="AM545" s="26" t="e">
        <f t="shared" si="362"/>
        <v>#VALUE!</v>
      </c>
      <c r="AN545" s="26" t="e">
        <f t="shared" si="362"/>
        <v>#VALUE!</v>
      </c>
      <c r="AO545" s="26" t="e">
        <f t="shared" si="362"/>
        <v>#VALUE!</v>
      </c>
      <c r="AP545" s="26" t="e">
        <f t="shared" si="362"/>
        <v>#VALUE!</v>
      </c>
      <c r="AQ545" s="26" t="e">
        <f t="shared" si="362"/>
        <v>#VALUE!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 t="e">
        <f>SUM(T545:AE545)</f>
        <v>#VALUE!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 t="e">
        <f>SUM(AF545:AQ545)</f>
        <v>#VALUE!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 t="e">
        <f>T531*STAFFPLAN_CWS!$D182</f>
        <v>#VALUE!</v>
      </c>
      <c r="AF549" s="26" t="e">
        <f>U531*STAFFPLAN_CWS!$E182</f>
        <v>#VALUE!</v>
      </c>
      <c r="AG549" s="26" t="e">
        <f>V531*STAFFPLAN_CWS!$E182</f>
        <v>#VALUE!</v>
      </c>
      <c r="AH549" s="26" t="e">
        <f>W531*STAFFPLAN_CWS!$E182</f>
        <v>#VALUE!</v>
      </c>
      <c r="AI549" s="26" t="e">
        <f>X531*STAFFPLAN_CWS!$E182</f>
        <v>#VALUE!</v>
      </c>
      <c r="AJ549" s="26" t="e">
        <f>Y531*STAFFPLAN_CWS!$E182</f>
        <v>#VALUE!</v>
      </c>
      <c r="AK549" s="26" t="e">
        <f>Z531*STAFFPLAN_CWS!$E182</f>
        <v>#VALUE!</v>
      </c>
      <c r="AL549" s="26" t="e">
        <f>AA531*STAFFPLAN_CWS!$E182</f>
        <v>#VALUE!</v>
      </c>
      <c r="AM549" s="26" t="e">
        <f>AB531*STAFFPLAN_CWS!$E182</f>
        <v>#VALUE!</v>
      </c>
      <c r="AN549" s="26" t="e">
        <f>AC531*STAFFPLAN_CWS!$E182</f>
        <v>#VALUE!</v>
      </c>
      <c r="AO549" s="26" t="e">
        <f>AD531*STAFFPLAN_CWS!$E182</f>
        <v>#VALUE!</v>
      </c>
      <c r="AP549" s="26" t="e">
        <f>AE531*STAFFPLAN_CWS!$E182</f>
        <v>#VALUE!</v>
      </c>
      <c r="AQ549" s="26" t="e">
        <f>AF531*STAFFPLAN_CWS!$E182</f>
        <v>#VALUE!</v>
      </c>
      <c r="AR549" s="26" t="e">
        <f>AG531*STAFFPLAN_CWS!$F182</f>
        <v>#VALUE!</v>
      </c>
      <c r="AS549" s="26" t="e">
        <f>AH531*STAFFPLAN_CWS!$F182</f>
        <v>#VALUE!</v>
      </c>
      <c r="AT549" s="26" t="e">
        <f>AI531*STAFFPLAN_CWS!$F182</f>
        <v>#VALUE!</v>
      </c>
      <c r="AU549" s="26" t="e">
        <f>AJ531*STAFFPLAN_CWS!$F182</f>
        <v>#VALUE!</v>
      </c>
      <c r="AV549" s="26" t="e">
        <f>AK531*STAFFPLAN_CWS!$F182</f>
        <v>#VALUE!</v>
      </c>
      <c r="AW549" s="26" t="e">
        <f>AL531*STAFFPLAN_CWS!$F182</f>
        <v>#VALUE!</v>
      </c>
      <c r="AX549" s="26" t="e">
        <f>AM531*STAFFPLAN_CWS!$F182</f>
        <v>#VALUE!</v>
      </c>
      <c r="AY549" s="26" t="e">
        <f>AN531*STAFFPLAN_CWS!$F182</f>
        <v>#VALUE!</v>
      </c>
      <c r="AZ549" s="26" t="e">
        <f>AO531*STAFFPLAN_CWS!$F182</f>
        <v>#VALUE!</v>
      </c>
      <c r="BA549" s="26" t="e">
        <f>AP531*STAFFPLAN_CWS!$F182</f>
        <v>#VALUE!</v>
      </c>
      <c r="BB549" s="26" t="e">
        <f>AQ531*STAFFPLAN_CWS!$F182</f>
        <v>#VALUE!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 t="e">
        <f t="shared" si="363"/>
        <v>#VALUE!</v>
      </c>
      <c r="AF551" s="26" t="e">
        <f t="shared" si="363"/>
        <v>#VALUE!</v>
      </c>
      <c r="AG551" s="26" t="e">
        <f t="shared" si="363"/>
        <v>#VALUE!</v>
      </c>
      <c r="AH551" s="26" t="e">
        <f t="shared" si="363"/>
        <v>#VALUE!</v>
      </c>
      <c r="AI551" s="26" t="e">
        <f t="shared" si="363"/>
        <v>#VALUE!</v>
      </c>
      <c r="AJ551" s="26" t="e">
        <f t="shared" si="363"/>
        <v>#VALUE!</v>
      </c>
      <c r="AK551" s="26" t="e">
        <f t="shared" si="363"/>
        <v>#VALUE!</v>
      </c>
      <c r="AL551" s="26" t="e">
        <f t="shared" si="363"/>
        <v>#VALUE!</v>
      </c>
      <c r="AM551" s="26" t="e">
        <f t="shared" ref="AM551:BO551" si="364">AM549+AM548</f>
        <v>#VALUE!</v>
      </c>
      <c r="AN551" s="26" t="e">
        <f t="shared" si="364"/>
        <v>#VALUE!</v>
      </c>
      <c r="AO551" s="26" t="e">
        <f t="shared" si="364"/>
        <v>#VALUE!</v>
      </c>
      <c r="AP551" s="26" t="e">
        <f t="shared" si="364"/>
        <v>#VALUE!</v>
      </c>
      <c r="AQ551" s="26" t="e">
        <f t="shared" si="364"/>
        <v>#VALUE!</v>
      </c>
      <c r="AR551" s="26" t="e">
        <f t="shared" si="364"/>
        <v>#VALUE!</v>
      </c>
      <c r="AS551" s="26" t="e">
        <f t="shared" si="364"/>
        <v>#VALUE!</v>
      </c>
      <c r="AT551" s="26" t="e">
        <f t="shared" si="364"/>
        <v>#VALUE!</v>
      </c>
      <c r="AU551" s="26" t="e">
        <f t="shared" si="364"/>
        <v>#VALUE!</v>
      </c>
      <c r="AV551" s="26" t="e">
        <f t="shared" si="364"/>
        <v>#VALUE!</v>
      </c>
      <c r="AW551" s="26" t="e">
        <f t="shared" si="364"/>
        <v>#VALUE!</v>
      </c>
      <c r="AX551" s="26" t="e">
        <f t="shared" si="364"/>
        <v>#VALUE!</v>
      </c>
      <c r="AY551" s="26" t="e">
        <f t="shared" si="364"/>
        <v>#VALUE!</v>
      </c>
      <c r="AZ551" s="26" t="e">
        <f t="shared" si="364"/>
        <v>#VALUE!</v>
      </c>
      <c r="BA551" s="26" t="e">
        <f t="shared" si="364"/>
        <v>#VALUE!</v>
      </c>
      <c r="BB551" s="26" t="e">
        <f t="shared" si="364"/>
        <v>#VALUE!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 t="e">
        <f>SUM(T551:AE551)</f>
        <v>#VALUE!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 t="e">
        <f>SUM(AF551:AQ551)</f>
        <v>#VALUE!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 t="e">
        <f t="shared" si="365"/>
        <v>#VALUE!</v>
      </c>
      <c r="U553" s="26" t="e">
        <f t="shared" si="365"/>
        <v>#VALUE!</v>
      </c>
      <c r="V553" s="26" t="e">
        <f t="shared" si="365"/>
        <v>#VALUE!</v>
      </c>
      <c r="W553" s="26" t="e">
        <f t="shared" si="365"/>
        <v>#VALUE!</v>
      </c>
      <c r="X553" s="26" t="e">
        <f t="shared" si="365"/>
        <v>#VALUE!</v>
      </c>
      <c r="Y553" s="26" t="e">
        <f t="shared" si="365"/>
        <v>#VALUE!</v>
      </c>
      <c r="Z553" s="26" t="e">
        <f t="shared" si="365"/>
        <v>#VALUE!</v>
      </c>
      <c r="AA553" s="26" t="e">
        <f t="shared" si="365"/>
        <v>#VALUE!</v>
      </c>
      <c r="AB553" s="26" t="e">
        <f t="shared" si="365"/>
        <v>#VALUE!</v>
      </c>
      <c r="AC553" s="26" t="e">
        <f t="shared" si="365"/>
        <v>#VALUE!</v>
      </c>
      <c r="AD553" s="26" t="e">
        <f t="shared" si="365"/>
        <v>#VALUE!</v>
      </c>
      <c r="AE553" s="26" t="e">
        <f t="shared" si="365"/>
        <v>#VALUE!</v>
      </c>
      <c r="AF553" s="26" t="e">
        <f t="shared" si="365"/>
        <v>#VALUE!</v>
      </c>
      <c r="AG553" s="26" t="e">
        <f t="shared" si="365"/>
        <v>#VALUE!</v>
      </c>
      <c r="AH553" s="26" t="e">
        <f t="shared" si="365"/>
        <v>#VALUE!</v>
      </c>
      <c r="AI553" s="26" t="e">
        <f t="shared" si="365"/>
        <v>#VALUE!</v>
      </c>
      <c r="AJ553" s="26" t="e">
        <f t="shared" si="365"/>
        <v>#VALUE!</v>
      </c>
      <c r="AK553" s="26" t="e">
        <f t="shared" si="365"/>
        <v>#VALUE!</v>
      </c>
      <c r="AL553" s="26" t="e">
        <f t="shared" si="365"/>
        <v>#VALUE!</v>
      </c>
      <c r="AM553" s="26" t="e">
        <f t="shared" ref="AM553:BO553" si="366">AM551+AM545+AM535</f>
        <v>#VALUE!</v>
      </c>
      <c r="AN553" s="26" t="e">
        <f t="shared" si="366"/>
        <v>#VALUE!</v>
      </c>
      <c r="AO553" s="26" t="e">
        <f t="shared" si="366"/>
        <v>#VALUE!</v>
      </c>
      <c r="AP553" s="26" t="e">
        <f t="shared" si="366"/>
        <v>#VALUE!</v>
      </c>
      <c r="AQ553" s="26" t="e">
        <f t="shared" si="366"/>
        <v>#VALUE!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 t="e">
        <f>SUM(T553:AE553)</f>
        <v>#VALUE!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 t="e">
        <f>SUM(AF553:AQ553)</f>
        <v>#VALUE!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 t="e">
        <f t="shared" si="376"/>
        <v>#VALUE!</v>
      </c>
      <c r="U562" s="26" t="e">
        <f t="shared" si="376"/>
        <v>#VALUE!</v>
      </c>
      <c r="V562" s="26" t="e">
        <f t="shared" si="376"/>
        <v>#VALUE!</v>
      </c>
      <c r="W562" s="26" t="e">
        <f t="shared" si="376"/>
        <v>#VALUE!</v>
      </c>
      <c r="X562" s="26" t="e">
        <f t="shared" si="376"/>
        <v>#VALUE!</v>
      </c>
      <c r="Y562" s="26" t="e">
        <f t="shared" si="376"/>
        <v>#VALUE!</v>
      </c>
      <c r="Z562" s="26" t="e">
        <f t="shared" si="376"/>
        <v>#VALUE!</v>
      </c>
      <c r="AA562" s="26" t="e">
        <f t="shared" si="376"/>
        <v>#VALUE!</v>
      </c>
      <c r="AB562" s="26" t="e">
        <f t="shared" si="376"/>
        <v>#VALUE!</v>
      </c>
      <c r="AC562" s="26" t="e">
        <f t="shared" si="376"/>
        <v>#VALUE!</v>
      </c>
      <c r="AD562" s="26" t="e">
        <f t="shared" si="376"/>
        <v>#VALUE!</v>
      </c>
      <c r="AE562" s="26" t="e">
        <f t="shared" si="376"/>
        <v>#VALUE!</v>
      </c>
      <c r="AF562" s="26" t="e">
        <f t="shared" si="376"/>
        <v>#VALUE!</v>
      </c>
      <c r="AG562" s="26" t="e">
        <f t="shared" si="376"/>
        <v>#VALUE!</v>
      </c>
      <c r="AH562" s="26" t="e">
        <f t="shared" si="376"/>
        <v>#VALUE!</v>
      </c>
      <c r="AI562" s="26" t="e">
        <f t="shared" si="376"/>
        <v>#VALUE!</v>
      </c>
      <c r="AJ562" s="26" t="e">
        <f t="shared" si="376"/>
        <v>#VALUE!</v>
      </c>
      <c r="AK562" s="26" t="e">
        <f t="shared" si="376"/>
        <v>#VALUE!</v>
      </c>
      <c r="AL562" s="26" t="e">
        <f t="shared" si="376"/>
        <v>#VALUE!</v>
      </c>
      <c r="AM562" s="26" t="e">
        <f t="shared" ref="AM562:BO562" si="377">+AM209+AM274+AM357+AM530</f>
        <v>#VALUE!</v>
      </c>
      <c r="AN562" s="26" t="e">
        <f t="shared" si="377"/>
        <v>#VALUE!</v>
      </c>
      <c r="AO562" s="26" t="e">
        <f t="shared" si="377"/>
        <v>#VALUE!</v>
      </c>
      <c r="AP562" s="26" t="e">
        <f t="shared" si="377"/>
        <v>#VALUE!</v>
      </c>
      <c r="AQ562" s="26" t="e">
        <f t="shared" si="377"/>
        <v>#VALUE!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-4379.9125000000004</v>
      </c>
      <c r="AU562" s="26">
        <f t="shared" si="377"/>
        <v>-4367.9625000000005</v>
      </c>
      <c r="AV562" s="26">
        <f t="shared" si="377"/>
        <v>-4840.6750000000002</v>
      </c>
      <c r="AW562" s="26">
        <f t="shared" si="377"/>
        <v>-5308.3250000000007</v>
      </c>
      <c r="AX562" s="26">
        <f t="shared" si="377"/>
        <v>-4367.9625000000005</v>
      </c>
      <c r="AY562" s="26">
        <f t="shared" si="377"/>
        <v>-4840.6750000000002</v>
      </c>
      <c r="AZ562" s="26">
        <f t="shared" si="377"/>
        <v>-3900.3125</v>
      </c>
      <c r="BA562" s="26">
        <f t="shared" si="377"/>
        <v>-3900.3125</v>
      </c>
      <c r="BB562" s="26">
        <f t="shared" si="377"/>
        <v>-3900.3125</v>
      </c>
      <c r="BC562" s="26">
        <f t="shared" si="377"/>
        <v>-2417.0250000000001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-1145.1050000000002</v>
      </c>
      <c r="BG562" s="26">
        <f t="shared" si="377"/>
        <v>-1133.1550000000004</v>
      </c>
      <c r="BH562" s="26">
        <f t="shared" si="377"/>
        <v>-1275.5949999999998</v>
      </c>
      <c r="BI562" s="26">
        <f t="shared" si="377"/>
        <v>-1384.9274999999996</v>
      </c>
      <c r="BJ562" s="26">
        <f t="shared" si="377"/>
        <v>-1133.1550000000004</v>
      </c>
      <c r="BK562" s="26">
        <f t="shared" si="377"/>
        <v>-1275.5949999999998</v>
      </c>
      <c r="BL562" s="26">
        <f t="shared" si="377"/>
        <v>-1020.7599999999992</v>
      </c>
      <c r="BM562" s="26">
        <f t="shared" si="377"/>
        <v>-1020.7599999999992</v>
      </c>
      <c r="BN562" s="26">
        <f t="shared" si="377"/>
        <v>-1020.7599999999992</v>
      </c>
      <c r="BO562" s="26">
        <f t="shared" si="377"/>
        <v>-634.4849999999999</v>
      </c>
      <c r="BP562" s="38" t="e">
        <f>SUM(H562:BO562)</f>
        <v>#VALUE!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 t="e">
        <f t="shared" si="378"/>
        <v>#VALUE!</v>
      </c>
      <c r="U563" s="26" t="e">
        <f t="shared" si="378"/>
        <v>#VALUE!</v>
      </c>
      <c r="V563" s="26" t="e">
        <f t="shared" si="378"/>
        <v>#VALUE!</v>
      </c>
      <c r="W563" s="26" t="e">
        <f t="shared" si="378"/>
        <v>#VALUE!</v>
      </c>
      <c r="X563" s="26" t="e">
        <f t="shared" si="378"/>
        <v>#VALUE!</v>
      </c>
      <c r="Y563" s="26" t="e">
        <f t="shared" si="378"/>
        <v>#VALUE!</v>
      </c>
      <c r="Z563" s="26" t="e">
        <f t="shared" si="378"/>
        <v>#VALUE!</v>
      </c>
      <c r="AA563" s="26" t="e">
        <f t="shared" si="378"/>
        <v>#VALUE!</v>
      </c>
      <c r="AB563" s="26" t="e">
        <f t="shared" si="378"/>
        <v>#VALUE!</v>
      </c>
      <c r="AC563" s="26" t="e">
        <f t="shared" si="378"/>
        <v>#VALUE!</v>
      </c>
      <c r="AD563" s="26" t="e">
        <f t="shared" si="378"/>
        <v>#VALUE!</v>
      </c>
      <c r="AE563" s="26" t="e">
        <f t="shared" si="378"/>
        <v>#VALUE!</v>
      </c>
      <c r="AF563" s="26" t="e">
        <f t="shared" si="378"/>
        <v>#VALUE!</v>
      </c>
      <c r="AG563" s="26" t="e">
        <f t="shared" si="378"/>
        <v>#VALUE!</v>
      </c>
      <c r="AH563" s="26" t="e">
        <f t="shared" si="378"/>
        <v>#VALUE!</v>
      </c>
      <c r="AI563" s="26" t="e">
        <f t="shared" si="378"/>
        <v>#VALUE!</v>
      </c>
      <c r="AJ563" s="26" t="e">
        <f t="shared" si="378"/>
        <v>#VALUE!</v>
      </c>
      <c r="AK563" s="26" t="e">
        <f t="shared" si="378"/>
        <v>#VALUE!</v>
      </c>
      <c r="AL563" s="26" t="e">
        <f t="shared" si="378"/>
        <v>#VALUE!</v>
      </c>
      <c r="AM563" s="26" t="e">
        <f t="shared" si="378"/>
        <v>#VALUE!</v>
      </c>
      <c r="AN563" s="26" t="e">
        <f t="shared" si="378"/>
        <v>#VALUE!</v>
      </c>
      <c r="AO563" s="26" t="e">
        <f t="shared" si="378"/>
        <v>#VALUE!</v>
      </c>
      <c r="AP563" s="26" t="e">
        <f t="shared" si="378"/>
        <v>#VALUE!</v>
      </c>
      <c r="AQ563" s="26" t="e">
        <f t="shared" si="378"/>
        <v>#VALUE!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7795620.0875000004</v>
      </c>
      <c r="AU563" s="26">
        <f t="shared" si="378"/>
        <v>7795632.0374999996</v>
      </c>
      <c r="AV563" s="26">
        <f t="shared" si="378"/>
        <v>7795159.3250000002</v>
      </c>
      <c r="AW563" s="26">
        <f t="shared" si="378"/>
        <v>7794691.6749999998</v>
      </c>
      <c r="AX563" s="26">
        <f t="shared" si="378"/>
        <v>7795632.0374999996</v>
      </c>
      <c r="AY563" s="26">
        <f t="shared" si="378"/>
        <v>7795159.3250000002</v>
      </c>
      <c r="AZ563" s="26">
        <f t="shared" si="378"/>
        <v>7796099.6875</v>
      </c>
      <c r="BA563" s="26">
        <f t="shared" si="378"/>
        <v>7796099.6875</v>
      </c>
      <c r="BB563" s="26">
        <f t="shared" si="378"/>
        <v>7796099.6875</v>
      </c>
      <c r="BC563" s="26">
        <f t="shared" si="378"/>
        <v>7797582.9749999996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10798854.895</v>
      </c>
      <c r="BG563" s="26">
        <f t="shared" si="378"/>
        <v>10798866.845000001</v>
      </c>
      <c r="BH563" s="26">
        <f t="shared" si="378"/>
        <v>10798724.404999999</v>
      </c>
      <c r="BI563" s="26">
        <f t="shared" si="378"/>
        <v>10798615.0725</v>
      </c>
      <c r="BJ563" s="26">
        <f t="shared" si="378"/>
        <v>10798866.845000001</v>
      </c>
      <c r="BK563" s="26">
        <f t="shared" si="378"/>
        <v>10798724.404999999</v>
      </c>
      <c r="BL563" s="26">
        <f t="shared" si="378"/>
        <v>10798979.24</v>
      </c>
      <c r="BM563" s="26">
        <f t="shared" si="378"/>
        <v>10798979.24</v>
      </c>
      <c r="BN563" s="26">
        <f t="shared" si="378"/>
        <v>10798979.24</v>
      </c>
      <c r="BO563" s="26">
        <f t="shared" si="378"/>
        <v>10799365.515000001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 t="e">
        <f t="shared" si="381"/>
        <v>#VALUE!</v>
      </c>
      <c r="U565" s="26" t="e">
        <f t="shared" si="381"/>
        <v>#VALUE!</v>
      </c>
      <c r="V565" s="26" t="e">
        <f t="shared" si="381"/>
        <v>#VALUE!</v>
      </c>
      <c r="W565" s="26" t="e">
        <f t="shared" si="381"/>
        <v>#VALUE!</v>
      </c>
      <c r="X565" s="26" t="e">
        <f t="shared" si="381"/>
        <v>#VALUE!</v>
      </c>
      <c r="Y565" s="26" t="e">
        <f t="shared" si="381"/>
        <v>#VALUE!</v>
      </c>
      <c r="Z565" s="26" t="e">
        <f t="shared" si="381"/>
        <v>#VALUE!</v>
      </c>
      <c r="AA565" s="26" t="e">
        <f t="shared" si="381"/>
        <v>#VALUE!</v>
      </c>
      <c r="AB565" s="26" t="e">
        <f t="shared" si="381"/>
        <v>#VALUE!</v>
      </c>
      <c r="AC565" s="26" t="e">
        <f t="shared" si="381"/>
        <v>#VALUE!</v>
      </c>
      <c r="AD565" s="26" t="e">
        <f t="shared" si="381"/>
        <v>#VALUE!</v>
      </c>
      <c r="AE565" s="26" t="e">
        <f t="shared" si="381"/>
        <v>#VALUE!</v>
      </c>
      <c r="AF565" s="26" t="e">
        <f t="shared" si="381"/>
        <v>#VALUE!</v>
      </c>
      <c r="AG565" s="26" t="e">
        <f t="shared" si="381"/>
        <v>#VALUE!</v>
      </c>
      <c r="AH565" s="26" t="e">
        <f t="shared" si="381"/>
        <v>#VALUE!</v>
      </c>
      <c r="AI565" s="26" t="e">
        <f t="shared" si="381"/>
        <v>#VALUE!</v>
      </c>
      <c r="AJ565" s="26" t="e">
        <f t="shared" si="381"/>
        <v>#VALUE!</v>
      </c>
      <c r="AK565" s="26" t="e">
        <f t="shared" si="381"/>
        <v>#VALUE!</v>
      </c>
      <c r="AL565" s="26" t="e">
        <f t="shared" si="381"/>
        <v>#VALUE!</v>
      </c>
      <c r="AM565" s="26" t="e">
        <f t="shared" si="381"/>
        <v>#VALUE!</v>
      </c>
      <c r="AN565" s="26" t="e">
        <f t="shared" si="381"/>
        <v>#VALUE!</v>
      </c>
      <c r="AO565" s="26" t="e">
        <f t="shared" si="381"/>
        <v>#VALUE!</v>
      </c>
      <c r="AP565" s="26" t="e">
        <f t="shared" si="381"/>
        <v>#VALUE!</v>
      </c>
      <c r="AQ565" s="26" t="e">
        <f t="shared" si="381"/>
        <v>#VALUE!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7795620.0875000004</v>
      </c>
      <c r="AU565" s="26">
        <f t="shared" si="381"/>
        <v>7795632.0374999996</v>
      </c>
      <c r="AV565" s="26">
        <f t="shared" si="381"/>
        <v>7795159.3250000002</v>
      </c>
      <c r="AW565" s="26">
        <f t="shared" si="381"/>
        <v>7794691.6749999998</v>
      </c>
      <c r="AX565" s="26">
        <f t="shared" si="381"/>
        <v>7795632.0374999996</v>
      </c>
      <c r="AY565" s="26">
        <f t="shared" si="381"/>
        <v>7795159.3250000002</v>
      </c>
      <c r="AZ565" s="26">
        <f t="shared" si="381"/>
        <v>7796099.6875</v>
      </c>
      <c r="BA565" s="26">
        <f t="shared" si="381"/>
        <v>7796099.6875</v>
      </c>
      <c r="BB565" s="26">
        <f t="shared" si="381"/>
        <v>7796099.6875</v>
      </c>
      <c r="BC565" s="26">
        <f t="shared" si="381"/>
        <v>7797582.9749999996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10798854.895</v>
      </c>
      <c r="BG565" s="26">
        <f t="shared" si="381"/>
        <v>10798866.845000001</v>
      </c>
      <c r="BH565" s="26">
        <f t="shared" si="381"/>
        <v>10798724.404999999</v>
      </c>
      <c r="BI565" s="26">
        <f t="shared" si="381"/>
        <v>10798615.0725</v>
      </c>
      <c r="BJ565" s="26">
        <f t="shared" si="381"/>
        <v>10798866.845000001</v>
      </c>
      <c r="BK565" s="26">
        <f t="shared" si="381"/>
        <v>10798724.404999999</v>
      </c>
      <c r="BL565" s="26">
        <f t="shared" si="381"/>
        <v>10798979.24</v>
      </c>
      <c r="BM565" s="26">
        <f t="shared" si="381"/>
        <v>10798979.24</v>
      </c>
      <c r="BN565" s="26">
        <f t="shared" si="381"/>
        <v>10798979.24</v>
      </c>
      <c r="BO565" s="26">
        <f t="shared" si="381"/>
        <v>10799365.515000001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 t="e">
        <f t="shared" si="382"/>
        <v>#VALUE!</v>
      </c>
      <c r="U566" s="26" t="e">
        <f t="shared" si="382"/>
        <v>#VALUE!</v>
      </c>
      <c r="V566" s="26" t="e">
        <f t="shared" si="382"/>
        <v>#VALUE!</v>
      </c>
      <c r="W566" s="26" t="e">
        <f t="shared" si="382"/>
        <v>#VALUE!</v>
      </c>
      <c r="X566" s="26" t="e">
        <f t="shared" si="382"/>
        <v>#VALUE!</v>
      </c>
      <c r="Y566" s="26" t="e">
        <f t="shared" si="382"/>
        <v>#VALUE!</v>
      </c>
      <c r="Z566" s="26" t="e">
        <f t="shared" si="382"/>
        <v>#VALUE!</v>
      </c>
      <c r="AA566" s="26" t="e">
        <f t="shared" si="382"/>
        <v>#VALUE!</v>
      </c>
      <c r="AB566" s="26" t="e">
        <f t="shared" si="382"/>
        <v>#VALUE!</v>
      </c>
      <c r="AC566" s="26" t="e">
        <f t="shared" si="382"/>
        <v>#VALUE!</v>
      </c>
      <c r="AD566" s="26" t="e">
        <f t="shared" si="382"/>
        <v>#VALUE!</v>
      </c>
      <c r="AE566" s="26" t="e">
        <f t="shared" si="382"/>
        <v>#VALUE!</v>
      </c>
      <c r="AF566" s="26" t="e">
        <f t="shared" si="382"/>
        <v>#VALUE!</v>
      </c>
      <c r="AG566" s="26" t="e">
        <f t="shared" si="382"/>
        <v>#VALUE!</v>
      </c>
      <c r="AH566" s="26" t="e">
        <f t="shared" si="382"/>
        <v>#VALUE!</v>
      </c>
      <c r="AI566" s="26" t="e">
        <f t="shared" si="382"/>
        <v>#VALUE!</v>
      </c>
      <c r="AJ566" s="26" t="e">
        <f t="shared" si="382"/>
        <v>#VALUE!</v>
      </c>
      <c r="AK566" s="26" t="e">
        <f t="shared" si="382"/>
        <v>#VALUE!</v>
      </c>
      <c r="AL566" s="26" t="e">
        <f t="shared" si="382"/>
        <v>#VALUE!</v>
      </c>
      <c r="AM566" s="26" t="e">
        <f t="shared" ref="AM566:BO566" si="383">AM289+AM372+AM545+AM224</f>
        <v>#VALUE!</v>
      </c>
      <c r="AN566" s="26" t="e">
        <f t="shared" si="383"/>
        <v>#VALUE!</v>
      </c>
      <c r="AO566" s="26" t="e">
        <f t="shared" si="383"/>
        <v>#VALUE!</v>
      </c>
      <c r="AP566" s="26" t="e">
        <f t="shared" si="383"/>
        <v>#VALUE!</v>
      </c>
      <c r="AQ566" s="26" t="e">
        <f t="shared" si="383"/>
        <v>#VALUE!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1559124.0175000001</v>
      </c>
      <c r="AU566" s="26">
        <f t="shared" si="383"/>
        <v>1559126.4075</v>
      </c>
      <c r="AV566" s="26">
        <f t="shared" si="383"/>
        <v>1559031.8650000002</v>
      </c>
      <c r="AW566" s="26">
        <f t="shared" si="383"/>
        <v>1558938.335</v>
      </c>
      <c r="AX566" s="26">
        <f t="shared" si="383"/>
        <v>1559126.4075</v>
      </c>
      <c r="AY566" s="26">
        <f t="shared" si="383"/>
        <v>1559031.8650000002</v>
      </c>
      <c r="AZ566" s="26">
        <f t="shared" si="383"/>
        <v>1559219.9375</v>
      </c>
      <c r="BA566" s="26">
        <f t="shared" si="383"/>
        <v>1559219.9375</v>
      </c>
      <c r="BB566" s="26">
        <f t="shared" si="383"/>
        <v>1559219.9375</v>
      </c>
      <c r="BC566" s="26">
        <f t="shared" si="383"/>
        <v>1559516.595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2159770.9789999998</v>
      </c>
      <c r="BG566" s="26">
        <f t="shared" si="383"/>
        <v>2159773.3689999999</v>
      </c>
      <c r="BH566" s="26">
        <f t="shared" si="383"/>
        <v>2159744.8810000001</v>
      </c>
      <c r="BI566" s="26">
        <f t="shared" si="383"/>
        <v>2159723.0145</v>
      </c>
      <c r="BJ566" s="26">
        <f t="shared" si="383"/>
        <v>2159773.3689999999</v>
      </c>
      <c r="BK566" s="26">
        <f t="shared" si="383"/>
        <v>2159744.8810000001</v>
      </c>
      <c r="BL566" s="26">
        <f t="shared" si="383"/>
        <v>2159795.8480000002</v>
      </c>
      <c r="BM566" s="26">
        <f t="shared" si="383"/>
        <v>2159795.8480000002</v>
      </c>
      <c r="BN566" s="26">
        <f t="shared" si="383"/>
        <v>2159795.8480000002</v>
      </c>
      <c r="BO566" s="26">
        <f t="shared" si="383"/>
        <v>2159873.1030000001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 t="e">
        <f t="shared" si="384"/>
        <v>#VALUE!</v>
      </c>
      <c r="AF567" s="26" t="e">
        <f t="shared" si="384"/>
        <v>#VALUE!</v>
      </c>
      <c r="AG567" s="26" t="e">
        <f t="shared" si="384"/>
        <v>#VALUE!</v>
      </c>
      <c r="AH567" s="26" t="e">
        <f t="shared" si="384"/>
        <v>#VALUE!</v>
      </c>
      <c r="AI567" s="26" t="e">
        <f t="shared" si="384"/>
        <v>#VALUE!</v>
      </c>
      <c r="AJ567" s="26" t="e">
        <f t="shared" si="384"/>
        <v>#VALUE!</v>
      </c>
      <c r="AK567" s="26" t="e">
        <f t="shared" si="384"/>
        <v>#VALUE!</v>
      </c>
      <c r="AL567" s="26" t="e">
        <f t="shared" si="384"/>
        <v>#VALUE!</v>
      </c>
      <c r="AM567" s="26" t="e">
        <f t="shared" ref="AM567:BO567" si="385">AM230+AM295+AM378+AM551</f>
        <v>#VALUE!</v>
      </c>
      <c r="AN567" s="26" t="e">
        <f t="shared" si="385"/>
        <v>#VALUE!</v>
      </c>
      <c r="AO567" s="26" t="e">
        <f t="shared" si="385"/>
        <v>#VALUE!</v>
      </c>
      <c r="AP567" s="26" t="e">
        <f t="shared" si="385"/>
        <v>#VALUE!</v>
      </c>
      <c r="AQ567" s="26" t="e">
        <f t="shared" si="385"/>
        <v>#VALUE!</v>
      </c>
      <c r="AR567" s="26" t="e">
        <f t="shared" si="385"/>
        <v>#VALUE!</v>
      </c>
      <c r="AS567" s="26" t="e">
        <f t="shared" si="385"/>
        <v>#VALUE!</v>
      </c>
      <c r="AT567" s="26" t="e">
        <f t="shared" si="385"/>
        <v>#VALUE!</v>
      </c>
      <c r="AU567" s="26" t="e">
        <f t="shared" si="385"/>
        <v>#VALUE!</v>
      </c>
      <c r="AV567" s="26" t="e">
        <f t="shared" si="385"/>
        <v>#VALUE!</v>
      </c>
      <c r="AW567" s="26" t="e">
        <f t="shared" si="385"/>
        <v>#VALUE!</v>
      </c>
      <c r="AX567" s="26" t="e">
        <f t="shared" si="385"/>
        <v>#VALUE!</v>
      </c>
      <c r="AY567" s="26" t="e">
        <f t="shared" si="385"/>
        <v>#VALUE!</v>
      </c>
      <c r="AZ567" s="26" t="e">
        <f t="shared" si="385"/>
        <v>#VALUE!</v>
      </c>
      <c r="BA567" s="26" t="e">
        <f t="shared" si="385"/>
        <v>#VALUE!</v>
      </c>
      <c r="BB567" s="26" t="e">
        <f t="shared" si="385"/>
        <v>#VALUE!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 t="e">
        <f t="shared" si="386"/>
        <v>#VALUE!</v>
      </c>
      <c r="U568" s="26" t="e">
        <f t="shared" si="386"/>
        <v>#VALUE!</v>
      </c>
      <c r="V568" s="26" t="e">
        <f t="shared" si="386"/>
        <v>#VALUE!</v>
      </c>
      <c r="W568" s="26" t="e">
        <f t="shared" si="386"/>
        <v>#VALUE!</v>
      </c>
      <c r="X568" s="26" t="e">
        <f t="shared" si="386"/>
        <v>#VALUE!</v>
      </c>
      <c r="Y568" s="26" t="e">
        <f t="shared" si="386"/>
        <v>#VALUE!</v>
      </c>
      <c r="Z568" s="26" t="e">
        <f t="shared" si="386"/>
        <v>#VALUE!</v>
      </c>
      <c r="AA568" s="26" t="e">
        <f t="shared" si="386"/>
        <v>#VALUE!</v>
      </c>
      <c r="AB568" s="26" t="e">
        <f t="shared" si="386"/>
        <v>#VALUE!</v>
      </c>
      <c r="AC568" s="26" t="e">
        <f t="shared" si="386"/>
        <v>#VALUE!</v>
      </c>
      <c r="AD568" s="26" t="e">
        <f t="shared" si="386"/>
        <v>#VALUE!</v>
      </c>
      <c r="AE568" s="26" t="e">
        <f t="shared" si="386"/>
        <v>#VALUE!</v>
      </c>
      <c r="AF568" s="26" t="e">
        <f t="shared" si="386"/>
        <v>#VALUE!</v>
      </c>
      <c r="AG568" s="26" t="e">
        <f t="shared" si="386"/>
        <v>#VALUE!</v>
      </c>
      <c r="AH568" s="26" t="e">
        <f t="shared" si="386"/>
        <v>#VALUE!</v>
      </c>
      <c r="AI568" s="26" t="e">
        <f t="shared" si="386"/>
        <v>#VALUE!</v>
      </c>
      <c r="AJ568" s="26" t="e">
        <f t="shared" si="386"/>
        <v>#VALUE!</v>
      </c>
      <c r="AK568" s="26" t="e">
        <f t="shared" si="386"/>
        <v>#VALUE!</v>
      </c>
      <c r="AL568" s="26" t="e">
        <f t="shared" si="386"/>
        <v>#VALUE!</v>
      </c>
      <c r="AM568" s="26" t="e">
        <f t="shared" ref="AM568:BO568" si="387">AM567+AM566+AM565</f>
        <v>#VALUE!</v>
      </c>
      <c r="AN568" s="26" t="e">
        <f t="shared" si="387"/>
        <v>#VALUE!</v>
      </c>
      <c r="AO568" s="26" t="e">
        <f t="shared" si="387"/>
        <v>#VALUE!</v>
      </c>
      <c r="AP568" s="26" t="e">
        <f t="shared" si="387"/>
        <v>#VALUE!</v>
      </c>
      <c r="AQ568" s="26" t="e">
        <f t="shared" si="387"/>
        <v>#VALUE!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>
        <f t="shared" si="387"/>
        <v>9919523.5700000003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13521049.874</v>
      </c>
      <c r="BG568" s="26">
        <f t="shared" si="387"/>
        <v>13521064.214000002</v>
      </c>
      <c r="BH568" s="26">
        <f t="shared" si="387"/>
        <v>13520893.285999998</v>
      </c>
      <c r="BI568" s="26">
        <f t="shared" si="387"/>
        <v>13520762.086999999</v>
      </c>
      <c r="BJ568" s="26">
        <f t="shared" si="387"/>
        <v>13521064.214000002</v>
      </c>
      <c r="BK568" s="26">
        <f t="shared" si="387"/>
        <v>13520893.285999998</v>
      </c>
      <c r="BL568" s="26">
        <f t="shared" si="387"/>
        <v>13521199.088</v>
      </c>
      <c r="BM568" s="26">
        <f t="shared" si="387"/>
        <v>13521199.088</v>
      </c>
      <c r="BN568" s="26">
        <f t="shared" si="387"/>
        <v>13521199.088</v>
      </c>
      <c r="BO568" s="26">
        <f t="shared" si="387"/>
        <v>13521662.618000001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 t="e">
        <f>SUM(T568:AE568)</f>
        <v>#VALUE!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 t="e">
        <f>SUM(AF568:AQ568)</f>
        <v>#VALUE!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162253832.19899997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 t="e">
        <f t="shared" si="388"/>
        <v>#VALUE!</v>
      </c>
      <c r="U570" s="40" t="e">
        <f t="shared" si="388"/>
        <v>#VALUE!</v>
      </c>
      <c r="V570" s="40" t="e">
        <f t="shared" si="388"/>
        <v>#VALUE!</v>
      </c>
      <c r="W570" s="40" t="e">
        <f t="shared" si="388"/>
        <v>#VALUE!</v>
      </c>
      <c r="X570" s="40" t="e">
        <f t="shared" si="388"/>
        <v>#VALUE!</v>
      </c>
      <c r="Y570" s="40" t="e">
        <f t="shared" si="388"/>
        <v>#VALUE!</v>
      </c>
      <c r="Z570" s="40" t="e">
        <f t="shared" si="388"/>
        <v>#VALUE!</v>
      </c>
      <c r="AA570" s="40" t="e">
        <f t="shared" si="388"/>
        <v>#VALUE!</v>
      </c>
      <c r="AB570" s="40" t="e">
        <f t="shared" si="388"/>
        <v>#VALUE!</v>
      </c>
      <c r="AC570" s="40" t="e">
        <f t="shared" si="388"/>
        <v>#VALUE!</v>
      </c>
      <c r="AD570" s="40" t="e">
        <f t="shared" si="388"/>
        <v>#VALUE!</v>
      </c>
      <c r="AE570" s="40" t="e">
        <f t="shared" si="388"/>
        <v>#VALUE!</v>
      </c>
      <c r="AF570" s="40" t="e">
        <f t="shared" si="388"/>
        <v>#VALUE!</v>
      </c>
      <c r="AG570" s="40" t="e">
        <f t="shared" si="388"/>
        <v>#VALUE!</v>
      </c>
      <c r="AH570" s="40" t="e">
        <f t="shared" si="388"/>
        <v>#VALUE!</v>
      </c>
      <c r="AI570" s="40" t="e">
        <f t="shared" si="388"/>
        <v>#VALUE!</v>
      </c>
      <c r="AJ570" s="40" t="e">
        <f t="shared" si="388"/>
        <v>#VALUE!</v>
      </c>
      <c r="AK570" s="40" t="e">
        <f t="shared" si="388"/>
        <v>#VALUE!</v>
      </c>
      <c r="AL570" s="40" t="e">
        <f t="shared" si="388"/>
        <v>#VALUE!</v>
      </c>
      <c r="AM570" s="40" t="e">
        <f t="shared" ref="AM570:BO570" si="389">AM553+AM380+AM297+AM232</f>
        <v>#VALUE!</v>
      </c>
      <c r="AN570" s="40" t="e">
        <f t="shared" si="389"/>
        <v>#VALUE!</v>
      </c>
      <c r="AO570" s="40" t="e">
        <f t="shared" si="389"/>
        <v>#VALUE!</v>
      </c>
      <c r="AP570" s="40" t="e">
        <f t="shared" si="389"/>
        <v>#VALUE!</v>
      </c>
      <c r="AQ570" s="40" t="e">
        <f t="shared" si="389"/>
        <v>#VALUE!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>
        <f t="shared" si="389"/>
        <v>9919523.5700000003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13521049.874</v>
      </c>
      <c r="BG570" s="40">
        <f t="shared" si="389"/>
        <v>13521064.214</v>
      </c>
      <c r="BH570" s="40">
        <f t="shared" si="389"/>
        <v>13520893.286</v>
      </c>
      <c r="BI570" s="40">
        <f t="shared" si="389"/>
        <v>13520762.086999999</v>
      </c>
      <c r="BJ570" s="40">
        <f t="shared" si="389"/>
        <v>13521064.214</v>
      </c>
      <c r="BK570" s="40">
        <f t="shared" si="389"/>
        <v>13520893.286</v>
      </c>
      <c r="BL570" s="40">
        <f t="shared" si="389"/>
        <v>13521199.088</v>
      </c>
      <c r="BM570" s="40">
        <f t="shared" si="389"/>
        <v>13521199.088</v>
      </c>
      <c r="BN570" s="40">
        <f t="shared" si="389"/>
        <v>13521199.088</v>
      </c>
      <c r="BO570" s="40">
        <f t="shared" si="389"/>
        <v>13521662.617999999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 t="e">
        <f t="shared" si="390"/>
        <v>#VALUE!</v>
      </c>
      <c r="U571" s="24" t="e">
        <f t="shared" si="390"/>
        <v>#VALUE!</v>
      </c>
      <c r="V571" s="24" t="e">
        <f t="shared" si="390"/>
        <v>#VALUE!</v>
      </c>
      <c r="W571" s="24" t="e">
        <f t="shared" si="390"/>
        <v>#VALUE!</v>
      </c>
      <c r="X571" s="24" t="e">
        <f t="shared" si="390"/>
        <v>#VALUE!</v>
      </c>
      <c r="Y571" s="24" t="e">
        <f t="shared" si="390"/>
        <v>#VALUE!</v>
      </c>
      <c r="Z571" s="24" t="e">
        <f t="shared" si="390"/>
        <v>#VALUE!</v>
      </c>
      <c r="AA571" s="24" t="e">
        <f t="shared" si="390"/>
        <v>#VALUE!</v>
      </c>
      <c r="AB571" s="24" t="e">
        <f t="shared" si="390"/>
        <v>#VALUE!</v>
      </c>
      <c r="AC571" s="24" t="e">
        <f t="shared" si="390"/>
        <v>#VALUE!</v>
      </c>
      <c r="AD571" s="24" t="e">
        <f t="shared" si="390"/>
        <v>#VALUE!</v>
      </c>
      <c r="AE571" s="24" t="e">
        <f t="shared" si="390"/>
        <v>#VALUE!</v>
      </c>
      <c r="AF571" s="24" t="e">
        <f t="shared" si="390"/>
        <v>#VALUE!</v>
      </c>
      <c r="AG571" s="24" t="e">
        <f t="shared" si="390"/>
        <v>#VALUE!</v>
      </c>
      <c r="AH571" s="24" t="e">
        <f t="shared" si="390"/>
        <v>#VALUE!</v>
      </c>
      <c r="AI571" s="24" t="e">
        <f t="shared" si="390"/>
        <v>#VALUE!</v>
      </c>
      <c r="AJ571" s="24" t="e">
        <f t="shared" si="390"/>
        <v>#VALUE!</v>
      </c>
      <c r="AK571" s="24" t="e">
        <f t="shared" si="390"/>
        <v>#VALUE!</v>
      </c>
      <c r="AL571" s="24" t="e">
        <f t="shared" si="390"/>
        <v>#VALUE!</v>
      </c>
      <c r="AM571" s="24" t="e">
        <f t="shared" ref="AM571:BO571" si="391">AM570-AM568</f>
        <v>#VALUE!</v>
      </c>
      <c r="AN571" s="24" t="e">
        <f t="shared" si="391"/>
        <v>#VALUE!</v>
      </c>
      <c r="AO571" s="24" t="e">
        <f t="shared" si="391"/>
        <v>#VALUE!</v>
      </c>
      <c r="AP571" s="24" t="e">
        <f t="shared" si="391"/>
        <v>#VALUE!</v>
      </c>
      <c r="AQ571" s="24" t="e">
        <f t="shared" si="391"/>
        <v>#VALUE!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 t="e">
        <f t="shared" si="0"/>
        <v>#VALUE!</v>
      </c>
      <c r="D7" s="3" t="e">
        <f t="shared" si="0"/>
        <v>#VALUE!</v>
      </c>
      <c r="E7" s="3">
        <f t="shared" si="0"/>
        <v>93551445.5625</v>
      </c>
      <c r="F7" s="3">
        <f t="shared" si="0"/>
        <v>129587286.8325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 t="e">
        <f t="shared" si="0"/>
        <v>#VALUE!</v>
      </c>
      <c r="D9" s="3" t="e">
        <f t="shared" si="0"/>
        <v>#VALUE!</v>
      </c>
      <c r="E9" s="3">
        <f t="shared" si="0"/>
        <v>93551445.5625</v>
      </c>
      <c r="F9" s="3">
        <f t="shared" si="0"/>
        <v>129587286.8325</v>
      </c>
    </row>
    <row r="10" spans="1:102" x14ac:dyDescent="0.15">
      <c r="A10" s="2" t="s">
        <v>4</v>
      </c>
      <c r="B10" s="3">
        <f t="shared" si="0"/>
        <v>10562087.6</v>
      </c>
      <c r="C10" s="3" t="e">
        <f t="shared" si="0"/>
        <v>#VALUE!</v>
      </c>
      <c r="D10" s="3" t="e">
        <f t="shared" si="0"/>
        <v>#VALUE!</v>
      </c>
      <c r="E10" s="3">
        <f t="shared" si="0"/>
        <v>18710289.112500001</v>
      </c>
      <c r="F10" s="3">
        <f t="shared" si="0"/>
        <v>25917457.366500005</v>
      </c>
    </row>
    <row r="11" spans="1:102" x14ac:dyDescent="0.15">
      <c r="A11" s="5" t="s">
        <v>3</v>
      </c>
      <c r="B11" s="4">
        <f>B10/B9</f>
        <v>0.11140216017143598</v>
      </c>
      <c r="C11" s="4" t="e">
        <f>C10/C9</f>
        <v>#VALUE!</v>
      </c>
      <c r="D11" s="4" t="e">
        <f>D10/D9</f>
        <v>#VALUE!</v>
      </c>
      <c r="E11" s="4">
        <f>E10/E9</f>
        <v>0.2</v>
      </c>
      <c r="F11" s="4">
        <f>F10/F9</f>
        <v>0.20000000000000004</v>
      </c>
    </row>
    <row r="12" spans="1:102" x14ac:dyDescent="0.15">
      <c r="A12" s="2" t="s">
        <v>2</v>
      </c>
      <c r="B12" s="3">
        <f>B26+B40+B54+B68</f>
        <v>6749088</v>
      </c>
      <c r="C12" s="3" t="e">
        <f>C26+C40+C54+C68</f>
        <v>#VALUE!</v>
      </c>
      <c r="D12" s="3" t="e">
        <f>D26+D40+D54+D68</f>
        <v>#VALUE!</v>
      </c>
      <c r="E12" s="3" t="e">
        <f>E26+E40+E54+E68</f>
        <v>#VALUE!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7.118507352534327E-2</v>
      </c>
      <c r="C13" s="4" t="e">
        <f>C12/C9</f>
        <v>#VALUE!</v>
      </c>
      <c r="D13" s="4" t="e">
        <f>D12/D9</f>
        <v>#VALUE!</v>
      </c>
      <c r="E13" s="4" t="e">
        <f>E12/E9</f>
        <v>#VALUE!</v>
      </c>
      <c r="F13" s="4">
        <f>F12/F9</f>
        <v>5.2081405244047092E-2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 t="e">
        <f>C28+C42+C56+C70</f>
        <v>#VALUE!</v>
      </c>
      <c r="D14" s="3" t="e">
        <f>D28+D42+D56+D70</f>
        <v>#VALUE!</v>
      </c>
      <c r="E14" s="3" t="e">
        <f>E28+E42+E56+E70</f>
        <v>#VALUE!</v>
      </c>
      <c r="F14" s="3">
        <f>F28+F42+F56+F70</f>
        <v>162253832.199</v>
      </c>
      <c r="G14" s="1" t="e">
        <f>SUM(B14:F14)</f>
        <v>#VALUE!</v>
      </c>
      <c r="H14" s="1">
        <f>+F28+F42+F56+F70</f>
        <v>162253832.199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 t="e">
        <f>STAFF_CWS!AE211</f>
        <v>#VALUE!</v>
      </c>
      <c r="D21" s="26" t="e">
        <f>STAFF_CWS!AQ211</f>
        <v>#VALUE!</v>
      </c>
      <c r="E21" s="26">
        <f>STAFF_CWS!BC211</f>
        <v>52751445.562500007</v>
      </c>
      <c r="F21" s="26">
        <f>STAFF_CWS!BO211</f>
        <v>81587286.832499996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 t="e">
        <f>STAFF_CWS!AE215</f>
        <v>#VALUE!</v>
      </c>
      <c r="D23" s="26" t="e">
        <f>STAFF_CWS!AQ215</f>
        <v>#VALUE!</v>
      </c>
      <c r="E23" s="26">
        <f>STAFF_CWS!BC215</f>
        <v>52751445.562500007</v>
      </c>
      <c r="F23" s="26">
        <f>STAFF_CWS!BO215</f>
        <v>81587286.832499996</v>
      </c>
    </row>
    <row r="24" spans="1:102" x14ac:dyDescent="0.15">
      <c r="A24" s="2" t="s">
        <v>4</v>
      </c>
      <c r="B24" s="26">
        <f>STAFF_CWS!S225</f>
        <v>4802087.5999999996</v>
      </c>
      <c r="C24" s="26" t="e">
        <f>STAFF_CWS!AE225</f>
        <v>#VALUE!</v>
      </c>
      <c r="D24" s="26" t="e">
        <f>STAFF_CWS!AQ225</f>
        <v>#VALUE!</v>
      </c>
      <c r="E24" s="26">
        <f>STAFF_CWS!BC225</f>
        <v>10550289.112500001</v>
      </c>
      <c r="F24" s="26">
        <f>STAFF_CWS!BO225</f>
        <v>16317457.366500005</v>
      </c>
    </row>
    <row r="25" spans="1:102" x14ac:dyDescent="0.15">
      <c r="A25" s="5" t="s">
        <v>3</v>
      </c>
      <c r="B25" s="4">
        <f>B24/B23</f>
        <v>0.19999999999999998</v>
      </c>
      <c r="C25" s="4" t="e">
        <f>C24/C23</f>
        <v>#VALUE!</v>
      </c>
      <c r="D25" s="4" t="e">
        <f>D24/D23</f>
        <v>#VALUE!</v>
      </c>
      <c r="E25" s="4">
        <f>E24/E23</f>
        <v>0.19999999999999998</v>
      </c>
      <c r="F25" s="4">
        <f>F24/F23</f>
        <v>0.20000000000000007</v>
      </c>
    </row>
    <row r="26" spans="1:102" x14ac:dyDescent="0.15">
      <c r="A26" s="2" t="s">
        <v>2</v>
      </c>
      <c r="B26" s="26">
        <f>STAFF_CWS!S231</f>
        <v>3374544</v>
      </c>
      <c r="C26" s="26" t="e">
        <f>STAFF_CWS!AE231</f>
        <v>#VALUE!</v>
      </c>
      <c r="D26" s="26" t="e">
        <f>STAFF_CWS!AQ231</f>
        <v>#VALUE!</v>
      </c>
      <c r="E26" s="26" t="e">
        <f>STAFF_CWS!BC231</f>
        <v>#VALUE!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0.14054487469158206</v>
      </c>
      <c r="C27" s="4" t="e">
        <f>C26/C23</f>
        <v>#VALUE!</v>
      </c>
      <c r="D27" s="4" t="e">
        <f>D26/D23</f>
        <v>#VALUE!</v>
      </c>
      <c r="E27" s="4" t="e">
        <f>E26/E23</f>
        <v>#VALUE!</v>
      </c>
      <c r="F27" s="4">
        <f>F26/F23</f>
        <v>4.1361149892482546E-2</v>
      </c>
    </row>
    <row r="28" spans="1:102" x14ac:dyDescent="0.15">
      <c r="A28" s="2" t="s">
        <v>0</v>
      </c>
      <c r="B28" s="26">
        <f>STAFF_CWS!S233</f>
        <v>32187069.600000005</v>
      </c>
      <c r="C28" s="26" t="e">
        <f>STAFF_CWS!AE233</f>
        <v>#VALUE!</v>
      </c>
      <c r="D28" s="26" t="e">
        <f>STAFF_CWS!AQ233</f>
        <v>#VALUE!</v>
      </c>
      <c r="E28" s="26" t="e">
        <f>STAFF_CWS!BC233</f>
        <v>#VALUE!</v>
      </c>
      <c r="F28" s="26">
        <f>STAFF_CWS!BO233</f>
        <v>101279288.199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 t="e">
        <f>STAFF_CWS!AE359</f>
        <v>#VALUE!</v>
      </c>
      <c r="D49" s="26" t="e">
        <f>STAFF_CWS!AQ359</f>
        <v>#VALUE!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 t="e">
        <f>STAFF_CWS!AE363</f>
        <v>#VALUE!</v>
      </c>
      <c r="D51" s="26" t="e">
        <f>STAFF_CWS!AQ363</f>
        <v>#VALUE!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 t="e">
        <f>STAFF_CWS!AE373</f>
        <v>#VALUE!</v>
      </c>
      <c r="D52" s="26" t="e">
        <f>STAFF_CWS!AQ373</f>
        <v>#VALUE!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 t="e">
        <f>STAFF_CWS!AE379</f>
        <v>#VALUE!</v>
      </c>
      <c r="D54" s="26" t="e">
        <f>STAFF_CWS!AQ379</f>
        <v>#VALUE!</v>
      </c>
      <c r="E54" s="26" t="e">
        <f>STAFF_CWS!BC379</f>
        <v>#VALUE!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 t="e">
        <f>STAFF_CWS!AE381</f>
        <v>#VALUE!</v>
      </c>
      <c r="D56" s="26" t="e">
        <f>STAFF_CWS!AQ381</f>
        <v>#VALUE!</v>
      </c>
      <c r="E56" s="26" t="e">
        <f>STAFF_CWS!BC381</f>
        <v>#VALUE!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 t="e">
        <f>STAFF_CWS!AE532</f>
        <v>#VALUE!</v>
      </c>
      <c r="D63" s="26" t="e">
        <f>STAFF_CWS!AQ532</f>
        <v>#VALUE!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 t="e">
        <f>STAFF_CWS!AE536</f>
        <v>#VALUE!</v>
      </c>
      <c r="D65" s="26" t="e">
        <f>STAFF_CWS!AQ536</f>
        <v>#VALUE!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 t="e">
        <f>STAFF_CWS!AE546</f>
        <v>#VALUE!</v>
      </c>
      <c r="D66" s="26" t="e">
        <f>STAFF_CWS!AQ546</f>
        <v>#VALUE!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 t="e">
        <f>C66/C65</f>
        <v>#VALUE!</v>
      </c>
      <c r="D67" s="4" t="e">
        <f>D66/D65</f>
        <v>#VALUE!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 t="e">
        <f>STAFF_CWS!AE552</f>
        <v>#VALUE!</v>
      </c>
      <c r="D68" s="26" t="e">
        <f>STAFF_CWS!AQ552</f>
        <v>#VALUE!</v>
      </c>
      <c r="E68" s="26" t="e">
        <f>STAFF_CWS!BC552</f>
        <v>#VALUE!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 t="e">
        <f>C68/C65</f>
        <v>#VALUE!</v>
      </c>
      <c r="D69" s="4" t="e">
        <f>D68/D65</f>
        <v>#VALUE!</v>
      </c>
      <c r="E69" s="4" t="e">
        <f>E68/E65</f>
        <v>#VALUE!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 t="e">
        <f>STAFF_CWS!AE554</f>
        <v>#VALUE!</v>
      </c>
      <c r="D70" s="26" t="e">
        <f>STAFF_CWS!AQ554</f>
        <v>#VALUE!</v>
      </c>
      <c r="E70" s="26" t="e">
        <f>STAFF_CWS!BC554</f>
        <v>#VALUE!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 t="e">
        <f>+STAFF_CWS!T562</f>
        <v>#VALUE!</v>
      </c>
      <c r="P10" s="9" t="e">
        <f>+STAFF_CWS!U562</f>
        <v>#VALUE!</v>
      </c>
      <c r="Q10" s="9" t="e">
        <f>+STAFF_CWS!V562</f>
        <v>#VALUE!</v>
      </c>
      <c r="R10" s="9" t="e">
        <f>+STAFF_CWS!W562</f>
        <v>#VALUE!</v>
      </c>
      <c r="S10" s="9" t="e">
        <f>+STAFF_CWS!X562</f>
        <v>#VALUE!</v>
      </c>
      <c r="T10" s="9" t="e">
        <f>+STAFF_CWS!Y562</f>
        <v>#VALUE!</v>
      </c>
      <c r="U10" s="9" t="e">
        <f>+STAFF_CWS!Z562</f>
        <v>#VALUE!</v>
      </c>
      <c r="V10" s="9" t="e">
        <f>+STAFF_CWS!AA562</f>
        <v>#VALUE!</v>
      </c>
      <c r="W10" s="9" t="e">
        <f>+STAFF_CWS!AB562</f>
        <v>#VALUE!</v>
      </c>
      <c r="X10" s="9" t="e">
        <f>+STAFF_CWS!AC562</f>
        <v>#VALUE!</v>
      </c>
      <c r="Y10" s="9" t="e">
        <f>+STAFF_CWS!AD562</f>
        <v>#VALUE!</v>
      </c>
      <c r="Z10" s="9" t="e">
        <f>+STAFF_CWS!AE562</f>
        <v>#VALUE!</v>
      </c>
      <c r="AA10" s="9" t="e">
        <f>+STAFF_CWS!AF562</f>
        <v>#VALUE!</v>
      </c>
      <c r="AB10" s="9" t="e">
        <f>+STAFF_CWS!AG562</f>
        <v>#VALUE!</v>
      </c>
      <c r="AC10" s="9" t="e">
        <f>+STAFF_CWS!AH562</f>
        <v>#VALUE!</v>
      </c>
      <c r="AD10" s="9" t="e">
        <f>+STAFF_CWS!AI562</f>
        <v>#VALUE!</v>
      </c>
      <c r="AE10" s="9" t="e">
        <f>+STAFF_CWS!AJ562</f>
        <v>#VALUE!</v>
      </c>
      <c r="AF10" s="9" t="e">
        <f>+STAFF_CWS!AK562</f>
        <v>#VALUE!</v>
      </c>
      <c r="AG10" s="9" t="e">
        <f>+STAFF_CWS!AL562</f>
        <v>#VALUE!</v>
      </c>
      <c r="AH10" s="9" t="e">
        <f>+STAFF_CWS!AM562</f>
        <v>#VALUE!</v>
      </c>
      <c r="AI10" s="9" t="e">
        <f>+STAFF_CWS!AN562</f>
        <v>#VALUE!</v>
      </c>
      <c r="AJ10" s="9" t="e">
        <f>+STAFF_CWS!AO562</f>
        <v>#VALUE!</v>
      </c>
      <c r="AK10" s="9" t="e">
        <f>+STAFF_CWS!AP562</f>
        <v>#VALUE!</v>
      </c>
      <c r="AL10" s="9" t="e">
        <f>+STAFF_CWS!AQ562</f>
        <v>#VALUE!</v>
      </c>
      <c r="AM10" s="9">
        <f>+STAFF_CWS!AR562</f>
        <v>-2422.9625000000001</v>
      </c>
      <c r="AN10" s="9">
        <f>+STAFF_CWS!AS562</f>
        <v>-3908</v>
      </c>
      <c r="AO10" s="9">
        <f>+STAFF_CWS!AT562</f>
        <v>-4379.9125000000004</v>
      </c>
      <c r="AP10" s="9">
        <f>+STAFF_CWS!AU562</f>
        <v>-4367.9625000000005</v>
      </c>
      <c r="AQ10" s="9">
        <f>+STAFF_CWS!AV562</f>
        <v>-4840.6750000000002</v>
      </c>
      <c r="AR10" s="9">
        <f>+STAFF_CWS!AW562</f>
        <v>-5308.3250000000007</v>
      </c>
      <c r="AS10" s="9">
        <f>+STAFF_CWS!AX562</f>
        <v>-4367.9625000000005</v>
      </c>
      <c r="AT10" s="9">
        <f>+STAFF_CWS!AY562</f>
        <v>-4840.6750000000002</v>
      </c>
      <c r="AU10" s="9">
        <f>+STAFF_CWS!AZ562</f>
        <v>-3900.3125</v>
      </c>
      <c r="AV10" s="9">
        <f>+STAFF_CWS!BA562</f>
        <v>-3900.3125</v>
      </c>
      <c r="AW10" s="9">
        <f>+STAFF_CWS!BB562</f>
        <v>-3900.3125</v>
      </c>
      <c r="AX10" s="9">
        <f>+STAFF_CWS!BC562</f>
        <v>-2417.0250000000001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-1145.1050000000002</v>
      </c>
      <c r="BB10" s="9">
        <f>+STAFF_CWS!BG562</f>
        <v>-1133.1550000000004</v>
      </c>
      <c r="BC10" s="9">
        <f>+STAFF_CWS!BH562</f>
        <v>-1275.5949999999998</v>
      </c>
      <c r="BD10" s="9">
        <f>+STAFF_CWS!BI562</f>
        <v>-1384.9274999999996</v>
      </c>
      <c r="BE10" s="9">
        <f>+STAFF_CWS!BJ562</f>
        <v>-1133.1550000000004</v>
      </c>
      <c r="BF10" s="9">
        <f>+STAFF_CWS!BK562</f>
        <v>-1275.5949999999998</v>
      </c>
      <c r="BG10" s="9">
        <f>+STAFF_CWS!BL562</f>
        <v>-1020.7599999999992</v>
      </c>
      <c r="BH10" s="9">
        <f>+STAFF_CWS!BM562</f>
        <v>-1020.7599999999992</v>
      </c>
      <c r="BI10" s="9">
        <f>+STAFF_CWS!BN562</f>
        <v>-1020.7599999999992</v>
      </c>
      <c r="BJ10" s="9">
        <f>+STAFF_CWS!BO562</f>
        <v>-634.4849999999999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 t="e">
        <f t="shared" si="0"/>
        <v>#VALUE!</v>
      </c>
      <c r="P11" s="9" t="e">
        <f t="shared" si="0"/>
        <v>#VALUE!</v>
      </c>
      <c r="Q11" s="9" t="e">
        <f t="shared" si="0"/>
        <v>#VALUE!</v>
      </c>
      <c r="R11" s="9" t="e">
        <f t="shared" si="0"/>
        <v>#VALUE!</v>
      </c>
      <c r="S11" s="9" t="e">
        <f t="shared" si="0"/>
        <v>#VALUE!</v>
      </c>
      <c r="T11" s="9" t="e">
        <f t="shared" si="0"/>
        <v>#VALUE!</v>
      </c>
      <c r="U11" s="9" t="e">
        <f t="shared" si="0"/>
        <v>#VALUE!</v>
      </c>
      <c r="V11" s="9" t="e">
        <f t="shared" si="0"/>
        <v>#VALUE!</v>
      </c>
      <c r="W11" s="9" t="e">
        <f t="shared" si="0"/>
        <v>#VALUE!</v>
      </c>
      <c r="X11" s="9" t="e">
        <f t="shared" si="0"/>
        <v>#VALUE!</v>
      </c>
      <c r="Y11" s="9" t="e">
        <f t="shared" si="0"/>
        <v>#VALUE!</v>
      </c>
      <c r="Z11" s="9" t="e">
        <f t="shared" si="0"/>
        <v>#VALUE!</v>
      </c>
      <c r="AA11" s="9" t="e">
        <f t="shared" si="0"/>
        <v>#VALUE!</v>
      </c>
      <c r="AB11" s="9" t="e">
        <f t="shared" si="0"/>
        <v>#VALUE!</v>
      </c>
      <c r="AC11" s="9" t="e">
        <f t="shared" si="0"/>
        <v>#VALUE!</v>
      </c>
      <c r="AD11" s="9" t="e">
        <f t="shared" si="0"/>
        <v>#VALUE!</v>
      </c>
      <c r="AE11" s="9" t="e">
        <f t="shared" si="0"/>
        <v>#VALUE!</v>
      </c>
      <c r="AF11" s="9" t="e">
        <f t="shared" si="0"/>
        <v>#VALUE!</v>
      </c>
      <c r="AG11" s="9" t="e">
        <f t="shared" si="0"/>
        <v>#VALUE!</v>
      </c>
      <c r="AH11" s="9" t="e">
        <f t="shared" si="0"/>
        <v>#VALUE!</v>
      </c>
      <c r="AI11" s="9" t="e">
        <f t="shared" si="0"/>
        <v>#VALUE!</v>
      </c>
      <c r="AJ11" s="9" t="e">
        <f t="shared" si="0"/>
        <v>#VALUE!</v>
      </c>
      <c r="AK11" s="9" t="e">
        <f t="shared" si="0"/>
        <v>#VALUE!</v>
      </c>
      <c r="AL11" s="9" t="e">
        <f t="shared" si="0"/>
        <v>#VALUE!</v>
      </c>
      <c r="AM11" s="9">
        <f t="shared" si="0"/>
        <v>7797577.0374999996</v>
      </c>
      <c r="AN11" s="9">
        <f t="shared" si="0"/>
        <v>7796092</v>
      </c>
      <c r="AO11" s="9">
        <f t="shared" si="0"/>
        <v>7795620.0875000004</v>
      </c>
      <c r="AP11" s="9">
        <f t="shared" si="0"/>
        <v>7795632.0374999996</v>
      </c>
      <c r="AQ11" s="9">
        <f t="shared" si="0"/>
        <v>7795159.3250000002</v>
      </c>
      <c r="AR11" s="9">
        <f t="shared" si="0"/>
        <v>7794691.6749999998</v>
      </c>
      <c r="AS11" s="9">
        <f t="shared" si="0"/>
        <v>7795632.0374999996</v>
      </c>
      <c r="AT11" s="9">
        <f t="shared" si="0"/>
        <v>7795159.3250000002</v>
      </c>
      <c r="AU11" s="9">
        <f t="shared" si="0"/>
        <v>7796099.6875</v>
      </c>
      <c r="AV11" s="9">
        <f t="shared" si="0"/>
        <v>7796099.6875</v>
      </c>
      <c r="AW11" s="9">
        <f t="shared" si="0"/>
        <v>7796099.6875</v>
      </c>
      <c r="AX11" s="9">
        <f t="shared" si="0"/>
        <v>7797582.9749999996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10798854.895</v>
      </c>
      <c r="BB11" s="9">
        <f t="shared" si="0"/>
        <v>10798866.845000001</v>
      </c>
      <c r="BC11" s="9">
        <f t="shared" si="0"/>
        <v>10798724.404999999</v>
      </c>
      <c r="BD11" s="9">
        <f t="shared" si="0"/>
        <v>10798615.0725</v>
      </c>
      <c r="BE11" s="9">
        <f t="shared" si="0"/>
        <v>10798866.845000001</v>
      </c>
      <c r="BF11" s="9">
        <f t="shared" si="0"/>
        <v>10798724.404999999</v>
      </c>
      <c r="BG11" s="9">
        <f t="shared" si="0"/>
        <v>10798979.24</v>
      </c>
      <c r="BH11" s="9">
        <f t="shared" si="0"/>
        <v>10798979.24</v>
      </c>
      <c r="BI11" s="9">
        <f t="shared" si="0"/>
        <v>10798979.24</v>
      </c>
      <c r="BJ11" s="9">
        <f t="shared" si="0"/>
        <v>10799365.515000001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33</vt:i4>
      </vt:variant>
    </vt:vector>
  </HeadingPairs>
  <TitlesOfParts>
    <vt:vector size="96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IngresoVentaDiario</vt:lpstr>
      <vt:lpstr>IngresoVentaFusion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2023-04-07T18:32:26Z</dcterms:modified>
</cp:coreProperties>
</file>