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A93CAF5-D9D6-164F-8DBE-0210EEA20C7F}" xr6:coauthVersionLast="47" xr6:coauthVersionMax="47" xr10:uidLastSave="{00000000-0000-0000-0000-000000000000}"/>
  <bookViews>
    <workbookView xWindow="0" yWindow="500" windowWidth="20160" windowHeight="17240" firstSheet="31" activeTab="35" xr2:uid="{26791159-4678-F343-BB50-DB94161E19E5}"/>
    <workbookView xWindow="12640" yWindow="7200" windowWidth="20960" windowHeight="13800" firstSheet="38" activeTab="40" xr2:uid="{4554B65D-1482-0B4F-AAE8-9ADB1F83DFCA}"/>
    <workbookView xWindow="16800" yWindow="500" windowWidth="16800" windowHeight="10240" firstSheet="39" activeTab="42" xr2:uid="{56878D3C-ABBD-A14F-8B79-3C9B0CBF756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70" i="48" l="1"/>
  <c r="Y70" i="48"/>
  <c r="X70" i="48"/>
  <c r="W70" i="48"/>
  <c r="V70" i="48"/>
  <c r="U70" i="48"/>
  <c r="T70" i="48"/>
  <c r="S70" i="48"/>
  <c r="R70" i="48"/>
  <c r="Q70" i="48"/>
  <c r="P70" i="48"/>
  <c r="O70" i="48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Z59" i="48" s="1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Y72" i="48"/>
  <c r="Y81" i="48" s="1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8" i="48"/>
  <c r="O51" i="48"/>
  <c r="O54" i="48" s="1"/>
  <c r="W61" i="48"/>
  <c r="W72" i="48"/>
  <c r="W81" i="48" s="1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P72" i="48"/>
  <c r="P81" i="48" s="1"/>
  <c r="P61" i="48"/>
  <c r="P58" i="48"/>
  <c r="P51" i="48"/>
  <c r="P54" i="48" s="1"/>
  <c r="X72" i="48"/>
  <c r="X81" i="48" s="1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T81" i="48" l="1"/>
  <c r="R59" i="48"/>
  <c r="P59" i="48"/>
  <c r="Y59" i="48"/>
  <c r="W59" i="48"/>
  <c r="Q59" i="48"/>
  <c r="F64" i="46"/>
  <c r="T59" i="48"/>
  <c r="U59" i="48"/>
  <c r="V59" i="48"/>
  <c r="S59" i="48"/>
  <c r="X59" i="48"/>
  <c r="O59" i="48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8" i="48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18" i="46"/>
  <c r="D118" i="46" s="1"/>
  <c r="D117" i="46"/>
  <c r="F117" i="46" s="1"/>
  <c r="G117" i="46" s="1"/>
  <c r="D112" i="46"/>
  <c r="C111" i="46"/>
  <c r="BF39" i="48" s="1"/>
  <c r="B108" i="46"/>
  <c r="B121" i="46" s="1"/>
  <c r="F105" i="46"/>
  <c r="D104" i="46"/>
  <c r="D108" i="46" s="1"/>
  <c r="AV39" i="48"/>
  <c r="AF39" i="48"/>
  <c r="S39" i="48"/>
  <c r="E106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F112" i="46"/>
  <c r="G112" i="46" s="1"/>
  <c r="AN39" i="48"/>
  <c r="BL72" i="82"/>
  <c r="BD39" i="48"/>
  <c r="BK72" i="82"/>
  <c r="D111" i="46"/>
  <c r="D114" i="46" s="1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B114" i="46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D121" i="46"/>
  <c r="BH140" i="49"/>
  <c r="F118" i="46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F111" i="46"/>
  <c r="G111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18" i="46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04" i="46"/>
  <c r="BD27" i="50" s="1"/>
  <c r="AX27" i="50"/>
  <c r="AV27" i="50"/>
  <c r="AP27" i="50"/>
  <c r="AT27" i="50"/>
  <c r="AU27" i="50"/>
  <c r="AQ27" i="50"/>
  <c r="G8" i="46"/>
  <c r="E107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F104" i="46"/>
  <c r="G104" i="46" s="1"/>
  <c r="BE27" i="50"/>
  <c r="E108" i="46"/>
  <c r="F108" i="46" s="1"/>
  <c r="BM27" i="50"/>
  <c r="BM35" i="50" s="1"/>
  <c r="BM66" i="50" s="1"/>
  <c r="BG27" i="50"/>
  <c r="BB27" i="50"/>
  <c r="BH27" i="50"/>
  <c r="BF27" i="50"/>
  <c r="BC27" i="50"/>
  <c r="BA27" i="50"/>
  <c r="F107" i="46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K8" i="48" l="1"/>
  <c r="K13" i="48" s="1"/>
  <c r="F20" i="51"/>
  <c r="G20" i="51"/>
  <c r="Q9" i="48"/>
  <c r="Q8" i="48" s="1"/>
  <c r="V9" i="48"/>
  <c r="V8" i="48" s="1"/>
  <c r="R9" i="48"/>
  <c r="R8" i="48" s="1"/>
  <c r="X9" i="48"/>
  <c r="X8" i="48" s="1"/>
  <c r="E72" i="48"/>
  <c r="E71" i="48" s="1"/>
  <c r="N72" i="48"/>
  <c r="N71" i="48" s="1"/>
  <c r="N75" i="48" s="1"/>
  <c r="N77" i="48" s="1"/>
  <c r="K35" i="48"/>
  <c r="K34" i="48" s="1"/>
  <c r="K38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BN39" i="50"/>
  <c r="BN43" i="50" s="1"/>
  <c r="E114" i="46"/>
  <c r="E121" i="46"/>
  <c r="BN66" i="50"/>
  <c r="G108" i="46"/>
  <c r="F114" i="46"/>
  <c r="G114" i="46" s="1"/>
  <c r="F121" i="46"/>
  <c r="G121" i="46" s="1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G81" i="48" l="1"/>
  <c r="I20" i="51"/>
  <c r="F21" i="51"/>
  <c r="D71" i="48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D75" i="48"/>
  <c r="D77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O17" i="48"/>
  <c r="F24" i="51" s="1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M44" i="48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G88" i="48" l="1"/>
  <c r="L88" i="48"/>
  <c r="E88" i="48"/>
  <c r="H20" i="51"/>
  <c r="E21" i="51"/>
  <c r="G21" i="51"/>
  <c r="BK59" i="48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E24" i="51" l="1"/>
  <c r="E3" i="51" s="1"/>
  <c r="BK71" i="48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W10" i="49" l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90" i="48" l="1"/>
  <c r="H74" i="82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86" i="48"/>
  <c r="T87" i="48"/>
  <c r="T86" i="48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86" i="48"/>
  <c r="V86" i="48"/>
  <c r="V87" i="48"/>
  <c r="AF87" i="48"/>
  <c r="H87" i="48"/>
  <c r="H93" i="48" s="1"/>
  <c r="AE87" i="48"/>
  <c r="X87" i="48"/>
  <c r="X86" i="48"/>
  <c r="K86" i="48"/>
  <c r="K92" i="48" s="1"/>
  <c r="W91" i="48"/>
  <c r="W86" i="48"/>
  <c r="W87" i="48"/>
  <c r="N86" i="48"/>
  <c r="N92" i="48" s="1"/>
  <c r="Y86" i="48"/>
  <c r="Y87" i="48"/>
  <c r="U87" i="48"/>
  <c r="U86" i="48"/>
  <c r="BJ120" i="59"/>
  <c r="AH86" i="48"/>
  <c r="D87" i="48"/>
  <c r="D93" i="48" s="1"/>
  <c r="Z86" i="48"/>
  <c r="Z87" i="48"/>
  <c r="I86" i="48"/>
  <c r="I92" i="48" s="1"/>
  <c r="L86" i="48"/>
  <c r="L92" i="48" s="1"/>
  <c r="M86" i="48"/>
  <c r="M92" i="48" s="1"/>
  <c r="P86" i="48"/>
  <c r="P87" i="48"/>
  <c r="BG8" i="52"/>
  <c r="Q86" i="48"/>
  <c r="Q87" i="48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J82" i="82" l="1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" i="52" l="1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AO87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M7" i="92" l="1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E17" i="51" l="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166" i="91" l="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H566" i="6" l="1"/>
  <c r="AI232" i="6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H568" i="6" l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<sst xmlns="http://schemas.openxmlformats.org/spreadsheetml/2006/main" count="7523" uniqueCount="1259">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</sst>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2" t="s">
        <v>829</v>
      </c>
      <c r="G2" s="372"/>
      <c r="H2" s="372"/>
      <c r="J2" s="372" t="s">
        <v>464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1090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2" t="s">
        <v>468</v>
      </c>
      <c r="G24" s="372"/>
      <c r="H24" s="372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71" t="s">
        <v>462</v>
      </c>
      <c r="H47" s="371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#REF!</v>
      </c>
      <c r="G5" s="257" t="e">
        <f>G153/G168</f>
        <v>#REF!</v>
      </c>
      <c r="H5" s="257" t="e">
        <f>H153/H168</f>
        <v>#REF!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#REF!</v>
      </c>
      <c r="G6" s="257" t="e">
        <f>(G150+G151)/G168</f>
        <v>#REF!</v>
      </c>
      <c r="H6" s="257" t="e">
        <f>(H150+H151)/H168</f>
        <v>#REF!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#REF!</v>
      </c>
      <c r="G9" s="257" t="e">
        <f>(G20+G28+G33)/G151</f>
        <v>#VALUE!</v>
      </c>
      <c r="H9" s="257" t="e">
        <f>(H20+H28+H33)/H151</f>
        <v>#REF!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#REF!</v>
      </c>
      <c r="G14" s="259" t="e">
        <f t="shared" si="0"/>
        <v>#REF!</v>
      </c>
      <c r="H14" s="259" t="e">
        <f t="shared" si="0"/>
        <v>#REF!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#REF!</v>
      </c>
      <c r="G15" s="259" t="e">
        <f>G113/((F180+G180)/2)</f>
        <v>#REF!</v>
      </c>
      <c r="H15" s="259" t="e">
        <f>H113/((G180+H180)/2)</f>
        <v>#REF!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 t="e">
        <f>'FIN-P&amp;L_CWS'!H16</f>
        <v>#REF!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 t="e">
        <f>'FIN-P&amp;L_CWS'!H21</f>
        <v>#REF!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 t="e">
        <f>SUM(AO120:AZ120)</f>
        <v>#REF!</v>
      </c>
      <c r="I16" s="70">
        <f>SUM(BA120:BL120)</f>
        <v>18900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 t="e">
        <f>SUM(AO125:AZ125)</f>
        <v>#REF!</v>
      </c>
      <c r="I21" s="70">
        <f>SUM(BA125:BL125)</f>
        <v>14975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215325</v>
      </c>
      <c r="BB114" s="70">
        <f>'REV-REVCALC_CWS'!AZ17</f>
        <v>345825</v>
      </c>
      <c r="BC114" s="70">
        <f>'REV-REVCALC_CWS'!BA17</f>
        <v>384975</v>
      </c>
      <c r="BD114" s="70">
        <f>'REV-REVCALC_CWS'!BB17</f>
        <v>384975</v>
      </c>
      <c r="BE114" s="70">
        <f>'REV-REVCALC_CWS'!BC17</f>
        <v>430650</v>
      </c>
      <c r="BF114" s="70">
        <f>'REV-REVCALC_CWS'!BD17</f>
        <v>469800</v>
      </c>
      <c r="BG114" s="70">
        <f>'REV-REVCALC_CWS'!BE17</f>
        <v>384975</v>
      </c>
      <c r="BH114" s="70">
        <f>'REV-REVCALC_CWS'!BF17</f>
        <v>430650</v>
      </c>
      <c r="BI114" s="70">
        <f>'REV-REVCALC_CWS'!BG17</f>
        <v>345825</v>
      </c>
      <c r="BJ114" s="70">
        <f>'REV-REVCALC_CWS'!BH17</f>
        <v>345825</v>
      </c>
      <c r="BK114" s="70">
        <f>'REV-REVCALC_CWS'!BI17</f>
        <v>345825</v>
      </c>
      <c r="BL114" s="70">
        <f>'REV-REVCALC_CWS'!BJ17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41616.300000000003</v>
      </c>
      <c r="BB115" s="70">
        <f>'REV-REVCALC_CWS'!AZ26</f>
        <v>66838.3</v>
      </c>
      <c r="BC115" s="70">
        <f>'REV-REVCALC_CWS'!BA26</f>
        <v>74404.899999999994</v>
      </c>
      <c r="BD115" s="70">
        <f>'REV-REVCALC_CWS'!BB26</f>
        <v>74404.899999999994</v>
      </c>
      <c r="BE115" s="70">
        <f>'REV-REVCALC_CWS'!BC26</f>
        <v>83232.600000000006</v>
      </c>
      <c r="BF115" s="70">
        <f>'REV-REVCALC_CWS'!BD26</f>
        <v>90799.2</v>
      </c>
      <c r="BG115" s="70">
        <f>'REV-REVCALC_CWS'!BE26</f>
        <v>74404.899999999994</v>
      </c>
      <c r="BH115" s="70">
        <f>'REV-REVCALC_CWS'!BF26</f>
        <v>83232.600000000006</v>
      </c>
      <c r="BI115" s="70">
        <f>'REV-REVCALC_CWS'!BG26</f>
        <v>66838.3</v>
      </c>
      <c r="BJ115" s="70">
        <f>'REV-REVCALC_CWS'!BH26</f>
        <v>66838.3</v>
      </c>
      <c r="BK115" s="70">
        <f>'REV-REVCALC_CWS'!BI26</f>
        <v>66838.3</v>
      </c>
      <c r="BL115" s="70">
        <f>'REV-REVCALC_CWS'!BJ26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0.80672796934865909</v>
      </c>
      <c r="BB117" s="46">
        <f>'REV-REVCALC_CWS'!AZ29</f>
        <v>0.80672796934865909</v>
      </c>
      <c r="BC117" s="46">
        <f>'REV-REVCALC_CWS'!BA29</f>
        <v>0.80672796934865898</v>
      </c>
      <c r="BD117" s="46">
        <f>'REV-REVCALC_CWS'!BB29</f>
        <v>0.80672796934865898</v>
      </c>
      <c r="BE117" s="46">
        <f>'REV-REVCALC_CWS'!BC29</f>
        <v>0.80672796934865909</v>
      </c>
      <c r="BF117" s="46">
        <f>'REV-REVCALC_CWS'!BD29</f>
        <v>0.80672796934865898</v>
      </c>
      <c r="BG117" s="46">
        <f>'REV-REVCALC_CWS'!BE29</f>
        <v>0.80672796934865898</v>
      </c>
      <c r="BH117" s="46">
        <f>'REV-REVCALC_CWS'!BF29</f>
        <v>0.80672796934865909</v>
      </c>
      <c r="BI117" s="46">
        <f>'REV-REVCALC_CWS'!BG29</f>
        <v>0.80672796934865909</v>
      </c>
      <c r="BJ117" s="46">
        <f>'REV-REVCALC_CWS'!BH29</f>
        <v>0.80672796934865909</v>
      </c>
      <c r="BK117" s="46">
        <f>'REV-REVCALC_CWS'!BI29</f>
        <v>0.80672796934865909</v>
      </c>
      <c r="BL117" s="46">
        <f>'REV-REVCALC_CWS'!BJ29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945</v>
      </c>
      <c r="BB120" s="70">
        <f>'REV-REVCALC_CWS'!AZ40</f>
        <v>1575</v>
      </c>
      <c r="BC120" s="70">
        <f>'REV-REVCALC_CWS'!BA40</f>
        <v>1575</v>
      </c>
      <c r="BD120" s="70">
        <f>'REV-REVCALC_CWS'!BB40</f>
        <v>1575</v>
      </c>
      <c r="BE120" s="70">
        <f>'REV-REVCALC_CWS'!BC40</f>
        <v>1890</v>
      </c>
      <c r="BF120" s="70">
        <f>'REV-REVCALC_CWS'!BD40</f>
        <v>2205</v>
      </c>
      <c r="BG120" s="70">
        <f>'REV-REVCALC_CWS'!BE40</f>
        <v>1575</v>
      </c>
      <c r="BH120" s="70">
        <f>'REV-REVCALC_CWS'!BF40</f>
        <v>1890</v>
      </c>
      <c r="BI120" s="70">
        <f>'REV-REVCALC_CWS'!BG40</f>
        <v>1575</v>
      </c>
      <c r="BJ120" s="70">
        <f>'REV-REVCALC_CWS'!BH40</f>
        <v>1575</v>
      </c>
      <c r="BK120" s="70">
        <f>'REV-REVCALC_CWS'!BI40</f>
        <v>1575</v>
      </c>
      <c r="BL120" s="70">
        <f>'REV-REVCALC_CWS'!BJ40</f>
        <v>945</v>
      </c>
      <c r="BM120" s="167" t="e">
        <f>SUM(D120:BL120)</f>
        <v>#REF!</v>
      </c>
    </row>
    <row r="121" spans="2:65" s="33" customFormat="1" x14ac:dyDescent="0.15">
      <c r="B121" s="47" t="s">
        <v>370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750</v>
      </c>
      <c r="BB125" s="70">
        <f>'REV-REVCALC_CWS'!AZ44</f>
        <v>1200</v>
      </c>
      <c r="BC125" s="70">
        <f>'REV-REVCALC_CWS'!BA44</f>
        <v>1350</v>
      </c>
      <c r="BD125" s="70">
        <f>'REV-REVCALC_CWS'!BB44</f>
        <v>1350</v>
      </c>
      <c r="BE125" s="70">
        <f>'REV-REVCALC_CWS'!BC44</f>
        <v>1500</v>
      </c>
      <c r="BF125" s="70">
        <f>'REV-REVCALC_CWS'!BD44</f>
        <v>1625</v>
      </c>
      <c r="BG125" s="70">
        <f>'REV-REVCALC_CWS'!BE44</f>
        <v>1350</v>
      </c>
      <c r="BH125" s="70">
        <f>'REV-REVCALC_CWS'!BF44</f>
        <v>1500</v>
      </c>
      <c r="BI125" s="70">
        <f>'REV-REVCALC_CWS'!BG44</f>
        <v>1200</v>
      </c>
      <c r="BJ125" s="70">
        <f>'REV-REVCALC_CWS'!BH44</f>
        <v>1200</v>
      </c>
      <c r="BK125" s="70">
        <f>'REV-REVCALC_CWS'!BI44</f>
        <v>1200</v>
      </c>
      <c r="BL125" s="70">
        <f>'REV-REVCALC_CWS'!BJ44</f>
        <v>750</v>
      </c>
      <c r="BM125" s="167" t="e">
        <f>SUM(D125:BL125)</f>
        <v>#REF!</v>
      </c>
    </row>
    <row r="126" spans="2:65" s="33" customFormat="1" x14ac:dyDescent="0.15">
      <c r="B126" s="47" t="s">
        <v>372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5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#REF!</v>
      </c>
      <c r="E5" s="121">
        <f>'FIN-VALUE_CWS'!E35</f>
        <v>52834690.099999979</v>
      </c>
      <c r="G5" s="245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5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#REF!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8" t="e">
        <f>E34/D34</f>
        <v>#REF!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#REF!</v>
      </c>
      <c r="E35" s="130">
        <f>E28*-1</f>
        <v>52834690.099999979</v>
      </c>
      <c r="F35" s="238" t="e">
        <f>E35/D35</f>
        <v>#REF!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#REF!</v>
      </c>
      <c r="E36" s="130"/>
      <c r="F36" s="238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4" t="s">
        <v>868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#REF!</v>
      </c>
      <c r="H42" s="241" t="e">
        <f>G42*(1-H60)</f>
        <v>#REF!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#REF!</v>
      </c>
      <c r="H43" s="241" t="e">
        <f>G43*(1-H60)</f>
        <v>#REF!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#REF!</v>
      </c>
      <c r="H52" s="243" t="e">
        <f>G52*(1-H60)</f>
        <v>#REF!</v>
      </c>
      <c r="L52" s="224"/>
    </row>
    <row r="53" spans="2:12" x14ac:dyDescent="0.15">
      <c r="B53" s="47" t="s">
        <v>866</v>
      </c>
      <c r="E53" s="121" t="e">
        <f>D34</f>
        <v>#REF!</v>
      </c>
    </row>
    <row r="54" spans="2:12" x14ac:dyDescent="0.15">
      <c r="B54" s="106" t="s">
        <v>945</v>
      </c>
      <c r="D54" s="235" t="e">
        <f>D47/(1-G52)-D47</f>
        <v>#REF!</v>
      </c>
      <c r="L54" s="224"/>
    </row>
    <row r="55" spans="2:12" x14ac:dyDescent="0.15">
      <c r="B55" s="47" t="s">
        <v>934</v>
      </c>
      <c r="D55" s="236" t="e">
        <f>D47+D54</f>
        <v>#REF!</v>
      </c>
    </row>
    <row r="56" spans="2:12" x14ac:dyDescent="0.15">
      <c r="B56" s="47" t="s">
        <v>935</v>
      </c>
      <c r="D56" s="131" t="e">
        <f>E53/D55</f>
        <v>#REF!</v>
      </c>
    </row>
    <row r="57" spans="2:12" x14ac:dyDescent="0.15">
      <c r="B57" s="47" t="s">
        <v>938</v>
      </c>
      <c r="D57" s="131"/>
      <c r="F57" s="242"/>
      <c r="G57" s="295" t="e">
        <f>SUM(G42:G56)</f>
        <v>#REF!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#REF!</v>
      </c>
      <c r="L60" s="224"/>
    </row>
    <row r="61" spans="2:12" x14ac:dyDescent="0.15">
      <c r="B61" s="47" t="s">
        <v>866</v>
      </c>
      <c r="E61" s="121" t="e">
        <f>D35</f>
        <v>#REF!</v>
      </c>
    </row>
    <row r="62" spans="2:12" x14ac:dyDescent="0.15">
      <c r="B62" s="106" t="s">
        <v>946</v>
      </c>
      <c r="D62" s="235" t="e">
        <f>D55/(1-H60)-D55</f>
        <v>#REF!</v>
      </c>
      <c r="L62" s="224"/>
    </row>
    <row r="63" spans="2:12" x14ac:dyDescent="0.15">
      <c r="B63" s="47" t="s">
        <v>934</v>
      </c>
      <c r="D63" s="236" t="e">
        <f>D55+D62</f>
        <v>#REF!</v>
      </c>
    </row>
    <row r="64" spans="2:12" x14ac:dyDescent="0.15">
      <c r="B64" s="47" t="s">
        <v>935</v>
      </c>
      <c r="D64" s="131" t="e">
        <f>E61/D63</f>
        <v>#REF!</v>
      </c>
    </row>
    <row r="65" spans="2:8" x14ac:dyDescent="0.15">
      <c r="B65" s="33" t="s">
        <v>938</v>
      </c>
      <c r="F65" s="242"/>
      <c r="G65" s="243"/>
      <c r="H65" s="295" t="e">
        <f>H60+H52+H43+H42</f>
        <v>#REF!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#REF!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#REF!</v>
      </c>
      <c r="E70" s="130" t="e">
        <f>$C$69*D70</f>
        <v>#REF!</v>
      </c>
      <c r="F70" s="244" t="e">
        <f>E70/C70</f>
        <v>#REF!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#REF!</v>
      </c>
      <c r="E71" s="130" t="e">
        <f>$C$69*D71</f>
        <v>#REF!</v>
      </c>
      <c r="F71" s="244" t="e">
        <f>E71/C71</f>
        <v>#REF!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#REF!</v>
      </c>
      <c r="E72" s="130" t="e">
        <f>$C$69*D72</f>
        <v>#REF!</v>
      </c>
      <c r="F72" s="244" t="e">
        <f>E72/C72</f>
        <v>#REF!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#REF!</v>
      </c>
      <c r="E73" s="130" t="e">
        <f>$C$69*D73</f>
        <v>#REF!</v>
      </c>
      <c r="F73" s="244" t="e">
        <f>E73/C73</f>
        <v>#REF!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#REF!</v>
      </c>
      <c r="E75" s="130" t="e">
        <f>SUM(E70:E73)</f>
        <v>#REF!</v>
      </c>
      <c r="F75" s="244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#REF!</v>
      </c>
      <c r="AB7" s="251" t="e">
        <f>STAFF_CWS!AG570</f>
        <v>#REF!</v>
      </c>
      <c r="AC7" s="251" t="e">
        <f>STAFF_CWS!AH570</f>
        <v>#REF!</v>
      </c>
      <c r="AD7" s="251" t="e">
        <f>STAFF_CWS!AI570</f>
        <v>#REF!</v>
      </c>
      <c r="AE7" s="251" t="e">
        <f>STAFF_CWS!AJ570</f>
        <v>#REF!</v>
      </c>
      <c r="AF7" s="251" t="e">
        <f>STAFF_CWS!AK570</f>
        <v>#REF!</v>
      </c>
      <c r="AG7" s="251" t="e">
        <f>STAFF_CWS!AL570</f>
        <v>#REF!</v>
      </c>
      <c r="AH7" s="251" t="e">
        <f>STAFF_CWS!AM570</f>
        <v>#REF!</v>
      </c>
      <c r="AI7" s="251" t="e">
        <f>STAFF_CWS!AN570</f>
        <v>#REF!</v>
      </c>
      <c r="AJ7" s="251" t="e">
        <f>STAFF_CWS!AO570</f>
        <v>#REF!</v>
      </c>
      <c r="AK7" s="251" t="e">
        <f>STAFF_CWS!AP570</f>
        <v>#REF!</v>
      </c>
      <c r="AL7" s="251" t="e">
        <f>STAFF_CWS!AQ570</f>
        <v>#REF!</v>
      </c>
      <c r="AM7" s="251" t="e">
        <f>STAFF_CWS!AR570</f>
        <v>#REF!</v>
      </c>
      <c r="AN7" s="251" t="e">
        <f>STAFF_CWS!AS570</f>
        <v>#REF!</v>
      </c>
      <c r="AO7" s="251" t="e">
        <f>STAFF_CWS!AT570</f>
        <v>#REF!</v>
      </c>
      <c r="AP7" s="251" t="e">
        <f>STAFF_CWS!AU570</f>
        <v>#REF!</v>
      </c>
      <c r="AQ7" s="251" t="e">
        <f>STAFF_CWS!AV570</f>
        <v>#REF!</v>
      </c>
      <c r="AR7" s="251" t="e">
        <f>STAFF_CWS!AW570</f>
        <v>#REF!</v>
      </c>
      <c r="AS7" s="251" t="e">
        <f>STAFF_CWS!AX570</f>
        <v>#REF!</v>
      </c>
      <c r="AT7" s="251" t="e">
        <f>STAFF_CWS!AY570</f>
        <v>#REF!</v>
      </c>
      <c r="AU7" s="251" t="e">
        <f>STAFF_CWS!AZ570</f>
        <v>#REF!</v>
      </c>
      <c r="AV7" s="251" t="e">
        <f>STAFF_CWS!BA570</f>
        <v>#REF!</v>
      </c>
      <c r="AW7" s="251" t="e">
        <f>STAFF_CWS!BB570</f>
        <v>#REF!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 t="e">
        <f>STAFF_CWS!BO570</f>
        <v>#REF!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1">
        <f>'REV-REVCALC_CWS'!C90</f>
        <v>0</v>
      </c>
      <c r="D22" s="251">
        <f>'REV-REVCALC_CWS'!D90</f>
        <v>0</v>
      </c>
      <c r="E22" s="251">
        <f>'REV-REVCALC_CWS'!E90</f>
        <v>0</v>
      </c>
      <c r="F22" s="251">
        <f>'REV-REVCALC_CWS'!F90</f>
        <v>152190</v>
      </c>
      <c r="G22" s="251">
        <f>'REV-REVCALC_CWS'!G90</f>
        <v>168570</v>
      </c>
      <c r="H22" s="251">
        <f>'REV-REVCALC_CWS'!H90</f>
        <v>184950</v>
      </c>
      <c r="I22" s="251">
        <f>'REV-REVCALC_CWS'!I90</f>
        <v>152190</v>
      </c>
      <c r="J22" s="251">
        <f>'REV-REVCALC_CWS'!J90</f>
        <v>168570</v>
      </c>
      <c r="K22" s="251">
        <f>'REV-REVCALC_CWS'!K90</f>
        <v>133310</v>
      </c>
      <c r="L22" s="251">
        <f>'REV-REVCALC_CWS'!L90</f>
        <v>133310</v>
      </c>
      <c r="M22" s="251">
        <f>'REV-REVCALC_CWS'!M90</f>
        <v>133310</v>
      </c>
      <c r="N22" s="251">
        <f>'REV-REVCALC_CWS'!N90</f>
        <v>79620</v>
      </c>
      <c r="O22" s="251">
        <f>'REV-REVCALC_CWS'!O90</f>
        <v>288000</v>
      </c>
      <c r="P22" s="251">
        <f>'REV-REVCALC_CWS'!P90</f>
        <v>468000</v>
      </c>
      <c r="Q22" s="251">
        <f>'REV-REVCALC_CWS'!Q90</f>
        <v>522000</v>
      </c>
      <c r="R22" s="251">
        <f>'REV-REVCALC_CWS'!R90</f>
        <v>522000</v>
      </c>
      <c r="S22" s="251">
        <f>'REV-REVCALC_CWS'!S90</f>
        <v>576000</v>
      </c>
      <c r="T22" s="251">
        <f>'REV-REVCALC_CWS'!T90</f>
        <v>630000</v>
      </c>
      <c r="U22" s="251">
        <f>'REV-REVCALC_CWS'!U90</f>
        <v>522000</v>
      </c>
      <c r="V22" s="251">
        <f>'REV-REVCALC_CWS'!V90</f>
        <v>576000</v>
      </c>
      <c r="W22" s="251">
        <f>'REV-REVCALC_CWS'!W90</f>
        <v>468000</v>
      </c>
      <c r="X22" s="251">
        <f>'REV-REVCALC_CWS'!X90</f>
        <v>468000</v>
      </c>
      <c r="Y22" s="251">
        <f>'REV-REVCALC_CWS'!Y90</f>
        <v>468000</v>
      </c>
      <c r="Z22" s="251">
        <f>'REV-REVCALC_CWS'!Z90</f>
        <v>288000</v>
      </c>
      <c r="AA22" s="251" t="e">
        <f>'REV-REVCALC_CWS'!AA90</f>
        <v>#REF!</v>
      </c>
      <c r="AB22" s="251" t="e">
        <f>'REV-REVCALC_CWS'!AB90</f>
        <v>#REF!</v>
      </c>
      <c r="AC22" s="251" t="e">
        <f>'REV-REVCALC_CWS'!AC90</f>
        <v>#REF!</v>
      </c>
      <c r="AD22" s="251" t="e">
        <f>'REV-REVCALC_CWS'!AD90</f>
        <v>#REF!</v>
      </c>
      <c r="AE22" s="251" t="e">
        <f>'REV-REVCALC_CWS'!AE90</f>
        <v>#REF!</v>
      </c>
      <c r="AF22" s="251" t="e">
        <f>'REV-REVCALC_CWS'!AF90</f>
        <v>#REF!</v>
      </c>
      <c r="AG22" s="251" t="e">
        <f>'REV-REVCALC_CWS'!AG90</f>
        <v>#REF!</v>
      </c>
      <c r="AH22" s="251" t="e">
        <f>'REV-REVCALC_CWS'!AH90</f>
        <v>#REF!</v>
      </c>
      <c r="AI22" s="251" t="e">
        <f>'REV-REVCALC_CWS'!AI90</f>
        <v>#REF!</v>
      </c>
      <c r="AJ22" s="251" t="e">
        <f>'REV-REVCALC_CWS'!AJ90</f>
        <v>#REF!</v>
      </c>
      <c r="AK22" s="251" t="e">
        <f>'REV-REVCALC_CWS'!AK90</f>
        <v>#REF!</v>
      </c>
      <c r="AL22" s="251" t="e">
        <f>'REV-REVCALC_CWS'!AL90</f>
        <v>#REF!</v>
      </c>
      <c r="AM22" s="251" t="e">
        <f>'REV-REVCALC_CWS'!AM90</f>
        <v>#REF!</v>
      </c>
      <c r="AN22" s="251" t="e">
        <f>'REV-REVCALC_CWS'!AN90</f>
        <v>#REF!</v>
      </c>
      <c r="AO22" s="251" t="e">
        <f>'REV-REVCALC_CWS'!AO90</f>
        <v>#REF!</v>
      </c>
      <c r="AP22" s="251" t="e">
        <f>'REV-REVCALC_CWS'!AP90</f>
        <v>#REF!</v>
      </c>
      <c r="AQ22" s="251" t="e">
        <f>'REV-REVCALC_CWS'!AQ90</f>
        <v>#REF!</v>
      </c>
      <c r="AR22" s="251" t="e">
        <f>'REV-REVCALC_CWS'!AR90</f>
        <v>#REF!</v>
      </c>
      <c r="AS22" s="251" t="e">
        <f>'REV-REVCALC_CWS'!AS90</f>
        <v>#REF!</v>
      </c>
      <c r="AT22" s="251" t="e">
        <f>'REV-REVCALC_CWS'!AT90</f>
        <v>#REF!</v>
      </c>
      <c r="AU22" s="251" t="e">
        <f>'REV-REVCALC_CWS'!AU90</f>
        <v>#REF!</v>
      </c>
      <c r="AV22" s="251" t="e">
        <f>'REV-REVCALC_CWS'!AV90</f>
        <v>#REF!</v>
      </c>
      <c r="AW22" s="251" t="e">
        <f>'REV-REVCALC_CWS'!AW90</f>
        <v>#REF!</v>
      </c>
      <c r="AX22" s="251" t="e">
        <f>'REV-REVCALC_CWS'!AX90</f>
        <v>#REF!</v>
      </c>
      <c r="AY22" s="251" t="e">
        <f>'REV-REVCALC_CWS'!AY90</f>
        <v>#REF!</v>
      </c>
      <c r="AZ22" s="251" t="e">
        <f>'REV-REVCALC_CWS'!AZ90</f>
        <v>#REF!</v>
      </c>
      <c r="BA22" s="251" t="e">
        <f>'REV-REVCALC_CWS'!BA90</f>
        <v>#REF!</v>
      </c>
      <c r="BB22" s="251" t="e">
        <f>'REV-REVCALC_CWS'!BB90</f>
        <v>#REF!</v>
      </c>
      <c r="BC22" s="251" t="e">
        <f>'REV-REVCALC_CWS'!BC90</f>
        <v>#REF!</v>
      </c>
      <c r="BD22" s="251" t="e">
        <f>'REV-REVCALC_CWS'!BD90</f>
        <v>#REF!</v>
      </c>
      <c r="BE22" s="251" t="e">
        <f>'REV-REVCALC_CWS'!BE90</f>
        <v>#REF!</v>
      </c>
      <c r="BF22" s="251" t="e">
        <f>'REV-REVCALC_CWS'!BF90</f>
        <v>#REF!</v>
      </c>
      <c r="BG22" s="251" t="e">
        <f>'REV-REVCALC_CWS'!BG90</f>
        <v>#REF!</v>
      </c>
      <c r="BH22" s="251" t="e">
        <f>'REV-REVCALC_CWS'!BH90</f>
        <v>#REF!</v>
      </c>
      <c r="BI22" s="251" t="e">
        <f>'REV-REVCALC_CWS'!BI90</f>
        <v>#REF!</v>
      </c>
      <c r="BJ22" s="251" t="e">
        <f>'REV-REVCALC_CWS'!BJ90</f>
        <v>#REF!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#REF!</v>
      </c>
      <c r="AC42" s="251" t="e">
        <f>+'FIN-P&amp;L_CWS'!AD207</f>
        <v>#REF!</v>
      </c>
      <c r="AD42" s="251" t="e">
        <f>+'FIN-P&amp;L_CWS'!AE207</f>
        <v>#REF!</v>
      </c>
      <c r="AE42" s="251" t="e">
        <f>+'FIN-P&amp;L_CWS'!AF207</f>
        <v>#REF!</v>
      </c>
      <c r="AF42" s="251" t="e">
        <f>+'FIN-P&amp;L_CWS'!AG207</f>
        <v>#REF!</v>
      </c>
      <c r="AG42" s="251" t="e">
        <f>+'FIN-P&amp;L_CWS'!AH207</f>
        <v>#REF!</v>
      </c>
      <c r="AH42" s="251" t="e">
        <f>+'FIN-P&amp;L_CWS'!AI207</f>
        <v>#REF!</v>
      </c>
      <c r="AI42" s="251" t="e">
        <f>+'FIN-P&amp;L_CWS'!AJ207</f>
        <v>#REF!</v>
      </c>
      <c r="AJ42" s="251" t="e">
        <f>+'FIN-P&amp;L_CWS'!AK207</f>
        <v>#REF!</v>
      </c>
      <c r="AK42" s="251" t="e">
        <f>+'FIN-P&amp;L_CWS'!AL207</f>
        <v>#REF!</v>
      </c>
      <c r="AL42" s="251" t="e">
        <f>+'FIN-P&amp;L_CWS'!AM207</f>
        <v>#REF!</v>
      </c>
      <c r="AM42" s="251" t="e">
        <f>+'FIN-P&amp;L_CWS'!AN207</f>
        <v>#REF!</v>
      </c>
      <c r="AN42" s="251" t="e">
        <f>+'FIN-P&amp;L_CWS'!AO207</f>
        <v>#REF!</v>
      </c>
      <c r="AO42" s="251" t="e">
        <f>+'FIN-P&amp;L_CWS'!AP207</f>
        <v>#REF!</v>
      </c>
      <c r="AP42" s="251" t="e">
        <f>+'FIN-P&amp;L_CWS'!AQ207</f>
        <v>#REF!</v>
      </c>
      <c r="AQ42" s="251" t="e">
        <f>+'FIN-P&amp;L_CWS'!AR207</f>
        <v>#REF!</v>
      </c>
      <c r="AR42" s="251" t="e">
        <f>+'FIN-P&amp;L_CWS'!AS207</f>
        <v>#REF!</v>
      </c>
      <c r="AS42" s="251" t="e">
        <f>+'FIN-P&amp;L_CWS'!AT207</f>
        <v>#REF!</v>
      </c>
      <c r="AT42" s="251" t="e">
        <f>+'FIN-P&amp;L_CWS'!AU207</f>
        <v>#REF!</v>
      </c>
      <c r="AU42" s="251" t="e">
        <f>+'FIN-P&amp;L_CWS'!AV207</f>
        <v>#REF!</v>
      </c>
      <c r="AV42" s="251" t="e">
        <f>+'FIN-P&amp;L_CWS'!AW207</f>
        <v>#REF!</v>
      </c>
      <c r="AW42" s="251" t="e">
        <f>+'FIN-P&amp;L_CWS'!AX207</f>
        <v>#REF!</v>
      </c>
      <c r="AX42" s="251" t="e">
        <f>+'FIN-P&amp;L_CWS'!AY207</f>
        <v>#REF!</v>
      </c>
      <c r="AY42" s="251" t="e">
        <f>+'FIN-P&amp;L_CWS'!AZ207</f>
        <v>#REF!</v>
      </c>
      <c r="AZ42" s="251" t="e">
        <f>+'FIN-P&amp;L_CWS'!BA207</f>
        <v>#REF!</v>
      </c>
      <c r="BA42" s="251" t="e">
        <f>+'FIN-P&amp;L_CWS'!BB207</f>
        <v>#REF!</v>
      </c>
      <c r="BB42" s="251" t="e">
        <f>+'FIN-P&amp;L_CWS'!BC207</f>
        <v>#REF!</v>
      </c>
      <c r="BC42" s="251" t="e">
        <f>+'FIN-P&amp;L_CWS'!BD207</f>
        <v>#REF!</v>
      </c>
      <c r="BD42" s="251" t="e">
        <f>+'FIN-P&amp;L_CWS'!BE207</f>
        <v>#REF!</v>
      </c>
      <c r="BE42" s="251" t="e">
        <f>+'FIN-P&amp;L_CWS'!BF207</f>
        <v>#REF!</v>
      </c>
      <c r="BF42" s="251" t="e">
        <f>+'FIN-P&amp;L_CWS'!BG207</f>
        <v>#REF!</v>
      </c>
      <c r="BG42" s="251" t="e">
        <f>+'FIN-P&amp;L_CWS'!BH207</f>
        <v>#REF!</v>
      </c>
      <c r="BH42" s="251" t="e">
        <f>+'FIN-P&amp;L_CWS'!BI207</f>
        <v>#REF!</v>
      </c>
      <c r="BI42" s="251" t="e">
        <f>+'FIN-P&amp;L_CWS'!BJ207</f>
        <v>#REF!</v>
      </c>
      <c r="BJ42" s="251" t="e">
        <f>+'FIN-P&amp;L_CWS'!BK207</f>
        <v>#REF!</v>
      </c>
      <c r="BK42" s="251" t="e">
        <f>+'FIN-P&amp;L_CWS'!BL207</f>
        <v>#REF!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#REF!</v>
      </c>
      <c r="AC43" s="251" t="e">
        <f>+'FIN-P&amp;L_CWS'!AD208</f>
        <v>#REF!</v>
      </c>
      <c r="AD43" s="251" t="e">
        <f>+'FIN-P&amp;L_CWS'!AE208</f>
        <v>#REF!</v>
      </c>
      <c r="AE43" s="251" t="e">
        <f>+'FIN-P&amp;L_CWS'!AF208</f>
        <v>#REF!</v>
      </c>
      <c r="AF43" s="251" t="e">
        <f>+'FIN-P&amp;L_CWS'!AG208</f>
        <v>#REF!</v>
      </c>
      <c r="AG43" s="251" t="e">
        <f>+'FIN-P&amp;L_CWS'!AH208</f>
        <v>#REF!</v>
      </c>
      <c r="AH43" s="251" t="e">
        <f>+'FIN-P&amp;L_CWS'!AI208</f>
        <v>#REF!</v>
      </c>
      <c r="AI43" s="251" t="e">
        <f>+'FIN-P&amp;L_CWS'!AJ208</f>
        <v>#REF!</v>
      </c>
      <c r="AJ43" s="251" t="e">
        <f>+'FIN-P&amp;L_CWS'!AK208</f>
        <v>#REF!</v>
      </c>
      <c r="AK43" s="251" t="e">
        <f>+'FIN-P&amp;L_CWS'!AL208</f>
        <v>#REF!</v>
      </c>
      <c r="AL43" s="251" t="e">
        <f>+'FIN-P&amp;L_CWS'!AM208</f>
        <v>#REF!</v>
      </c>
      <c r="AM43" s="251" t="e">
        <f>+'FIN-P&amp;L_CWS'!AN208</f>
        <v>#REF!</v>
      </c>
      <c r="AN43" s="251" t="e">
        <f>+'FIN-P&amp;L_CWS'!AO208</f>
        <v>#REF!</v>
      </c>
      <c r="AO43" s="251" t="e">
        <f>+'FIN-P&amp;L_CWS'!AP208</f>
        <v>#REF!</v>
      </c>
      <c r="AP43" s="251" t="e">
        <f>+'FIN-P&amp;L_CWS'!AQ208</f>
        <v>#REF!</v>
      </c>
      <c r="AQ43" s="251" t="e">
        <f>+'FIN-P&amp;L_CWS'!AR208</f>
        <v>#REF!</v>
      </c>
      <c r="AR43" s="251" t="e">
        <f>+'FIN-P&amp;L_CWS'!AS208</f>
        <v>#REF!</v>
      </c>
      <c r="AS43" s="251" t="e">
        <f>+'FIN-P&amp;L_CWS'!AT208</f>
        <v>#REF!</v>
      </c>
      <c r="AT43" s="251" t="e">
        <f>+'FIN-P&amp;L_CWS'!AU208</f>
        <v>#REF!</v>
      </c>
      <c r="AU43" s="251" t="e">
        <f>+'FIN-P&amp;L_CWS'!AV208</f>
        <v>#REF!</v>
      </c>
      <c r="AV43" s="251" t="e">
        <f>+'FIN-P&amp;L_CWS'!AW208</f>
        <v>#REF!</v>
      </c>
      <c r="AW43" s="251" t="e">
        <f>+'FIN-P&amp;L_CWS'!AX208</f>
        <v>#REF!</v>
      </c>
      <c r="AX43" s="251" t="e">
        <f>+'FIN-P&amp;L_CWS'!AY208</f>
        <v>#REF!</v>
      </c>
      <c r="AY43" s="251" t="e">
        <f>+'FIN-P&amp;L_CWS'!AZ208</f>
        <v>#REF!</v>
      </c>
      <c r="AZ43" s="251" t="e">
        <f>+'FIN-P&amp;L_CWS'!BA208</f>
        <v>#REF!</v>
      </c>
      <c r="BA43" s="251" t="e">
        <f>+'FIN-P&amp;L_CWS'!BB208</f>
        <v>#REF!</v>
      </c>
      <c r="BB43" s="251" t="e">
        <f>+'FIN-P&amp;L_CWS'!BC208</f>
        <v>#REF!</v>
      </c>
      <c r="BC43" s="251" t="e">
        <f>+'FIN-P&amp;L_CWS'!BD208</f>
        <v>#REF!</v>
      </c>
      <c r="BD43" s="251" t="e">
        <f>+'FIN-P&amp;L_CWS'!BE208</f>
        <v>#REF!</v>
      </c>
      <c r="BE43" s="251" t="e">
        <f>+'FIN-P&amp;L_CWS'!BF208</f>
        <v>#REF!</v>
      </c>
      <c r="BF43" s="251" t="e">
        <f>+'FIN-P&amp;L_CWS'!BG208</f>
        <v>#REF!</v>
      </c>
      <c r="BG43" s="251" t="e">
        <f>+'FIN-P&amp;L_CWS'!BH208</f>
        <v>#REF!</v>
      </c>
      <c r="BH43" s="251" t="e">
        <f>+'FIN-P&amp;L_CWS'!BI208</f>
        <v>#REF!</v>
      </c>
      <c r="BI43" s="251" t="e">
        <f>+'FIN-P&amp;L_CWS'!BJ208</f>
        <v>#REF!</v>
      </c>
      <c r="BJ43" s="251" t="e">
        <f>+'FIN-P&amp;L_CWS'!BK208</f>
        <v>#REF!</v>
      </c>
      <c r="BK43" s="251" t="e">
        <f>+'FIN-P&amp;L_CWS'!BL208</f>
        <v>#REF!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#REF!</v>
      </c>
      <c r="AC44" s="251" t="e">
        <f>+'FIN-CASHFLOW_CWS'!AC67</f>
        <v>#REF!</v>
      </c>
      <c r="AD44" s="251" t="e">
        <f>+'FIN-CASHFLOW_CWS'!AD67</f>
        <v>#REF!</v>
      </c>
      <c r="AE44" s="251" t="e">
        <f>+'FIN-CASHFLOW_CWS'!AE67</f>
        <v>#REF!</v>
      </c>
      <c r="AF44" s="251" t="e">
        <f>+'FIN-CASHFLOW_CWS'!AF67</f>
        <v>#REF!</v>
      </c>
      <c r="AG44" s="251" t="e">
        <f>+'FIN-CASHFLOW_CWS'!AG67</f>
        <v>#REF!</v>
      </c>
      <c r="AH44" s="251" t="e">
        <f>+'FIN-CASHFLOW_CWS'!AH67</f>
        <v>#REF!</v>
      </c>
      <c r="AI44" s="251" t="e">
        <f>+'FIN-CASHFLOW_CWS'!AI67</f>
        <v>#REF!</v>
      </c>
      <c r="AJ44" s="251" t="e">
        <f>+'FIN-CASHFLOW_CWS'!AJ67</f>
        <v>#REF!</v>
      </c>
      <c r="AK44" s="251" t="e">
        <f>+'FIN-CASHFLOW_CWS'!AK67</f>
        <v>#REF!</v>
      </c>
      <c r="AL44" s="251" t="e">
        <f>+'FIN-CASHFLOW_CWS'!AL67</f>
        <v>#REF!</v>
      </c>
      <c r="AM44" s="251" t="e">
        <f>+'FIN-CASHFLOW_CWS'!AM67</f>
        <v>#REF!</v>
      </c>
      <c r="AN44" s="251" t="e">
        <f>+'FIN-CASHFLOW_CWS'!AN67</f>
        <v>#REF!</v>
      </c>
      <c r="AO44" s="251" t="e">
        <f>+'FIN-CASHFLOW_CWS'!AO67</f>
        <v>#REF!</v>
      </c>
      <c r="AP44" s="251" t="e">
        <f>+'FIN-CASHFLOW_CWS'!AP67</f>
        <v>#REF!</v>
      </c>
      <c r="AQ44" s="251" t="e">
        <f>+'FIN-CASHFLOW_CWS'!AQ67</f>
        <v>#REF!</v>
      </c>
      <c r="AR44" s="251" t="e">
        <f>+'FIN-CASHFLOW_CWS'!AR67</f>
        <v>#REF!</v>
      </c>
      <c r="AS44" s="251" t="e">
        <f>+'FIN-CASHFLOW_CWS'!AS67</f>
        <v>#REF!</v>
      </c>
      <c r="AT44" s="251" t="e">
        <f>+'FIN-CASHFLOW_CWS'!AT67</f>
        <v>#REF!</v>
      </c>
      <c r="AU44" s="251" t="e">
        <f>+'FIN-CASHFLOW_CWS'!AU67</f>
        <v>#REF!</v>
      </c>
      <c r="AV44" s="251" t="e">
        <f>+'FIN-CASHFLOW_CWS'!AV67</f>
        <v>#REF!</v>
      </c>
      <c r="AW44" s="251" t="e">
        <f>+'FIN-CASHFLOW_CWS'!AW67</f>
        <v>#REF!</v>
      </c>
      <c r="AX44" s="251" t="e">
        <f>+'FIN-CASHFLOW_CWS'!AX67</f>
        <v>#REF!</v>
      </c>
      <c r="AY44" s="251" t="e">
        <f>+'FIN-CASHFLOW_CWS'!AY67</f>
        <v>#REF!</v>
      </c>
      <c r="AZ44" s="251" t="e">
        <f>+'FIN-CASHFLOW_CWS'!AZ67</f>
        <v>#REF!</v>
      </c>
      <c r="BA44" s="251" t="e">
        <f>+'FIN-CASHFLOW_CWS'!BA67</f>
        <v>#REF!</v>
      </c>
      <c r="BB44" s="251" t="e">
        <f>+'FIN-CASHFLOW_CWS'!BB67</f>
        <v>#REF!</v>
      </c>
      <c r="BC44" s="251" t="e">
        <f>+'FIN-CASHFLOW_CWS'!BC67</f>
        <v>#REF!</v>
      </c>
      <c r="BD44" s="251" t="e">
        <f>+'FIN-CASHFLOW_CWS'!BD67</f>
        <v>#REF!</v>
      </c>
      <c r="BE44" s="251" t="e">
        <f>+'FIN-CASHFLOW_CWS'!BE67</f>
        <v>#REF!</v>
      </c>
      <c r="BF44" s="251" t="e">
        <f>+'FIN-CASHFLOW_CWS'!BF67</f>
        <v>#REF!</v>
      </c>
      <c r="BG44" s="251" t="e">
        <f>+'FIN-CASHFLOW_CWS'!BG67</f>
        <v>#REF!</v>
      </c>
      <c r="BH44" s="251" t="e">
        <f>+'FIN-CASHFLOW_CWS'!BH67</f>
        <v>#REF!</v>
      </c>
      <c r="BI44" s="251" t="e">
        <f>+'FIN-CASHFLOW_CWS'!BI67</f>
        <v>#REF!</v>
      </c>
      <c r="BJ44" s="251" t="e">
        <f>+'FIN-CASHFLOW_CWS'!BJ67</f>
        <v>#REF!</v>
      </c>
      <c r="BK44" s="251" t="e">
        <f>+'FIN-CASHFLOW_CWS'!BK67</f>
        <v>#REF!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#REF!</v>
      </c>
      <c r="AC45" s="251" t="e">
        <f>+'FIN-CASHFLOW_CWS'!AC70</f>
        <v>#REF!</v>
      </c>
      <c r="AD45" s="251" t="e">
        <f>+'FIN-CASHFLOW_CWS'!AD70</f>
        <v>#REF!</v>
      </c>
      <c r="AE45" s="251" t="e">
        <f>+'FIN-CASHFLOW_CWS'!AE70</f>
        <v>#REF!</v>
      </c>
      <c r="AF45" s="251" t="e">
        <f>+'FIN-CASHFLOW_CWS'!AF70</f>
        <v>#REF!</v>
      </c>
      <c r="AG45" s="251" t="e">
        <f>+'FIN-CASHFLOW_CWS'!AG70</f>
        <v>#REF!</v>
      </c>
      <c r="AH45" s="251" t="e">
        <f>+'FIN-CASHFLOW_CWS'!AH70</f>
        <v>#REF!</v>
      </c>
      <c r="AI45" s="251" t="e">
        <f>+'FIN-CASHFLOW_CWS'!AI70</f>
        <v>#REF!</v>
      </c>
      <c r="AJ45" s="251" t="e">
        <f>+'FIN-CASHFLOW_CWS'!AJ70</f>
        <v>#REF!</v>
      </c>
      <c r="AK45" s="251" t="e">
        <f>+'FIN-CASHFLOW_CWS'!AK70</f>
        <v>#REF!</v>
      </c>
      <c r="AL45" s="251" t="e">
        <f>+'FIN-CASHFLOW_CWS'!AL70</f>
        <v>#REF!</v>
      </c>
      <c r="AM45" s="251" t="e">
        <f>+'FIN-CASHFLOW_CWS'!AM70</f>
        <v>#REF!</v>
      </c>
      <c r="AN45" s="251" t="e">
        <f>+'FIN-CASHFLOW_CWS'!AN70</f>
        <v>#REF!</v>
      </c>
      <c r="AO45" s="251" t="e">
        <f>+'FIN-CASHFLOW_CWS'!AO70</f>
        <v>#REF!</v>
      </c>
      <c r="AP45" s="251" t="e">
        <f>+'FIN-CASHFLOW_CWS'!AP70</f>
        <v>#REF!</v>
      </c>
      <c r="AQ45" s="251" t="e">
        <f>+'FIN-CASHFLOW_CWS'!AQ70</f>
        <v>#REF!</v>
      </c>
      <c r="AR45" s="251" t="e">
        <f>+'FIN-CASHFLOW_CWS'!AR70</f>
        <v>#REF!</v>
      </c>
      <c r="AS45" s="251" t="e">
        <f>+'FIN-CASHFLOW_CWS'!AS70</f>
        <v>#REF!</v>
      </c>
      <c r="AT45" s="251" t="e">
        <f>+'FIN-CASHFLOW_CWS'!AT70</f>
        <v>#REF!</v>
      </c>
      <c r="AU45" s="251" t="e">
        <f>+'FIN-CASHFLOW_CWS'!AU70</f>
        <v>#REF!</v>
      </c>
      <c r="AV45" s="251" t="e">
        <f>+'FIN-CASHFLOW_CWS'!AV70</f>
        <v>#REF!</v>
      </c>
      <c r="AW45" s="251" t="e">
        <f>+'FIN-CASHFLOW_CWS'!AW70</f>
        <v>#REF!</v>
      </c>
      <c r="AX45" s="251" t="e">
        <f>+'FIN-CASHFLOW_CWS'!AX70</f>
        <v>#REF!</v>
      </c>
      <c r="AY45" s="251" t="e">
        <f>+'FIN-CASHFLOW_CWS'!AY70</f>
        <v>#REF!</v>
      </c>
      <c r="AZ45" s="251" t="e">
        <f>+'FIN-CASHFLOW_CWS'!AZ70</f>
        <v>#REF!</v>
      </c>
      <c r="BA45" s="251" t="e">
        <f>+'FIN-CASHFLOW_CWS'!BA70</f>
        <v>#REF!</v>
      </c>
      <c r="BB45" s="251" t="e">
        <f>+'FIN-CASHFLOW_CWS'!BB70</f>
        <v>#REF!</v>
      </c>
      <c r="BC45" s="251" t="e">
        <f>+'FIN-CASHFLOW_CWS'!BC70</f>
        <v>#REF!</v>
      </c>
      <c r="BD45" s="251" t="e">
        <f>+'FIN-CASHFLOW_CWS'!BD70</f>
        <v>#REF!</v>
      </c>
      <c r="BE45" s="251" t="e">
        <f>+'FIN-CASHFLOW_CWS'!BE70</f>
        <v>#REF!</v>
      </c>
      <c r="BF45" s="251" t="e">
        <f>+'FIN-CASHFLOW_CWS'!BF70</f>
        <v>#REF!</v>
      </c>
      <c r="BG45" s="251" t="e">
        <f>+'FIN-CASHFLOW_CWS'!BG70</f>
        <v>#REF!</v>
      </c>
      <c r="BH45" s="251" t="e">
        <f>+'FIN-CASHFLOW_CWS'!BH70</f>
        <v>#REF!</v>
      </c>
      <c r="BI45" s="251" t="e">
        <f>+'FIN-CASHFLOW_CWS'!BI70</f>
        <v>#REF!</v>
      </c>
      <c r="BJ45" s="251" t="e">
        <f>+'FIN-CASHFLOW_CWS'!BJ70</f>
        <v>#REF!</v>
      </c>
      <c r="BK45" s="251" t="e">
        <f>+'FIN-CASHFLOW_CWS'!BK70</f>
        <v>#REF!</v>
      </c>
    </row>
    <row r="47" spans="1:64" x14ac:dyDescent="0.15">
      <c r="A47" s="252" t="s">
        <v>963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#REF!</v>
      </c>
      <c r="AC49" s="251" t="e">
        <f t="shared" si="3"/>
        <v>#REF!</v>
      </c>
      <c r="AD49" s="251" t="e">
        <f t="shared" si="3"/>
        <v>#REF!</v>
      </c>
      <c r="AE49" s="251" t="e">
        <f t="shared" si="3"/>
        <v>#REF!</v>
      </c>
      <c r="AF49" s="251" t="e">
        <f t="shared" si="3"/>
        <v>#REF!</v>
      </c>
      <c r="AG49" s="251" t="e">
        <f t="shared" si="3"/>
        <v>#REF!</v>
      </c>
      <c r="AH49" s="251" t="e">
        <f t="shared" si="3"/>
        <v>#REF!</v>
      </c>
      <c r="AI49" s="251" t="e">
        <f t="shared" si="3"/>
        <v>#REF!</v>
      </c>
      <c r="AJ49" s="251" t="e">
        <f t="shared" si="3"/>
        <v>#REF!</v>
      </c>
      <c r="AK49" s="251" t="e">
        <f t="shared" si="3"/>
        <v>#REF!</v>
      </c>
      <c r="AL49" s="251" t="e">
        <f t="shared" si="3"/>
        <v>#REF!</v>
      </c>
      <c r="AM49" s="251" t="e">
        <f t="shared" si="3"/>
        <v>#REF!</v>
      </c>
      <c r="AN49" s="251" t="e">
        <f t="shared" si="3"/>
        <v>#REF!</v>
      </c>
      <c r="AO49" s="251" t="e">
        <f t="shared" si="3"/>
        <v>#REF!</v>
      </c>
      <c r="AP49" s="251" t="e">
        <f t="shared" si="3"/>
        <v>#REF!</v>
      </c>
      <c r="AQ49" s="251" t="e">
        <f t="shared" si="3"/>
        <v>#REF!</v>
      </c>
      <c r="AR49" s="251" t="e">
        <f t="shared" si="3"/>
        <v>#REF!</v>
      </c>
      <c r="AS49" s="251" t="e">
        <f t="shared" si="3"/>
        <v>#REF!</v>
      </c>
      <c r="AT49" s="251" t="e">
        <f t="shared" si="3"/>
        <v>#REF!</v>
      </c>
      <c r="AU49" s="251" t="e">
        <f t="shared" si="3"/>
        <v>#REF!</v>
      </c>
      <c r="AV49" s="251" t="e">
        <f t="shared" si="3"/>
        <v>#REF!</v>
      </c>
      <c r="AW49" s="251" t="e">
        <f t="shared" si="3"/>
        <v>#REF!</v>
      </c>
      <c r="AX49" s="251" t="e">
        <f t="shared" si="3"/>
        <v>#REF!</v>
      </c>
      <c r="AY49" s="251" t="e">
        <f t="shared" si="3"/>
        <v>#REF!</v>
      </c>
      <c r="AZ49" s="251" t="e">
        <f t="shared" si="3"/>
        <v>#REF!</v>
      </c>
      <c r="BA49" s="251" t="e">
        <f t="shared" si="3"/>
        <v>#REF!</v>
      </c>
      <c r="BB49" s="251" t="e">
        <f t="shared" si="3"/>
        <v>#REF!</v>
      </c>
      <c r="BC49" s="251" t="e">
        <f t="shared" si="3"/>
        <v>#REF!</v>
      </c>
      <c r="BD49" s="251" t="e">
        <f t="shared" si="3"/>
        <v>#REF!</v>
      </c>
      <c r="BE49" s="251" t="e">
        <f t="shared" si="3"/>
        <v>#REF!</v>
      </c>
      <c r="BF49" s="251" t="e">
        <f t="shared" si="3"/>
        <v>#REF!</v>
      </c>
      <c r="BG49" s="251" t="e">
        <f t="shared" si="3"/>
        <v>#REF!</v>
      </c>
      <c r="BH49" s="251" t="e">
        <f t="shared" si="3"/>
        <v>#REF!</v>
      </c>
      <c r="BI49" s="251" t="e">
        <f t="shared" si="3"/>
        <v>#REF!</v>
      </c>
      <c r="BJ49" s="251" t="e">
        <f t="shared" si="3"/>
        <v>#REF!</v>
      </c>
      <c r="BK49" s="251" t="e">
        <f t="shared" si="3"/>
        <v>#REF!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#REF!</v>
      </c>
      <c r="AC50" s="251" t="e">
        <f t="shared" si="4"/>
        <v>#REF!</v>
      </c>
      <c r="AD50" s="251" t="e">
        <f t="shared" si="4"/>
        <v>#REF!</v>
      </c>
      <c r="AE50" s="251" t="e">
        <f t="shared" si="4"/>
        <v>#REF!</v>
      </c>
      <c r="AF50" s="251" t="e">
        <f t="shared" si="4"/>
        <v>#REF!</v>
      </c>
      <c r="AG50" s="251" t="e">
        <f t="shared" si="4"/>
        <v>#REF!</v>
      </c>
      <c r="AH50" s="251" t="e">
        <f t="shared" si="4"/>
        <v>#REF!</v>
      </c>
      <c r="AI50" s="251" t="e">
        <f t="shared" si="4"/>
        <v>#REF!</v>
      </c>
      <c r="AJ50" s="251" t="e">
        <f t="shared" si="4"/>
        <v>#REF!</v>
      </c>
      <c r="AK50" s="251" t="e">
        <f t="shared" si="4"/>
        <v>#REF!</v>
      </c>
      <c r="AL50" s="251" t="e">
        <f t="shared" si="4"/>
        <v>#REF!</v>
      </c>
      <c r="AM50" s="251" t="e">
        <f t="shared" si="4"/>
        <v>#REF!</v>
      </c>
      <c r="AN50" s="251" t="e">
        <f t="shared" si="4"/>
        <v>#REF!</v>
      </c>
      <c r="AO50" s="251" t="e">
        <f t="shared" si="4"/>
        <v>#REF!</v>
      </c>
      <c r="AP50" s="251" t="e">
        <f t="shared" si="4"/>
        <v>#REF!</v>
      </c>
      <c r="AQ50" s="251" t="e">
        <f t="shared" si="4"/>
        <v>#REF!</v>
      </c>
      <c r="AR50" s="251" t="e">
        <f t="shared" si="4"/>
        <v>#REF!</v>
      </c>
      <c r="AS50" s="251" t="e">
        <f t="shared" si="4"/>
        <v>#REF!</v>
      </c>
      <c r="AT50" s="251" t="e">
        <f t="shared" si="4"/>
        <v>#REF!</v>
      </c>
      <c r="AU50" s="251" t="e">
        <f t="shared" si="4"/>
        <v>#REF!</v>
      </c>
      <c r="AV50" s="251" t="e">
        <f t="shared" si="4"/>
        <v>#REF!</v>
      </c>
      <c r="AW50" s="251" t="e">
        <f t="shared" si="4"/>
        <v>#REF!</v>
      </c>
      <c r="AX50" s="251" t="e">
        <f t="shared" si="4"/>
        <v>#REF!</v>
      </c>
      <c r="AY50" s="251" t="e">
        <f t="shared" si="4"/>
        <v>#REF!</v>
      </c>
      <c r="AZ50" s="251" t="e">
        <f t="shared" si="4"/>
        <v>#REF!</v>
      </c>
      <c r="BA50" s="251" t="e">
        <f t="shared" si="4"/>
        <v>#REF!</v>
      </c>
      <c r="BB50" s="251" t="e">
        <f t="shared" si="4"/>
        <v>#REF!</v>
      </c>
      <c r="BC50" s="251" t="e">
        <f t="shared" si="4"/>
        <v>#REF!</v>
      </c>
      <c r="BD50" s="251" t="e">
        <f t="shared" si="4"/>
        <v>#REF!</v>
      </c>
      <c r="BE50" s="251" t="e">
        <f t="shared" si="4"/>
        <v>#REF!</v>
      </c>
      <c r="BF50" s="251" t="e">
        <f t="shared" si="4"/>
        <v>#REF!</v>
      </c>
      <c r="BG50" s="251" t="e">
        <f t="shared" si="4"/>
        <v>#REF!</v>
      </c>
      <c r="BH50" s="251" t="e">
        <f t="shared" si="4"/>
        <v>#REF!</v>
      </c>
      <c r="BI50" s="251" t="e">
        <f t="shared" si="4"/>
        <v>#REF!</v>
      </c>
      <c r="BJ50" s="251" t="e">
        <f t="shared" si="4"/>
        <v>#REF!</v>
      </c>
      <c r="BK50" s="251" t="e">
        <f t="shared" si="4"/>
        <v>#REF!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#REF!</v>
      </c>
      <c r="AC55" s="251" t="e">
        <f t="shared" si="5"/>
        <v>#REF!</v>
      </c>
      <c r="AD55" s="251" t="e">
        <f t="shared" si="5"/>
        <v>#REF!</v>
      </c>
      <c r="AE55" s="251" t="e">
        <f t="shared" si="5"/>
        <v>#REF!</v>
      </c>
      <c r="AF55" s="251" t="e">
        <f t="shared" si="5"/>
        <v>#REF!</v>
      </c>
      <c r="AG55" s="251" t="e">
        <f t="shared" si="5"/>
        <v>#REF!</v>
      </c>
      <c r="AH55" s="251" t="e">
        <f t="shared" si="5"/>
        <v>#REF!</v>
      </c>
      <c r="AI55" s="251" t="e">
        <f t="shared" si="5"/>
        <v>#REF!</v>
      </c>
      <c r="AJ55" s="251" t="e">
        <f t="shared" si="5"/>
        <v>#REF!</v>
      </c>
      <c r="AK55" s="251" t="e">
        <f t="shared" si="5"/>
        <v>#REF!</v>
      </c>
      <c r="AL55" s="251" t="e">
        <f t="shared" si="5"/>
        <v>#REF!</v>
      </c>
      <c r="AM55" s="251" t="e">
        <f t="shared" si="5"/>
        <v>#REF!</v>
      </c>
      <c r="AN55" s="251" t="e">
        <f t="shared" si="5"/>
        <v>#REF!</v>
      </c>
      <c r="AO55" s="251" t="e">
        <f t="shared" si="5"/>
        <v>#REF!</v>
      </c>
      <c r="AP55" s="251" t="e">
        <f t="shared" si="5"/>
        <v>#REF!</v>
      </c>
      <c r="AQ55" s="251" t="e">
        <f t="shared" si="5"/>
        <v>#REF!</v>
      </c>
      <c r="AR55" s="251" t="e">
        <f t="shared" si="5"/>
        <v>#REF!</v>
      </c>
      <c r="AS55" s="251" t="e">
        <f t="shared" si="5"/>
        <v>#REF!</v>
      </c>
      <c r="AT55" s="251" t="e">
        <f t="shared" si="5"/>
        <v>#REF!</v>
      </c>
      <c r="AU55" s="251" t="e">
        <f t="shared" si="5"/>
        <v>#REF!</v>
      </c>
      <c r="AV55" s="251" t="e">
        <f t="shared" si="5"/>
        <v>#REF!</v>
      </c>
      <c r="AW55" s="251" t="e">
        <f t="shared" si="5"/>
        <v>#REF!</v>
      </c>
      <c r="AX55" s="251" t="e">
        <f t="shared" si="5"/>
        <v>#REF!</v>
      </c>
      <c r="AY55" s="251" t="e">
        <f t="shared" si="5"/>
        <v>#REF!</v>
      </c>
      <c r="AZ55" s="251" t="e">
        <f t="shared" si="5"/>
        <v>#REF!</v>
      </c>
      <c r="BA55" s="251" t="e">
        <f t="shared" si="5"/>
        <v>#REF!</v>
      </c>
      <c r="BB55" s="251" t="e">
        <f t="shared" si="5"/>
        <v>#REF!</v>
      </c>
      <c r="BC55" s="251" t="e">
        <f t="shared" si="5"/>
        <v>#REF!</v>
      </c>
      <c r="BD55" s="251" t="e">
        <f t="shared" si="5"/>
        <v>#REF!</v>
      </c>
      <c r="BE55" s="251" t="e">
        <f t="shared" si="5"/>
        <v>#REF!</v>
      </c>
      <c r="BF55" s="251" t="e">
        <f t="shared" si="5"/>
        <v>#REF!</v>
      </c>
      <c r="BG55" s="251" t="e">
        <f t="shared" si="5"/>
        <v>#REF!</v>
      </c>
      <c r="BH55" s="251" t="e">
        <f t="shared" si="5"/>
        <v>#REF!</v>
      </c>
      <c r="BI55" s="251" t="e">
        <f t="shared" si="5"/>
        <v>#REF!</v>
      </c>
      <c r="BJ55" s="251" t="e">
        <f t="shared" si="5"/>
        <v>#REF!</v>
      </c>
      <c r="BK55" s="251" t="e">
        <f t="shared" si="5"/>
        <v>#REF!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#REF!</v>
      </c>
      <c r="AC56" s="251" t="e">
        <f t="shared" si="5"/>
        <v>#REF!</v>
      </c>
      <c r="AD56" s="251" t="e">
        <f t="shared" si="5"/>
        <v>#REF!</v>
      </c>
      <c r="AE56" s="251" t="e">
        <f t="shared" si="5"/>
        <v>#REF!</v>
      </c>
      <c r="AF56" s="251" t="e">
        <f t="shared" si="5"/>
        <v>#REF!</v>
      </c>
      <c r="AG56" s="251" t="e">
        <f t="shared" si="5"/>
        <v>#REF!</v>
      </c>
      <c r="AH56" s="251" t="e">
        <f t="shared" si="5"/>
        <v>#REF!</v>
      </c>
      <c r="AI56" s="251" t="e">
        <f t="shared" si="5"/>
        <v>#REF!</v>
      </c>
      <c r="AJ56" s="251" t="e">
        <f t="shared" si="5"/>
        <v>#REF!</v>
      </c>
      <c r="AK56" s="251" t="e">
        <f t="shared" si="5"/>
        <v>#REF!</v>
      </c>
      <c r="AL56" s="251" t="e">
        <f t="shared" si="5"/>
        <v>#REF!</v>
      </c>
      <c r="AM56" s="251" t="e">
        <f t="shared" si="5"/>
        <v>#REF!</v>
      </c>
      <c r="AN56" s="251" t="e">
        <f t="shared" si="5"/>
        <v>#REF!</v>
      </c>
      <c r="AO56" s="251" t="e">
        <f t="shared" si="5"/>
        <v>#REF!</v>
      </c>
      <c r="AP56" s="251" t="e">
        <f t="shared" si="5"/>
        <v>#REF!</v>
      </c>
      <c r="AQ56" s="251" t="e">
        <f t="shared" si="5"/>
        <v>#REF!</v>
      </c>
      <c r="AR56" s="251" t="e">
        <f t="shared" si="5"/>
        <v>#REF!</v>
      </c>
      <c r="AS56" s="251" t="e">
        <f t="shared" si="5"/>
        <v>#REF!</v>
      </c>
      <c r="AT56" s="251" t="e">
        <f t="shared" si="5"/>
        <v>#REF!</v>
      </c>
      <c r="AU56" s="251" t="e">
        <f t="shared" si="5"/>
        <v>#REF!</v>
      </c>
      <c r="AV56" s="251" t="e">
        <f t="shared" si="5"/>
        <v>#REF!</v>
      </c>
      <c r="AW56" s="251" t="e">
        <f t="shared" si="5"/>
        <v>#REF!</v>
      </c>
      <c r="AX56" s="251" t="e">
        <f t="shared" si="5"/>
        <v>#REF!</v>
      </c>
      <c r="AY56" s="251" t="e">
        <f t="shared" si="5"/>
        <v>#REF!</v>
      </c>
      <c r="AZ56" s="251" t="e">
        <f t="shared" si="5"/>
        <v>#REF!</v>
      </c>
      <c r="BA56" s="251" t="e">
        <f t="shared" si="5"/>
        <v>#REF!</v>
      </c>
      <c r="BB56" s="251" t="e">
        <f t="shared" si="5"/>
        <v>#REF!</v>
      </c>
      <c r="BC56" s="251" t="e">
        <f t="shared" si="5"/>
        <v>#REF!</v>
      </c>
      <c r="BD56" s="251" t="e">
        <f t="shared" si="5"/>
        <v>#REF!</v>
      </c>
      <c r="BE56" s="251" t="e">
        <f t="shared" si="5"/>
        <v>#REF!</v>
      </c>
      <c r="BF56" s="251" t="e">
        <f t="shared" si="5"/>
        <v>#REF!</v>
      </c>
      <c r="BG56" s="251" t="e">
        <f t="shared" si="5"/>
        <v>#REF!</v>
      </c>
      <c r="BH56" s="251" t="e">
        <f t="shared" si="5"/>
        <v>#REF!</v>
      </c>
      <c r="BI56" s="251" t="e">
        <f t="shared" si="5"/>
        <v>#REF!</v>
      </c>
      <c r="BJ56" s="251" t="e">
        <f t="shared" si="5"/>
        <v>#REF!</v>
      </c>
      <c r="BK56" s="251" t="e">
        <f t="shared" si="5"/>
        <v>#REF!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#REF!</v>
      </c>
      <c r="AC57" s="251" t="e">
        <f t="shared" si="5"/>
        <v>#REF!</v>
      </c>
      <c r="AD57" s="251" t="e">
        <f t="shared" si="5"/>
        <v>#REF!</v>
      </c>
      <c r="AE57" s="251" t="e">
        <f t="shared" si="5"/>
        <v>#REF!</v>
      </c>
      <c r="AF57" s="251" t="e">
        <f t="shared" si="5"/>
        <v>#REF!</v>
      </c>
      <c r="AG57" s="251" t="e">
        <f t="shared" si="5"/>
        <v>#REF!</v>
      </c>
      <c r="AH57" s="251" t="e">
        <f t="shared" si="5"/>
        <v>#REF!</v>
      </c>
      <c r="AI57" s="251" t="e">
        <f t="shared" si="5"/>
        <v>#REF!</v>
      </c>
      <c r="AJ57" s="251" t="e">
        <f t="shared" si="5"/>
        <v>#REF!</v>
      </c>
      <c r="AK57" s="251" t="e">
        <f t="shared" si="5"/>
        <v>#REF!</v>
      </c>
      <c r="AL57" s="251" t="e">
        <f t="shared" si="5"/>
        <v>#REF!</v>
      </c>
      <c r="AM57" s="251" t="e">
        <f t="shared" si="5"/>
        <v>#REF!</v>
      </c>
      <c r="AN57" s="251" t="e">
        <f t="shared" si="5"/>
        <v>#REF!</v>
      </c>
      <c r="AO57" s="251" t="e">
        <f t="shared" si="5"/>
        <v>#REF!</v>
      </c>
      <c r="AP57" s="251" t="e">
        <f t="shared" si="5"/>
        <v>#REF!</v>
      </c>
      <c r="AQ57" s="251" t="e">
        <f t="shared" si="5"/>
        <v>#REF!</v>
      </c>
      <c r="AR57" s="251" t="e">
        <f t="shared" si="5"/>
        <v>#REF!</v>
      </c>
      <c r="AS57" s="251" t="e">
        <f t="shared" si="5"/>
        <v>#REF!</v>
      </c>
      <c r="AT57" s="251" t="e">
        <f t="shared" si="5"/>
        <v>#REF!</v>
      </c>
      <c r="AU57" s="251" t="e">
        <f t="shared" si="5"/>
        <v>#REF!</v>
      </c>
      <c r="AV57" s="251" t="e">
        <f t="shared" si="5"/>
        <v>#REF!</v>
      </c>
      <c r="AW57" s="251" t="e">
        <f t="shared" si="5"/>
        <v>#REF!</v>
      </c>
      <c r="AX57" s="251" t="e">
        <f t="shared" si="5"/>
        <v>#REF!</v>
      </c>
      <c r="AY57" s="251" t="e">
        <f t="shared" si="5"/>
        <v>#REF!</v>
      </c>
      <c r="AZ57" s="251" t="e">
        <f t="shared" si="5"/>
        <v>#REF!</v>
      </c>
      <c r="BA57" s="251" t="e">
        <f t="shared" si="5"/>
        <v>#REF!</v>
      </c>
      <c r="BB57" s="251" t="e">
        <f t="shared" si="5"/>
        <v>#REF!</v>
      </c>
      <c r="BC57" s="251" t="e">
        <f t="shared" si="5"/>
        <v>#REF!</v>
      </c>
      <c r="BD57" s="251" t="e">
        <f t="shared" si="5"/>
        <v>#REF!</v>
      </c>
      <c r="BE57" s="251" t="e">
        <f t="shared" si="5"/>
        <v>#REF!</v>
      </c>
      <c r="BF57" s="251" t="e">
        <f t="shared" si="5"/>
        <v>#REF!</v>
      </c>
      <c r="BG57" s="251" t="e">
        <f t="shared" si="5"/>
        <v>#REF!</v>
      </c>
      <c r="BH57" s="251" t="e">
        <f t="shared" si="5"/>
        <v>#REF!</v>
      </c>
      <c r="BI57" s="251" t="e">
        <f t="shared" si="5"/>
        <v>#REF!</v>
      </c>
      <c r="BJ57" s="251" t="e">
        <f t="shared" si="5"/>
        <v>#REF!</v>
      </c>
      <c r="BK57" s="251" t="e">
        <f t="shared" si="5"/>
        <v>#REF!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#REF!</v>
      </c>
      <c r="AC58" s="251" t="e">
        <f t="shared" si="5"/>
        <v>#REF!</v>
      </c>
      <c r="AD58" s="251" t="e">
        <f t="shared" si="5"/>
        <v>#REF!</v>
      </c>
      <c r="AE58" s="251" t="e">
        <f t="shared" si="5"/>
        <v>#REF!</v>
      </c>
      <c r="AF58" s="251" t="e">
        <f t="shared" si="5"/>
        <v>#REF!</v>
      </c>
      <c r="AG58" s="251" t="e">
        <f t="shared" si="5"/>
        <v>#REF!</v>
      </c>
      <c r="AH58" s="251" t="e">
        <f t="shared" si="5"/>
        <v>#REF!</v>
      </c>
      <c r="AI58" s="251" t="e">
        <f t="shared" si="5"/>
        <v>#REF!</v>
      </c>
      <c r="AJ58" s="251" t="e">
        <f t="shared" si="5"/>
        <v>#REF!</v>
      </c>
      <c r="AK58" s="251" t="e">
        <f t="shared" si="5"/>
        <v>#REF!</v>
      </c>
      <c r="AL58" s="251" t="e">
        <f t="shared" si="5"/>
        <v>#REF!</v>
      </c>
      <c r="AM58" s="251" t="e">
        <f t="shared" si="5"/>
        <v>#REF!</v>
      </c>
      <c r="AN58" s="251" t="e">
        <f t="shared" si="5"/>
        <v>#REF!</v>
      </c>
      <c r="AO58" s="251" t="e">
        <f t="shared" si="5"/>
        <v>#REF!</v>
      </c>
      <c r="AP58" s="251" t="e">
        <f t="shared" si="5"/>
        <v>#REF!</v>
      </c>
      <c r="AQ58" s="251" t="e">
        <f t="shared" si="5"/>
        <v>#REF!</v>
      </c>
      <c r="AR58" s="251" t="e">
        <f t="shared" si="5"/>
        <v>#REF!</v>
      </c>
      <c r="AS58" s="251" t="e">
        <f t="shared" si="5"/>
        <v>#REF!</v>
      </c>
      <c r="AT58" s="251" t="e">
        <f t="shared" si="5"/>
        <v>#REF!</v>
      </c>
      <c r="AU58" s="251" t="e">
        <f t="shared" si="5"/>
        <v>#REF!</v>
      </c>
      <c r="AV58" s="251" t="e">
        <f t="shared" si="5"/>
        <v>#REF!</v>
      </c>
      <c r="AW58" s="251" t="e">
        <f t="shared" si="5"/>
        <v>#REF!</v>
      </c>
      <c r="AX58" s="251" t="e">
        <f t="shared" si="5"/>
        <v>#REF!</v>
      </c>
      <c r="AY58" s="251" t="e">
        <f t="shared" si="5"/>
        <v>#REF!</v>
      </c>
      <c r="AZ58" s="251" t="e">
        <f t="shared" si="5"/>
        <v>#REF!</v>
      </c>
      <c r="BA58" s="251" t="e">
        <f t="shared" si="5"/>
        <v>#REF!</v>
      </c>
      <c r="BB58" s="251" t="e">
        <f t="shared" si="5"/>
        <v>#REF!</v>
      </c>
      <c r="BC58" s="251" t="e">
        <f t="shared" si="5"/>
        <v>#REF!</v>
      </c>
      <c r="BD58" s="251" t="e">
        <f t="shared" si="5"/>
        <v>#REF!</v>
      </c>
      <c r="BE58" s="251" t="e">
        <f t="shared" si="5"/>
        <v>#REF!</v>
      </c>
      <c r="BF58" s="251" t="e">
        <f t="shared" si="5"/>
        <v>#REF!</v>
      </c>
      <c r="BG58" s="251" t="e">
        <f t="shared" si="5"/>
        <v>#REF!</v>
      </c>
      <c r="BH58" s="251" t="e">
        <f t="shared" si="5"/>
        <v>#REF!</v>
      </c>
      <c r="BI58" s="251" t="e">
        <f t="shared" si="5"/>
        <v>#REF!</v>
      </c>
      <c r="BJ58" s="251" t="e">
        <f t="shared" si="5"/>
        <v>#REF!</v>
      </c>
      <c r="BK58" s="251" t="e">
        <f t="shared" si="5"/>
        <v>#REF!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#REF!</v>
      </c>
      <c r="AC59" s="260" t="e">
        <f>+'FIN-CASHFLOW_CWS'!AC58</f>
        <v>#REF!</v>
      </c>
      <c r="AD59" s="260" t="e">
        <f>+'FIN-CASHFLOW_CWS'!AD58</f>
        <v>#REF!</v>
      </c>
      <c r="AE59" s="260" t="e">
        <f>+'FIN-CASHFLOW_CWS'!AE58</f>
        <v>#REF!</v>
      </c>
      <c r="AF59" s="260" t="e">
        <f>+'FIN-CASHFLOW_CWS'!AF58</f>
        <v>#REF!</v>
      </c>
      <c r="AG59" s="260" t="e">
        <f>+'FIN-CASHFLOW_CWS'!AG58</f>
        <v>#REF!</v>
      </c>
      <c r="AH59" s="260" t="e">
        <f>+'FIN-CASHFLOW_CWS'!AH58</f>
        <v>#REF!</v>
      </c>
      <c r="AI59" s="260" t="e">
        <f>+'FIN-CASHFLOW_CWS'!AI58</f>
        <v>#REF!</v>
      </c>
      <c r="AJ59" s="260" t="e">
        <f>+'FIN-CASHFLOW_CWS'!AJ58</f>
        <v>#REF!</v>
      </c>
      <c r="AK59" s="260" t="e">
        <f>+'FIN-CASHFLOW_CWS'!AK58</f>
        <v>#REF!</v>
      </c>
      <c r="AL59" s="260" t="e">
        <f>+'FIN-CASHFLOW_CWS'!AL58</f>
        <v>#REF!</v>
      </c>
      <c r="AM59" s="260" t="e">
        <f>+'FIN-CASHFLOW_CWS'!AM58</f>
        <v>#REF!</v>
      </c>
      <c r="AN59" s="260" t="e">
        <f>+'FIN-CASHFLOW_CWS'!AN58</f>
        <v>#REF!</v>
      </c>
      <c r="AO59" s="260" t="e">
        <f>+'FIN-CASHFLOW_CWS'!AO58</f>
        <v>#REF!</v>
      </c>
      <c r="AP59" s="260" t="e">
        <f>+'FIN-CASHFLOW_CWS'!AP58</f>
        <v>#REF!</v>
      </c>
      <c r="AQ59" s="260" t="e">
        <f>+'FIN-CASHFLOW_CWS'!AQ58</f>
        <v>#REF!</v>
      </c>
      <c r="AR59" s="260" t="e">
        <f>+'FIN-CASHFLOW_CWS'!AR58</f>
        <v>#REF!</v>
      </c>
      <c r="AS59" s="260" t="e">
        <f>+'FIN-CASHFLOW_CWS'!AS58</f>
        <v>#REF!</v>
      </c>
      <c r="AT59" s="260" t="e">
        <f>+'FIN-CASHFLOW_CWS'!AT58</f>
        <v>#REF!</v>
      </c>
      <c r="AU59" s="260" t="e">
        <f>+'FIN-CASHFLOW_CWS'!AU58</f>
        <v>#REF!</v>
      </c>
      <c r="AV59" s="260" t="e">
        <f>+'FIN-CASHFLOW_CWS'!AV58</f>
        <v>#REF!</v>
      </c>
      <c r="AW59" s="260" t="e">
        <f>+'FIN-CASHFLOW_CWS'!AW58</f>
        <v>#REF!</v>
      </c>
      <c r="AX59" s="260" t="e">
        <f>+'FIN-CASHFLOW_CWS'!AX58</f>
        <v>#REF!</v>
      </c>
      <c r="AY59" s="260" t="e">
        <f>+'FIN-CASHFLOW_CWS'!AY58</f>
        <v>#REF!</v>
      </c>
      <c r="AZ59" s="260" t="e">
        <f>+'FIN-CASHFLOW_CWS'!AZ58</f>
        <v>#REF!</v>
      </c>
      <c r="BA59" s="260" t="e">
        <f>+'FIN-CASHFLOW_CWS'!BA58</f>
        <v>#REF!</v>
      </c>
      <c r="BB59" s="260" t="e">
        <f>+'FIN-CASHFLOW_CWS'!BB58</f>
        <v>#REF!</v>
      </c>
      <c r="BC59" s="260" t="e">
        <f>+'FIN-CASHFLOW_CWS'!BC58</f>
        <v>#REF!</v>
      </c>
      <c r="BD59" s="260" t="e">
        <f>+'FIN-CASHFLOW_CWS'!BD58</f>
        <v>#REF!</v>
      </c>
      <c r="BE59" s="260" t="e">
        <f>+'FIN-CASHFLOW_CWS'!BE58</f>
        <v>#REF!</v>
      </c>
      <c r="BF59" s="260" t="e">
        <f>+'FIN-CASHFLOW_CWS'!BF58</f>
        <v>#REF!</v>
      </c>
      <c r="BG59" s="260" t="e">
        <f>+'FIN-CASHFLOW_CWS'!BG58</f>
        <v>#REF!</v>
      </c>
      <c r="BH59" s="260" t="e">
        <f>+'FIN-CASHFLOW_CWS'!BH58</f>
        <v>#REF!</v>
      </c>
      <c r="BI59" s="260" t="e">
        <f>+'FIN-CASHFLOW_CWS'!BI58</f>
        <v>#REF!</v>
      </c>
      <c r="BJ59" s="260" t="e">
        <f>+'FIN-CASHFLOW_CWS'!BJ58</f>
        <v>#REF!</v>
      </c>
      <c r="BK59" s="260" t="e">
        <f>+'FIN-CASHFLOW_CWS'!BK58</f>
        <v>#REF!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4299975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1248520</v>
      </c>
      <c r="E4" s="63">
        <f>REV_DB!F24</f>
        <v>5796000</v>
      </c>
      <c r="F4" s="63" t="e">
        <f>REV_DB!G24</f>
        <v>#REF!</v>
      </c>
      <c r="G4" s="63" t="e">
        <f>REV_DB!H24</f>
        <v>#VALUE!</v>
      </c>
      <c r="H4" s="63">
        <f>REV_DB!I24</f>
        <v>4299975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746020</v>
      </c>
      <c r="E5" s="63">
        <f>REV_DB!F17</f>
        <v>1771000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642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643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2" t="s">
        <v>644</v>
      </c>
      <c r="D21" s="372"/>
      <c r="E21" s="372"/>
      <c r="F21" s="372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646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1254</v>
      </c>
      <c r="E3" s="66">
        <f>E24</f>
        <v>1248520</v>
      </c>
      <c r="F3" s="66">
        <f>F24</f>
        <v>5796000</v>
      </c>
      <c r="G3" s="66" t="e">
        <f>G24</f>
        <v>#REF!</v>
      </c>
      <c r="H3" s="66" t="e">
        <f>H24</f>
        <v>#VALUE!</v>
      </c>
      <c r="I3" s="66">
        <f>I24</f>
        <v>4299975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711020</v>
      </c>
      <c r="F6" s="66">
        <f>F3-F5</f>
        <v>1771000</v>
      </c>
      <c r="G6" s="66" t="e">
        <f>G3-G5</f>
        <v>#REF!</v>
      </c>
      <c r="H6" s="66" t="e">
        <f>H3-H5</f>
        <v>#VALUE!</v>
      </c>
      <c r="I6" s="66">
        <f>I3-I5</f>
        <v>3468910.0999999996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0.30555555555555558</v>
      </c>
      <c r="G7" s="116" t="e">
        <f>G6/G3</f>
        <v>#REF!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1253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 t="e">
        <f t="shared" si="0"/>
        <v>#REF!</v>
      </c>
      <c r="I9" s="66">
        <f t="shared" si="0"/>
        <v>18900</v>
      </c>
      <c r="J9" s="118" t="e">
        <f t="shared" ref="J9:J17" si="1">SUM(E9:I9)</f>
        <v>#REF!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1255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1257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 t="e">
        <f t="shared" si="2"/>
        <v>#REF!</v>
      </c>
      <c r="I13" s="66">
        <f t="shared" si="2"/>
        <v>14975</v>
      </c>
      <c r="J13" s="118" t="e">
        <f t="shared" si="1"/>
        <v>#REF!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1256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746020</v>
      </c>
      <c r="F17" s="66">
        <f>F6+F11+F15</f>
        <v>1771000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1258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26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5796000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4777750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351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5796000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4299975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118620</v>
      </c>
      <c r="J27" s="118">
        <f>SUM(E27:I27)</f>
        <v>12637520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724.89999999999986</v>
      </c>
      <c r="J28" s="118">
        <f>SUM(E28:I28)</f>
        <v>183224.9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711720</v>
      </c>
      <c r="J29" s="118">
        <f>SUM(E29:I29)</f>
        <v>1458120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348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831064.90000000014</v>
      </c>
      <c r="J31" s="118">
        <f>SUM(E31:I31)</f>
        <v>21883864.899999999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3468910.1000000006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0.30555555555555558</v>
      </c>
      <c r="G34" s="116" t="e">
        <f>G33/G24</f>
        <v>#REF!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346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0.9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60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599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 t="e">
        <f>SUM('REV-REVCALC_CWS'!AM38:AX38)</f>
        <v>#REF!</v>
      </c>
      <c r="I42" s="66">
        <f>SUM('REV-REVCALC_CWS'!AY38:BJ38)</f>
        <v>21000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347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0.1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 t="e">
        <f>SUM('REV-REVCALC_CWS'!AM40:AX40)</f>
        <v>#REF!</v>
      </c>
      <c r="I44" s="66">
        <f>SUM('REV-REVCALC_CWS'!AY40:BJ40)</f>
        <v>18900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14975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724</v>
      </c>
      <c r="C2" s="372"/>
      <c r="D2" s="372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'REV-REVCALC_CWS'!B13</f>
        <v>0</v>
      </c>
      <c r="D25" s="314">
        <f>'REV-REVCALC_CWS'!C13</f>
        <v>0</v>
      </c>
      <c r="E25" s="314">
        <f>'REV-REVCALC_CWS'!D13</f>
        <v>0</v>
      </c>
      <c r="F25" s="314">
        <f>'REV-REVCALC_CWS'!E13</f>
        <v>0</v>
      </c>
      <c r="G25" s="314">
        <f>'REV-REVCALC_CWS'!F13</f>
        <v>5</v>
      </c>
      <c r="H25" s="314">
        <f>'REV-REVCALC_CWS'!G13</f>
        <v>6</v>
      </c>
      <c r="I25" s="314">
        <f>'REV-REVCALC_CWS'!H13</f>
        <v>7</v>
      </c>
      <c r="J25" s="314">
        <f>'REV-REVCALC_CWS'!I13</f>
        <v>5</v>
      </c>
      <c r="K25" s="314">
        <f>'REV-REVCALC_CWS'!J13</f>
        <v>6</v>
      </c>
      <c r="L25" s="314">
        <f>'REV-REVCALC_CWS'!K13</f>
        <v>4</v>
      </c>
      <c r="M25" s="314">
        <f>'REV-REVCALC_CWS'!L13</f>
        <v>4</v>
      </c>
      <c r="N25" s="314">
        <f>'REV-REVCALC_CWS'!M13</f>
        <v>4</v>
      </c>
      <c r="O25" s="314">
        <f>'REV-REVCALC_CWS'!N13</f>
        <v>2</v>
      </c>
      <c r="P25" s="314">
        <f>'REV-REVCALC_CWS'!O13</f>
        <v>16</v>
      </c>
      <c r="Q25" s="314">
        <f>'REV-REVCALC_CWS'!P13</f>
        <v>26</v>
      </c>
      <c r="R25" s="314">
        <f>'REV-REVCALC_CWS'!Q13</f>
        <v>29</v>
      </c>
      <c r="S25" s="314">
        <f>'REV-REVCALC_CWS'!R13</f>
        <v>29</v>
      </c>
      <c r="T25" s="314">
        <f>'REV-REVCALC_CWS'!S13</f>
        <v>32</v>
      </c>
      <c r="U25" s="314">
        <f>'REV-REVCALC_CWS'!T13</f>
        <v>35</v>
      </c>
      <c r="V25" s="314">
        <f>'REV-REVCALC_CWS'!U13</f>
        <v>29</v>
      </c>
      <c r="W25" s="314">
        <f>'REV-REVCALC_CWS'!V13</f>
        <v>32</v>
      </c>
      <c r="X25" s="314">
        <f>'REV-REVCALC_CWS'!W13</f>
        <v>26</v>
      </c>
      <c r="Y25" s="314">
        <f>'REV-REVCALC_CWS'!X13</f>
        <v>26</v>
      </c>
      <c r="Z25" s="314">
        <f>'REV-REVCALC_CWS'!Y13</f>
        <v>26</v>
      </c>
      <c r="AA25" s="314">
        <f>'REV-REVCALC_CWS'!Z13</f>
        <v>16</v>
      </c>
      <c r="AB25" s="314">
        <f>'REV-REVCALC_CWS'!AA13</f>
        <v>29</v>
      </c>
      <c r="AC25" s="314">
        <f>'REV-REVCALC_CWS'!AB13</f>
        <v>47</v>
      </c>
      <c r="AD25" s="314">
        <f>'REV-REVCALC_CWS'!AC13</f>
        <v>53</v>
      </c>
      <c r="AE25" s="314">
        <f>'REV-REVCALC_CWS'!AD13</f>
        <v>53</v>
      </c>
      <c r="AF25" s="314">
        <f>'REV-REVCALC_CWS'!AE13</f>
        <v>58</v>
      </c>
      <c r="AG25" s="314">
        <f>'REV-REVCALC_CWS'!AF13</f>
        <v>64</v>
      </c>
      <c r="AH25" s="314">
        <f>'REV-REVCALC_CWS'!AG13</f>
        <v>53</v>
      </c>
      <c r="AI25" s="314">
        <f>'REV-REVCALC_CWS'!AH13</f>
        <v>58</v>
      </c>
      <c r="AJ25" s="314">
        <f>'REV-REVCALC_CWS'!AI13</f>
        <v>47</v>
      </c>
      <c r="AK25" s="314">
        <f>'REV-REVCALC_CWS'!AJ13</f>
        <v>47</v>
      </c>
      <c r="AL25" s="314">
        <f>'REV-REVCALC_CWS'!AK13</f>
        <v>47</v>
      </c>
      <c r="AM25" s="314">
        <f>'REV-REVCALC_CWS'!AL13</f>
        <v>29</v>
      </c>
      <c r="AN25" s="314">
        <f>'REV-REVCALC_CWS'!AM13</f>
        <v>31</v>
      </c>
      <c r="AO25" s="314">
        <f>'REV-REVCALC_CWS'!AN13</f>
        <v>50</v>
      </c>
      <c r="AP25" s="314">
        <f>'REV-REVCALC_CWS'!AO13</f>
        <v>56</v>
      </c>
      <c r="AQ25" s="314">
        <f>'REV-REVCALC_CWS'!AP13</f>
        <v>56</v>
      </c>
      <c r="AR25" s="314">
        <f>'REV-REVCALC_CWS'!AQ13</f>
        <v>62</v>
      </c>
      <c r="AS25" s="314">
        <f>'REV-REVCALC_CWS'!AR13</f>
        <v>68</v>
      </c>
      <c r="AT25" s="314">
        <f>'REV-REVCALC_CWS'!AS13</f>
        <v>56</v>
      </c>
      <c r="AU25" s="314">
        <f>'REV-REVCALC_CWS'!AT13</f>
        <v>62</v>
      </c>
      <c r="AV25" s="314">
        <f>'REV-REVCALC_CWS'!AU13</f>
        <v>50</v>
      </c>
      <c r="AW25" s="314">
        <f>'REV-REVCALC_CWS'!AV13</f>
        <v>50</v>
      </c>
      <c r="AX25" s="314">
        <f>'REV-REVCALC_CWS'!AW13</f>
        <v>50</v>
      </c>
      <c r="AY25" s="314">
        <f>'REV-REVCALC_CWS'!AX13</f>
        <v>31</v>
      </c>
      <c r="AZ25" s="314">
        <f>'REV-REVCALC_CWS'!AY13</f>
        <v>33</v>
      </c>
      <c r="BA25" s="314">
        <f>'REV-REVCALC_CWS'!AZ13</f>
        <v>53</v>
      </c>
      <c r="BB25" s="314">
        <f>'REV-REVCALC_CWS'!BA13</f>
        <v>59</v>
      </c>
      <c r="BC25" s="314">
        <f>'REV-REVCALC_CWS'!BB13</f>
        <v>59</v>
      </c>
      <c r="BD25" s="314">
        <f>'REV-REVCALC_CWS'!BC13</f>
        <v>66</v>
      </c>
      <c r="BE25" s="314">
        <f>'REV-REVCALC_CWS'!BD13</f>
        <v>72</v>
      </c>
      <c r="BF25" s="314">
        <f>'REV-REVCALC_CWS'!BE13</f>
        <v>59</v>
      </c>
      <c r="BG25" s="314">
        <f>'REV-REVCALC_CWS'!BF13</f>
        <v>66</v>
      </c>
      <c r="BH25" s="314">
        <f>'REV-REVCALC_CWS'!BG13</f>
        <v>53</v>
      </c>
      <c r="BI25" s="314">
        <f>'REV-REVCALC_CWS'!BH13</f>
        <v>53</v>
      </c>
      <c r="BJ25" s="314">
        <f>'REV-REVCALC_CWS'!BI13</f>
        <v>53</v>
      </c>
      <c r="BK25" s="314">
        <f>'REV-REVCALC_CWS'!BJ13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12000</v>
      </c>
      <c r="Q27" s="145">
        <f>'COGS-PRICE-MARGIN_CWS'!$E54</f>
        <v>12000</v>
      </c>
      <c r="R27" s="145">
        <f>'COGS-PRICE-MARGIN_CWS'!$E54</f>
        <v>12000</v>
      </c>
      <c r="S27" s="145">
        <f>'COGS-PRICE-MARGIN_CWS'!$E54</f>
        <v>12000</v>
      </c>
      <c r="T27" s="145">
        <f>'COGS-PRICE-MARGIN_CWS'!$E54</f>
        <v>12000</v>
      </c>
      <c r="U27" s="145">
        <f>'COGS-PRICE-MARGIN_CWS'!$E54</f>
        <v>12000</v>
      </c>
      <c r="V27" s="145">
        <f>'COGS-PRICE-MARGIN_CWS'!$E54</f>
        <v>12000</v>
      </c>
      <c r="W27" s="145">
        <f>'COGS-PRICE-MARGIN_CWS'!$E54</f>
        <v>12000</v>
      </c>
      <c r="X27" s="145">
        <f>'COGS-PRICE-MARGIN_CWS'!$E54</f>
        <v>12000</v>
      </c>
      <c r="Y27" s="145">
        <f>'COGS-PRICE-MARGIN_CWS'!$E54</f>
        <v>12000</v>
      </c>
      <c r="Z27" s="145">
        <f>'COGS-PRICE-MARGIN_CWS'!$E54</f>
        <v>12000</v>
      </c>
      <c r="AA27" s="145">
        <f>'COGS-PRICE-MARGIN_CWS'!$E54</f>
        <v>12000</v>
      </c>
      <c r="AB27" s="145">
        <f>'COGS-PRICE-MARGIN_CWS'!$E75</f>
        <v>13700</v>
      </c>
      <c r="AC27" s="145">
        <f>'COGS-PRICE-MARGIN_CWS'!$E75</f>
        <v>13700</v>
      </c>
      <c r="AD27" s="145">
        <f>'COGS-PRICE-MARGIN_CWS'!$E75</f>
        <v>13700</v>
      </c>
      <c r="AE27" s="145">
        <f>'COGS-PRICE-MARGIN_CWS'!$E75</f>
        <v>13700</v>
      </c>
      <c r="AF27" s="145">
        <f>'COGS-PRICE-MARGIN_CWS'!$E75</f>
        <v>13700</v>
      </c>
      <c r="AG27" s="145">
        <f>'COGS-PRICE-MARGIN_CWS'!$E75</f>
        <v>13700</v>
      </c>
      <c r="AH27" s="145">
        <f>'COGS-PRICE-MARGIN_CWS'!$E75</f>
        <v>13700</v>
      </c>
      <c r="AI27" s="145">
        <f>'COGS-PRICE-MARGIN_CWS'!$E75</f>
        <v>13700</v>
      </c>
      <c r="AJ27" s="145">
        <f>'COGS-PRICE-MARGIN_CWS'!$E75</f>
        <v>13700</v>
      </c>
      <c r="AK27" s="145">
        <f>'COGS-PRICE-MARGIN_CWS'!$E75</f>
        <v>13700</v>
      </c>
      <c r="AL27" s="145">
        <f>'COGS-PRICE-MARGIN_CWS'!$E75</f>
        <v>13700</v>
      </c>
      <c r="AM27" s="145">
        <f>'COGS-PRICE-MARGIN_CWS'!$E75</f>
        <v>13700</v>
      </c>
      <c r="AN27" s="145">
        <f>'COGS-PRICE-MARGIN_CWS'!$E96</f>
        <v>200</v>
      </c>
      <c r="AO27" s="145">
        <f>'COGS-PRICE-MARGIN_CWS'!$E96</f>
        <v>200</v>
      </c>
      <c r="AP27" s="145">
        <f>'COGS-PRICE-MARGIN_CWS'!$E96</f>
        <v>200</v>
      </c>
      <c r="AQ27" s="145">
        <f>'COGS-PRICE-MARGIN_CWS'!$E96</f>
        <v>200</v>
      </c>
      <c r="AR27" s="145">
        <f>'COGS-PRICE-MARGIN_CWS'!$E96</f>
        <v>200</v>
      </c>
      <c r="AS27" s="145">
        <f>'COGS-PRICE-MARGIN_CWS'!$E96</f>
        <v>200</v>
      </c>
      <c r="AT27" s="145">
        <f>'COGS-PRICE-MARGIN_CWS'!$E96</f>
        <v>200</v>
      </c>
      <c r="AU27" s="145">
        <f>'COGS-PRICE-MARGIN_CWS'!$E96</f>
        <v>200</v>
      </c>
      <c r="AV27" s="145">
        <f>'COGS-PRICE-MARGIN_CWS'!$E96</f>
        <v>200</v>
      </c>
      <c r="AW27" s="145">
        <f>'COGS-PRICE-MARGIN_CWS'!$E96</f>
        <v>200</v>
      </c>
      <c r="AX27" s="145">
        <f>'COGS-PRICE-MARGIN_CWS'!$E96</f>
        <v>200</v>
      </c>
      <c r="AY27" s="145">
        <f>'COGS-PRICE-MARGIN_CWS'!$E96</f>
        <v>200</v>
      </c>
      <c r="AZ27" s="145">
        <f>'COGS-PRICE-MARGIN_CWS'!$E104</f>
        <v>180</v>
      </c>
      <c r="BA27" s="145">
        <f>'COGS-PRICE-MARGIN_CWS'!$E104</f>
        <v>180</v>
      </c>
      <c r="BB27" s="145">
        <f>'COGS-PRICE-MARGIN_CWS'!$E104</f>
        <v>180</v>
      </c>
      <c r="BC27" s="145">
        <f>'COGS-PRICE-MARGIN_CWS'!$E104</f>
        <v>180</v>
      </c>
      <c r="BD27" s="145">
        <f>'COGS-PRICE-MARGIN_CWS'!$E104</f>
        <v>180</v>
      </c>
      <c r="BE27" s="145">
        <f>'COGS-PRICE-MARGIN_CWS'!$E104</f>
        <v>180</v>
      </c>
      <c r="BF27" s="145">
        <f>'COGS-PRICE-MARGIN_CWS'!$E104</f>
        <v>180</v>
      </c>
      <c r="BG27" s="145">
        <f>'COGS-PRICE-MARGIN_CWS'!$E104</f>
        <v>180</v>
      </c>
      <c r="BH27" s="145">
        <f>'COGS-PRICE-MARGIN_CWS'!$E104</f>
        <v>180</v>
      </c>
      <c r="BI27" s="145">
        <f>'COGS-PRICE-MARGIN_CWS'!$E104</f>
        <v>180</v>
      </c>
      <c r="BJ27" s="145">
        <f>'COGS-PRICE-MARGIN_CWS'!$E104</f>
        <v>180</v>
      </c>
      <c r="BK27" s="145">
        <f>'COGS-PRICE-MARGIN_CWS'!$E104</f>
        <v>180</v>
      </c>
      <c r="BL27" s="145">
        <f>'COGS-PRICE-MARGIN_CWS'!$E104</f>
        <v>180</v>
      </c>
      <c r="BM27" s="145">
        <f>'COGS-PRICE-MARGIN_CWS'!$E104</f>
        <v>180</v>
      </c>
      <c r="BN27" s="145">
        <f>'COGS-PRICE-MARGIN_CWS'!$E104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21"/>
  <sheetViews>
    <sheetView tabSelected="1" zoomScale="110" zoomScaleNormal="110" workbookViewId="0">
      <pane ySplit="1" topLeftCell="A69" activePane="bottomLeft" state="frozen"/>
      <selection pane="bottomLeft" activeCell="A102" sqref="A102:XFD10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1244</v>
      </c>
    </row>
    <row r="4" spans="1:7" outlineLevel="1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1245</v>
      </c>
      <c r="B10" s="91"/>
      <c r="D10" s="91"/>
      <c r="E10" s="91"/>
      <c r="F10" s="3"/>
      <c r="G10" s="94"/>
    </row>
    <row r="11" spans="1:7" outlineLevel="1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outlineLevel="1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1246</v>
      </c>
      <c r="B18" s="91"/>
      <c r="D18" s="91"/>
      <c r="E18" s="91"/>
      <c r="F18" s="3"/>
      <c r="G18" s="94"/>
    </row>
    <row r="19" spans="1:7" outlineLevel="1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outlineLevel="1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3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outlineLevel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3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x14ac:dyDescent="0.15">
      <c r="A53" s="14" t="s">
        <v>1244</v>
      </c>
    </row>
    <row r="54" spans="1:7" x14ac:dyDescent="0.15">
      <c r="A54" s="47" t="s">
        <v>1243</v>
      </c>
      <c r="B54" s="281">
        <v>18000</v>
      </c>
      <c r="C54" s="313">
        <v>0</v>
      </c>
      <c r="D54" s="93">
        <f>B54*(1-C54)</f>
        <v>18000</v>
      </c>
      <c r="E54" s="281">
        <v>12000</v>
      </c>
      <c r="F54" s="93">
        <f>D54-E54</f>
        <v>6000</v>
      </c>
      <c r="G54" s="4">
        <f>F54/D54</f>
        <v>0.33333333333333331</v>
      </c>
    </row>
    <row r="55" spans="1:7" x14ac:dyDescent="0.15">
      <c r="A55" s="47" t="s">
        <v>1242</v>
      </c>
      <c r="B55" s="281" t="s">
        <v>329</v>
      </c>
      <c r="C55" s="93"/>
      <c r="D55" s="93"/>
      <c r="E55" s="281">
        <v>500</v>
      </c>
      <c r="F55" s="93">
        <f>D55-E55</f>
        <v>-500</v>
      </c>
      <c r="G55" s="4"/>
    </row>
    <row r="56" spans="1:7" x14ac:dyDescent="0.15">
      <c r="A56" s="17" t="s">
        <v>328</v>
      </c>
      <c r="B56" s="281" t="s">
        <v>329</v>
      </c>
      <c r="C56" s="93"/>
      <c r="D56" s="93"/>
      <c r="E56" s="281">
        <v>0</v>
      </c>
      <c r="F56" s="93">
        <f>D56-E56</f>
        <v>0</v>
      </c>
      <c r="G56" s="4"/>
    </row>
    <row r="57" spans="1:7" x14ac:dyDescent="0.15">
      <c r="A57" s="17" t="s">
        <v>326</v>
      </c>
      <c r="B57" s="281" t="s">
        <v>329</v>
      </c>
      <c r="C57" s="93"/>
      <c r="D57" s="93"/>
      <c r="E57" s="281">
        <v>0</v>
      </c>
      <c r="F57" s="93">
        <f>D57-E57</f>
        <v>0</v>
      </c>
      <c r="G57" s="4"/>
    </row>
    <row r="58" spans="1:7" x14ac:dyDescent="0.15">
      <c r="A58" s="14" t="str">
        <f>"Total " &amp; A53</f>
        <v>Total Producto Diario</v>
      </c>
      <c r="B58" s="92">
        <f>SUM(B54:B57)</f>
        <v>18000</v>
      </c>
      <c r="C58" s="92"/>
      <c r="D58" s="92">
        <f>SUM(D54:D57)</f>
        <v>18000</v>
      </c>
      <c r="E58" s="92">
        <f>SUM(E54:E57)</f>
        <v>12500</v>
      </c>
      <c r="F58" s="93">
        <f>SUM(F54:F57)</f>
        <v>5500</v>
      </c>
      <c r="G58" s="4">
        <f>F58/D58</f>
        <v>0.30555555555555558</v>
      </c>
    </row>
    <row r="60" spans="1:7" x14ac:dyDescent="0.15">
      <c r="A60" s="14" t="s">
        <v>1245</v>
      </c>
      <c r="B60" s="91"/>
      <c r="D60" s="91"/>
      <c r="E60" s="91"/>
      <c r="F60" s="3"/>
      <c r="G60" s="94"/>
    </row>
    <row r="61" spans="1:7" x14ac:dyDescent="0.15">
      <c r="A61" s="47" t="s">
        <v>1248</v>
      </c>
      <c r="B61" s="281">
        <v>0</v>
      </c>
      <c r="C61" s="313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x14ac:dyDescent="0.15">
      <c r="A62" s="47" t="s">
        <v>1242</v>
      </c>
      <c r="B62" s="281" t="s">
        <v>329</v>
      </c>
      <c r="C62" s="93"/>
      <c r="D62" s="93"/>
      <c r="E62" s="281">
        <v>0</v>
      </c>
      <c r="F62" s="93">
        <f>D62-E62</f>
        <v>0</v>
      </c>
      <c r="G62" s="4"/>
    </row>
    <row r="63" spans="1:7" x14ac:dyDescent="0.15">
      <c r="A63" s="47" t="s">
        <v>342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x14ac:dyDescent="0.15">
      <c r="A65" s="47"/>
      <c r="B65" s="96"/>
      <c r="C65" s="4"/>
      <c r="D65" s="93"/>
      <c r="F65" s="93"/>
      <c r="G65" s="4"/>
    </row>
    <row r="66" spans="1:7" x14ac:dyDescent="0.15">
      <c r="A66" s="14" t="str">
        <f>A53 &amp; " + " &amp; A60</f>
        <v>Producto Diario + Local Services</v>
      </c>
      <c r="B66" s="27">
        <f>B64+B58</f>
        <v>18000</v>
      </c>
      <c r="C66" s="64"/>
      <c r="D66" s="27">
        <f>D64+D58</f>
        <v>18000</v>
      </c>
      <c r="E66" s="27">
        <f>E64+E58</f>
        <v>12500</v>
      </c>
      <c r="F66" s="27">
        <f>F64+F58</f>
        <v>5500</v>
      </c>
      <c r="G66" s="179">
        <f>F66/D66</f>
        <v>0.30555555555555558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">
        <v>1246</v>
      </c>
      <c r="B68" s="91"/>
      <c r="D68" s="91"/>
      <c r="E68" s="91"/>
      <c r="F68" s="3"/>
      <c r="G68" s="94"/>
    </row>
    <row r="69" spans="1:7" x14ac:dyDescent="0.15">
      <c r="A69" s="47" t="s">
        <v>1241</v>
      </c>
      <c r="B69" s="281">
        <v>2500</v>
      </c>
      <c r="C69" s="313">
        <v>0</v>
      </c>
      <c r="D69" s="93">
        <f>B69*(1-C69)</f>
        <v>2500</v>
      </c>
      <c r="E69" s="281">
        <v>0</v>
      </c>
      <c r="F69" s="93">
        <f>D69-E69</f>
        <v>2500</v>
      </c>
      <c r="G69" s="4">
        <f>IFERROR(F69/D69, 0)</f>
        <v>1</v>
      </c>
    </row>
    <row r="70" spans="1:7" x14ac:dyDescent="0.15">
      <c r="A70" s="47" t="s">
        <v>1239</v>
      </c>
      <c r="B70" s="281" t="s">
        <v>329</v>
      </c>
      <c r="C70" s="313"/>
      <c r="D70" s="93"/>
      <c r="E70" s="281">
        <v>1000</v>
      </c>
      <c r="F70" s="93">
        <f>D70-E70</f>
        <v>-1000</v>
      </c>
      <c r="G70" s="4">
        <f>IFERROR(F70/D70, 0)</f>
        <v>0</v>
      </c>
    </row>
    <row r="71" spans="1:7" s="14" customFormat="1" x14ac:dyDescent="0.15">
      <c r="A71" s="47" t="s">
        <v>1240</v>
      </c>
      <c r="B71" s="281" t="s">
        <v>329</v>
      </c>
      <c r="C71" s="313"/>
      <c r="D71" s="93"/>
      <c r="E71" s="281">
        <v>200</v>
      </c>
      <c r="F71" s="93">
        <f>D71-E71</f>
        <v>-200</v>
      </c>
      <c r="G71" s="4"/>
    </row>
    <row r="72" spans="1:7" x14ac:dyDescent="0.15">
      <c r="A72" s="47" t="s">
        <v>346</v>
      </c>
      <c r="B72" s="313">
        <v>0.25</v>
      </c>
      <c r="C72" s="4"/>
      <c r="D72" s="93"/>
      <c r="F72" s="93"/>
      <c r="G72" s="4"/>
    </row>
    <row r="73" spans="1:7" x14ac:dyDescent="0.15">
      <c r="A73" s="14" t="str">
        <f>"Total " &amp; A68</f>
        <v>Total Domicilio Services</v>
      </c>
      <c r="B73" s="92">
        <f>SUM(B69:B71)</f>
        <v>2500</v>
      </c>
      <c r="C73" s="92"/>
      <c r="D73" s="92">
        <f>SUM(D69:D71)</f>
        <v>2500</v>
      </c>
      <c r="E73" s="92">
        <f>SUM(E69:E71)</f>
        <v>1200</v>
      </c>
      <c r="F73" s="93">
        <f>SUM(F69:F71)</f>
        <v>1300</v>
      </c>
      <c r="G73" s="4">
        <f>F73/D73</f>
        <v>0.52</v>
      </c>
    </row>
    <row r="74" spans="1:7" x14ac:dyDescent="0.15">
      <c r="A74" s="47"/>
      <c r="B74" s="313"/>
      <c r="C74" s="4"/>
      <c r="D74" s="93"/>
      <c r="F74" s="93"/>
      <c r="G74" s="4"/>
    </row>
    <row r="75" spans="1:7" x14ac:dyDescent="0.15">
      <c r="A75" s="14" t="str">
        <f>A53 &amp; " + " &amp; A68</f>
        <v>Producto Diario + Domicilio Services</v>
      </c>
      <c r="B75" s="27">
        <f>B73+B58</f>
        <v>20500</v>
      </c>
      <c r="C75" s="64"/>
      <c r="D75" s="27">
        <f>D73+D58</f>
        <v>20500</v>
      </c>
      <c r="E75" s="27">
        <f>E73+E58</f>
        <v>13700</v>
      </c>
      <c r="F75" s="27">
        <f>F73+F58</f>
        <v>6800</v>
      </c>
      <c r="G75" s="179">
        <f>F75/D75</f>
        <v>0.33170731707317075</v>
      </c>
    </row>
    <row r="76" spans="1:7" x14ac:dyDescent="0.15">
      <c r="A76" s="14"/>
      <c r="B76" s="27"/>
      <c r="C76" s="64"/>
      <c r="D76" s="27"/>
      <c r="E76" s="27"/>
      <c r="F76" s="27"/>
      <c r="G76" s="179"/>
    </row>
    <row r="77" spans="1:7" x14ac:dyDescent="0.15">
      <c r="A77" s="14" t="s">
        <v>1249</v>
      </c>
    </row>
    <row r="78" spans="1:7" x14ac:dyDescent="0.15">
      <c r="A78" s="47" t="s">
        <v>1243</v>
      </c>
      <c r="B78" s="281">
        <v>23000</v>
      </c>
      <c r="C78" s="313">
        <v>0.09</v>
      </c>
      <c r="D78" s="93">
        <f>B78*(1-C78)</f>
        <v>20930</v>
      </c>
      <c r="E78" s="281">
        <v>13000</v>
      </c>
      <c r="F78" s="93">
        <f>D78-E78</f>
        <v>7930</v>
      </c>
      <c r="G78" s="4">
        <f>F78/D78</f>
        <v>0.37888198757763975</v>
      </c>
    </row>
    <row r="79" spans="1:7" x14ac:dyDescent="0.15">
      <c r="A79" s="47" t="s">
        <v>1242</v>
      </c>
      <c r="B79" s="281" t="s">
        <v>329</v>
      </c>
      <c r="C79" s="93"/>
      <c r="D79" s="93"/>
      <c r="E79" s="281">
        <v>500</v>
      </c>
      <c r="F79" s="93">
        <f>D79-E79</f>
        <v>-500</v>
      </c>
      <c r="G79" s="4"/>
    </row>
    <row r="80" spans="1:7" x14ac:dyDescent="0.15">
      <c r="A80" s="17" t="s">
        <v>328</v>
      </c>
      <c r="B80" s="281" t="s">
        <v>329</v>
      </c>
      <c r="C80" s="93"/>
      <c r="D80" s="93"/>
      <c r="E80" s="281">
        <v>0</v>
      </c>
      <c r="F80" s="93">
        <f>D80-E80</f>
        <v>0</v>
      </c>
      <c r="G80" s="4"/>
    </row>
    <row r="81" spans="1:7" x14ac:dyDescent="0.15">
      <c r="A81" s="17" t="s">
        <v>326</v>
      </c>
      <c r="B81" s="281" t="s">
        <v>329</v>
      </c>
      <c r="C81" s="93"/>
      <c r="D81" s="93"/>
      <c r="E81" s="281">
        <v>0</v>
      </c>
      <c r="F81" s="93">
        <f>D81-E81</f>
        <v>0</v>
      </c>
      <c r="G81" s="4"/>
    </row>
    <row r="82" spans="1:7" x14ac:dyDescent="0.15">
      <c r="A82" s="47" t="s">
        <v>346</v>
      </c>
      <c r="B82" s="313">
        <v>0.3</v>
      </c>
      <c r="C82" s="4"/>
      <c r="D82" s="93"/>
      <c r="F82" s="93"/>
      <c r="G82" s="4"/>
    </row>
    <row r="83" spans="1:7" x14ac:dyDescent="0.15">
      <c r="A83" s="14" t="str">
        <f>"Total " &amp; A77</f>
        <v>Total Producto Fusión</v>
      </c>
      <c r="B83" s="92">
        <f>SUM(B78:B81)</f>
        <v>23000</v>
      </c>
      <c r="C83" s="92"/>
      <c r="D83" s="92">
        <f>SUM(D78:D81)</f>
        <v>20930</v>
      </c>
      <c r="E83" s="92">
        <f>SUM(E78:E81)</f>
        <v>13500</v>
      </c>
      <c r="F83" s="93">
        <f>SUM(F78:F81)</f>
        <v>7430</v>
      </c>
      <c r="G83" s="4">
        <f>F83/D83</f>
        <v>0.35499283325370284</v>
      </c>
    </row>
    <row r="85" spans="1:7" s="14" customFormat="1" x14ac:dyDescent="0.15">
      <c r="A85" s="14" t="s">
        <v>1245</v>
      </c>
      <c r="B85" s="91"/>
      <c r="C85" s="6"/>
      <c r="D85" s="91"/>
      <c r="E85" s="91"/>
      <c r="F85" s="3"/>
      <c r="G85" s="94"/>
    </row>
    <row r="86" spans="1:7" x14ac:dyDescent="0.15">
      <c r="A86" s="47" t="s">
        <v>1248</v>
      </c>
      <c r="B86" s="281">
        <v>0</v>
      </c>
      <c r="C86" s="313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x14ac:dyDescent="0.15">
      <c r="A87" s="47" t="s">
        <v>1242</v>
      </c>
      <c r="B87" s="281" t="s">
        <v>329</v>
      </c>
      <c r="C87" s="93"/>
      <c r="D87" s="93"/>
      <c r="E87" s="281">
        <v>0</v>
      </c>
      <c r="F87" s="93">
        <f>D87-E87</f>
        <v>0</v>
      </c>
      <c r="G87" s="4"/>
    </row>
    <row r="88" spans="1:7" x14ac:dyDescent="0.15">
      <c r="A88" s="47" t="s">
        <v>342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x14ac:dyDescent="0.15">
      <c r="A90" s="47"/>
      <c r="B90" s="96"/>
      <c r="C90" s="4"/>
      <c r="D90" s="93"/>
      <c r="F90" s="93"/>
      <c r="G90" s="4"/>
    </row>
    <row r="91" spans="1:7" x14ac:dyDescent="0.15">
      <c r="A91" s="14" t="str">
        <f>A77 &amp; " + " &amp; A85</f>
        <v>Producto Fusión + Local Services</v>
      </c>
      <c r="B91" s="27">
        <f>B89+B83</f>
        <v>23000</v>
      </c>
      <c r="C91" s="64"/>
      <c r="D91" s="27">
        <f>D89+D83</f>
        <v>20930</v>
      </c>
      <c r="E91" s="27">
        <f>E89+E83</f>
        <v>13500</v>
      </c>
      <c r="F91" s="27">
        <f>F89+F83</f>
        <v>7430</v>
      </c>
      <c r="G91" s="179">
        <f>F91/D91</f>
        <v>0.35499283325370284</v>
      </c>
    </row>
    <row r="92" spans="1:7" s="14" customFormat="1" x14ac:dyDescent="0.15">
      <c r="A92" s="47"/>
      <c r="B92" s="96"/>
      <c r="C92" s="4"/>
      <c r="D92" s="93"/>
      <c r="E92" s="6"/>
      <c r="F92" s="93"/>
      <c r="G92" s="4"/>
    </row>
    <row r="93" spans="1:7" x14ac:dyDescent="0.15">
      <c r="A93" s="14" t="s">
        <v>1246</v>
      </c>
      <c r="B93" s="91"/>
      <c r="D93" s="91"/>
      <c r="E93" s="91"/>
      <c r="F93" s="3"/>
      <c r="G93" s="94"/>
    </row>
    <row r="94" spans="1:7" x14ac:dyDescent="0.15">
      <c r="A94" s="47" t="s">
        <v>1241</v>
      </c>
      <c r="B94" s="281">
        <v>2500</v>
      </c>
      <c r="C94" s="313">
        <v>0</v>
      </c>
      <c r="D94" s="93">
        <f>B94*(1-C94)</f>
        <v>2500</v>
      </c>
      <c r="E94" s="281">
        <v>0</v>
      </c>
      <c r="F94" s="93">
        <f>D94-E94</f>
        <v>2500</v>
      </c>
      <c r="G94" s="4">
        <f>IFERROR(F94/D94, 0)</f>
        <v>1</v>
      </c>
    </row>
    <row r="95" spans="1:7" x14ac:dyDescent="0.15">
      <c r="A95" s="47" t="s">
        <v>1239</v>
      </c>
      <c r="B95" s="281" t="s">
        <v>329</v>
      </c>
      <c r="C95" s="313"/>
      <c r="D95" s="93"/>
      <c r="E95" s="281">
        <v>1000</v>
      </c>
      <c r="F95" s="93">
        <f>D95-E95</f>
        <v>-1000</v>
      </c>
      <c r="G95" s="4">
        <f>IFERROR(F95/D95, 0)</f>
        <v>0</v>
      </c>
    </row>
    <row r="96" spans="1:7" x14ac:dyDescent="0.15">
      <c r="A96" s="47" t="s">
        <v>1240</v>
      </c>
      <c r="B96" s="281" t="s">
        <v>329</v>
      </c>
      <c r="C96" s="313"/>
      <c r="D96" s="93"/>
      <c r="E96" s="281">
        <v>200</v>
      </c>
      <c r="F96" s="93">
        <f>D96-E96</f>
        <v>-200</v>
      </c>
      <c r="G96" s="4"/>
    </row>
    <row r="97" spans="1:7" x14ac:dyDescent="0.15">
      <c r="A97" s="47" t="s">
        <v>346</v>
      </c>
      <c r="B97" s="313">
        <v>0.25</v>
      </c>
      <c r="C97" s="4"/>
      <c r="D97" s="93"/>
      <c r="F97" s="93"/>
      <c r="G97" s="4"/>
    </row>
    <row r="98" spans="1:7" x14ac:dyDescent="0.15">
      <c r="A98" s="14" t="str">
        <f>"Total " &amp; A93</f>
        <v>Total Domicilio Services</v>
      </c>
      <c r="B98" s="92">
        <f>SUM(B94:B96)</f>
        <v>2500</v>
      </c>
      <c r="C98" s="92"/>
      <c r="D98" s="92">
        <f>SUM(D94:D96)</f>
        <v>2500</v>
      </c>
      <c r="E98" s="92">
        <f>SUM(E94:E96)</f>
        <v>1200</v>
      </c>
      <c r="F98" s="93">
        <f>SUM(F94:F96)</f>
        <v>1300</v>
      </c>
      <c r="G98" s="4">
        <f>F98/D98</f>
        <v>0.52</v>
      </c>
    </row>
    <row r="99" spans="1:7" x14ac:dyDescent="0.15">
      <c r="A99" s="47"/>
      <c r="B99" s="313"/>
      <c r="C99" s="4"/>
      <c r="D99" s="93"/>
      <c r="F99" s="93"/>
      <c r="G99" s="4"/>
    </row>
    <row r="100" spans="1:7" x14ac:dyDescent="0.15">
      <c r="A100" s="14" t="str">
        <f>A77 &amp; " + " &amp; A93</f>
        <v>Producto Fusión + Domicilio Services</v>
      </c>
      <c r="B100" s="27">
        <f>B98+B83</f>
        <v>25500</v>
      </c>
      <c r="C100" s="64"/>
      <c r="D100" s="27">
        <f>D98+D83</f>
        <v>23430</v>
      </c>
      <c r="E100" s="27">
        <f>E98+E83</f>
        <v>14700</v>
      </c>
      <c r="F100" s="27">
        <f>F98+F83</f>
        <v>8730</v>
      </c>
      <c r="G100" s="179">
        <f>F100/D100</f>
        <v>0.37259923175416132</v>
      </c>
    </row>
    <row r="101" spans="1:7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39</v>
      </c>
    </row>
    <row r="103" spans="1:7" x14ac:dyDescent="0.15">
      <c r="A103" s="14" t="s">
        <v>337</v>
      </c>
    </row>
    <row r="104" spans="1:7" x14ac:dyDescent="0.15">
      <c r="A104" s="47" t="s">
        <v>638</v>
      </c>
      <c r="B104" s="93">
        <v>7250</v>
      </c>
      <c r="C104" s="313">
        <v>0.1</v>
      </c>
      <c r="D104" s="93">
        <f>B104*(1-C104)</f>
        <v>6525</v>
      </c>
      <c r="E104" s="93">
        <f>E96*0.9</f>
        <v>180</v>
      </c>
      <c r="F104" s="93">
        <f>D104-E104</f>
        <v>6345</v>
      </c>
      <c r="G104" s="4">
        <f>F104/D104</f>
        <v>0.97241379310344822</v>
      </c>
    </row>
    <row r="105" spans="1:7" x14ac:dyDescent="0.15">
      <c r="A105" s="17" t="s">
        <v>680</v>
      </c>
      <c r="B105" s="93" t="s">
        <v>329</v>
      </c>
      <c r="C105" s="93"/>
      <c r="D105" s="93"/>
      <c r="E105" s="93">
        <v>1.1000000000000001</v>
      </c>
      <c r="F105" s="93">
        <f>D105-E105</f>
        <v>-1.1000000000000001</v>
      </c>
      <c r="G105" s="4"/>
    </row>
    <row r="106" spans="1:7" x14ac:dyDescent="0.15">
      <c r="A106" s="17" t="s">
        <v>328</v>
      </c>
      <c r="B106" s="93" t="s">
        <v>329</v>
      </c>
      <c r="C106" s="93"/>
      <c r="D106" s="93"/>
      <c r="E106" s="93">
        <f>E98*0.9</f>
        <v>1080</v>
      </c>
      <c r="F106" s="93"/>
      <c r="G106" s="4"/>
    </row>
    <row r="107" spans="1:7" x14ac:dyDescent="0.15">
      <c r="A107" s="17" t="s">
        <v>326</v>
      </c>
      <c r="B107" s="93" t="s">
        <v>329</v>
      </c>
      <c r="C107" s="93"/>
      <c r="D107" s="93"/>
      <c r="E107" s="93">
        <f>E99*0.9</f>
        <v>0</v>
      </c>
      <c r="F107" s="93">
        <f>D107-E107</f>
        <v>0</v>
      </c>
      <c r="G107" s="4"/>
    </row>
    <row r="108" spans="1:7" x14ac:dyDescent="0.15">
      <c r="A108" s="14" t="s">
        <v>218</v>
      </c>
      <c r="B108" s="92">
        <f>SUM(B104:B107)</f>
        <v>7250</v>
      </c>
      <c r="C108" s="92"/>
      <c r="D108" s="92">
        <f>SUM(D104:D107)</f>
        <v>6525</v>
      </c>
      <c r="E108" s="92">
        <f>SUM(E104:E107)</f>
        <v>1261.0999999999999</v>
      </c>
      <c r="F108" s="93">
        <f>D108-E108</f>
        <v>5263.9</v>
      </c>
      <c r="G108" s="4">
        <f>F108/D108</f>
        <v>0.80672796934865898</v>
      </c>
    </row>
    <row r="110" spans="1:7" x14ac:dyDescent="0.15">
      <c r="A110" s="14" t="s">
        <v>639</v>
      </c>
    </row>
    <row r="111" spans="1:7" x14ac:dyDescent="0.15">
      <c r="A111" s="47" t="s">
        <v>1103</v>
      </c>
      <c r="B111" s="286">
        <v>350</v>
      </c>
      <c r="C111" s="313">
        <f>C104</f>
        <v>0.1</v>
      </c>
      <c r="D111" s="93">
        <f>B111*(1-C111)</f>
        <v>315</v>
      </c>
      <c r="E111" s="93"/>
      <c r="F111" s="93">
        <f>D111-E111</f>
        <v>315</v>
      </c>
      <c r="G111" s="4">
        <f>F111/D111</f>
        <v>1</v>
      </c>
    </row>
    <row r="112" spans="1:7" x14ac:dyDescent="0.15">
      <c r="A112" s="47" t="s">
        <v>343</v>
      </c>
      <c r="B112" s="313">
        <v>0.1</v>
      </c>
      <c r="C112" s="3"/>
      <c r="D112" s="93">
        <f>B111*B112</f>
        <v>35</v>
      </c>
      <c r="E112" s="93"/>
      <c r="F112" s="93">
        <f>D112-E112</f>
        <v>35</v>
      </c>
      <c r="G112" s="218">
        <f>F112/D112</f>
        <v>1</v>
      </c>
    </row>
    <row r="113" spans="1:7" x14ac:dyDescent="0.15">
      <c r="A113" s="47"/>
      <c r="B113" s="4"/>
      <c r="C113" s="3"/>
      <c r="D113" s="3"/>
      <c r="E113" s="93"/>
      <c r="F113" s="93"/>
      <c r="G113" s="4"/>
    </row>
    <row r="114" spans="1:7" s="14" customFormat="1" x14ac:dyDescent="0.15">
      <c r="A114" s="14" t="s">
        <v>682</v>
      </c>
      <c r="B114" s="27">
        <f>B111+B108</f>
        <v>7600</v>
      </c>
      <c r="C114" s="64"/>
      <c r="D114" s="27">
        <f>D111+D108</f>
        <v>6840</v>
      </c>
      <c r="E114" s="27">
        <f>E111+E108</f>
        <v>1261.0999999999999</v>
      </c>
      <c r="F114" s="27">
        <f>F111+F108</f>
        <v>5578.9</v>
      </c>
      <c r="G114" s="179">
        <f>F114/D114</f>
        <v>0.8156286549707602</v>
      </c>
    </row>
    <row r="115" spans="1:7" x14ac:dyDescent="0.15">
      <c r="B115" s="3"/>
      <c r="C115" s="3"/>
      <c r="D115" s="3"/>
      <c r="E115" s="93"/>
      <c r="F115" s="3"/>
    </row>
    <row r="116" spans="1:7" x14ac:dyDescent="0.15">
      <c r="A116" s="14" t="s">
        <v>640</v>
      </c>
      <c r="B116" s="91"/>
      <c r="D116" s="91"/>
      <c r="E116" s="91"/>
      <c r="F116" s="3"/>
      <c r="G116" s="94"/>
    </row>
    <row r="117" spans="1:7" x14ac:dyDescent="0.15">
      <c r="A117" s="47" t="s">
        <v>341</v>
      </c>
      <c r="B117" s="286">
        <v>25</v>
      </c>
      <c r="C117" s="313">
        <v>0.9</v>
      </c>
      <c r="D117" s="93">
        <f>B117*(1-C117)</f>
        <v>2.4999999999999996</v>
      </c>
      <c r="F117" s="93">
        <f>D117-E117</f>
        <v>2.4999999999999996</v>
      </c>
      <c r="G117" s="4">
        <f>F117/D117</f>
        <v>1</v>
      </c>
    </row>
    <row r="118" spans="1:7" x14ac:dyDescent="0.15">
      <c r="A118" s="47" t="s">
        <v>342</v>
      </c>
      <c r="B118" s="281">
        <v>225</v>
      </c>
      <c r="C118" s="313">
        <f>C104</f>
        <v>0.1</v>
      </c>
      <c r="D118" s="93">
        <f>B118*(1-C118)</f>
        <v>202.5</v>
      </c>
      <c r="F118" s="93">
        <f>D118-E118</f>
        <v>202.5</v>
      </c>
      <c r="G118" s="4">
        <f>F118/D118</f>
        <v>1</v>
      </c>
    </row>
    <row r="119" spans="1:7" x14ac:dyDescent="0.15">
      <c r="A119" s="47" t="s">
        <v>346</v>
      </c>
      <c r="B119" s="313">
        <v>0.9</v>
      </c>
      <c r="C119" s="4"/>
      <c r="D119" s="93"/>
      <c r="F119" s="93"/>
      <c r="G119" s="4"/>
    </row>
    <row r="120" spans="1:7" x14ac:dyDescent="0.15">
      <c r="A120" s="47"/>
      <c r="B120" s="96"/>
      <c r="C120" s="4"/>
      <c r="D120" s="93"/>
      <c r="F120" s="93"/>
      <c r="G120" s="4"/>
    </row>
    <row r="121" spans="1:7" s="14" customFormat="1" x14ac:dyDescent="0.15">
      <c r="A121" s="14" t="s">
        <v>683</v>
      </c>
      <c r="B121" s="27">
        <f>B118+B117+B108</f>
        <v>7500</v>
      </c>
      <c r="C121" s="64"/>
      <c r="D121" s="27">
        <f>D118+D117+D108</f>
        <v>6730</v>
      </c>
      <c r="E121" s="27">
        <f>E118+E117+E108</f>
        <v>1261.0999999999999</v>
      </c>
      <c r="F121" s="27">
        <f>F118+F117+F108</f>
        <v>5468.9</v>
      </c>
      <c r="G121" s="179">
        <f>F121/D121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#REF!</v>
      </c>
      <c r="L3" s="63"/>
      <c r="M3" s="63" t="e">
        <f>SUM(BA12:BL12)</f>
        <v>#REF!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 t="e">
        <f>SUM(BA13:BL13)</f>
        <v>#REF!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 t="e">
        <f>M4/M3</f>
        <v>#REF!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7" t="s">
        <v>35</v>
      </c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7"/>
      <c r="Q9" s="377" t="s">
        <v>36</v>
      </c>
      <c r="R9" s="377"/>
      <c r="S9" s="377"/>
      <c r="T9" s="377"/>
      <c r="U9" s="377"/>
      <c r="V9" s="377"/>
      <c r="W9" s="377"/>
      <c r="X9" s="377"/>
      <c r="Y9" s="377"/>
      <c r="Z9" s="377"/>
      <c r="AA9" s="377"/>
      <c r="AB9" s="377"/>
      <c r="AC9" s="377" t="s">
        <v>37</v>
      </c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 t="s">
        <v>38</v>
      </c>
      <c r="AP9" s="377"/>
      <c r="AQ9" s="377"/>
      <c r="AR9" s="377"/>
      <c r="AS9" s="377"/>
      <c r="AT9" s="377"/>
      <c r="AU9" s="377"/>
      <c r="AV9" s="377"/>
      <c r="AW9" s="377"/>
      <c r="AX9" s="377"/>
      <c r="AY9" s="377"/>
      <c r="AZ9" s="377"/>
      <c r="BA9" s="377" t="s">
        <v>39</v>
      </c>
      <c r="BB9" s="377"/>
      <c r="BC9" s="377"/>
      <c r="BD9" s="377"/>
      <c r="BE9" s="377"/>
      <c r="BF9" s="377"/>
      <c r="BG9" s="377"/>
      <c r="BH9" s="377"/>
      <c r="BI9" s="377"/>
      <c r="BJ9" s="377"/>
      <c r="BK9" s="377"/>
      <c r="BL9" s="37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 t="e">
        <f>BL28+BL30</f>
        <v>#REF!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288000</v>
      </c>
      <c r="R44" s="63">
        <f>'COGS-PRICE-MARGIN_CWS'!$B54*R43</f>
        <v>468000</v>
      </c>
      <c r="S44" s="63">
        <f>'COGS-PRICE-MARGIN_CWS'!$B54*S43</f>
        <v>522000</v>
      </c>
      <c r="T44" s="63">
        <f>'COGS-PRICE-MARGIN_CWS'!$B54*T43</f>
        <v>522000</v>
      </c>
      <c r="U44" s="63">
        <f>'COGS-PRICE-MARGIN_CWS'!$B54*U43</f>
        <v>576000</v>
      </c>
      <c r="V44" s="63">
        <f>'COGS-PRICE-MARGIN_CWS'!$B54*V43</f>
        <v>630000</v>
      </c>
      <c r="W44" s="63">
        <f>'COGS-PRICE-MARGIN_CWS'!$B54*W43</f>
        <v>522000</v>
      </c>
      <c r="X44" s="63">
        <f>'COGS-PRICE-MARGIN_CWS'!$B54*X43</f>
        <v>576000</v>
      </c>
      <c r="Y44" s="63">
        <f>'COGS-PRICE-MARGIN_CWS'!$B54*Y43</f>
        <v>468000</v>
      </c>
      <c r="Z44" s="63">
        <f>'COGS-PRICE-MARGIN_CWS'!$B54*Z43</f>
        <v>468000</v>
      </c>
      <c r="AA44" s="63">
        <f>'COGS-PRICE-MARGIN_CWS'!$B54*AA43</f>
        <v>468000</v>
      </c>
      <c r="AB44" s="63">
        <f>'COGS-PRICE-MARGIN_CWS'!$B54*AB43</f>
        <v>288000</v>
      </c>
      <c r="AC44" s="63">
        <f>'COGS-PRICE-MARGIN_CWS'!$B75*AC43</f>
        <v>594500</v>
      </c>
      <c r="AD44" s="63">
        <f>'COGS-PRICE-MARGIN_CWS'!$B75*AD43</f>
        <v>963500</v>
      </c>
      <c r="AE44" s="63">
        <f>'COGS-PRICE-MARGIN_CWS'!$B75*AE43</f>
        <v>1086500</v>
      </c>
      <c r="AF44" s="63">
        <f>'COGS-PRICE-MARGIN_CWS'!$B75*AF43</f>
        <v>1086500</v>
      </c>
      <c r="AG44" s="63">
        <f>'COGS-PRICE-MARGIN_CWS'!$B75*AG43</f>
        <v>1189000</v>
      </c>
      <c r="AH44" s="63">
        <f>'COGS-PRICE-MARGIN_CWS'!$B75*AH43</f>
        <v>1312000</v>
      </c>
      <c r="AI44" s="63">
        <f>'COGS-PRICE-MARGIN_CWS'!$B75*AI43</f>
        <v>1086500</v>
      </c>
      <c r="AJ44" s="63">
        <f>'COGS-PRICE-MARGIN_CWS'!$B75*AJ43</f>
        <v>1189000</v>
      </c>
      <c r="AK44" s="63">
        <f>'COGS-PRICE-MARGIN_CWS'!$B75*AK43</f>
        <v>963500</v>
      </c>
      <c r="AL44" s="63">
        <f>'COGS-PRICE-MARGIN_CWS'!$B75*AL43</f>
        <v>963500</v>
      </c>
      <c r="AM44" s="63">
        <f>'COGS-PRICE-MARGIN_CWS'!$B75*AM43</f>
        <v>963500</v>
      </c>
      <c r="AN44" s="63">
        <f>'COGS-PRICE-MARGIN_CWS'!$B75*AN43</f>
        <v>594500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239250</v>
      </c>
      <c r="BB44" s="63">
        <f>'COGS-PRICE-MARGIN_CWS'!$B104*BB43</f>
        <v>384250</v>
      </c>
      <c r="BC44" s="63">
        <f>'COGS-PRICE-MARGIN_CWS'!$B104*BC43</f>
        <v>427750</v>
      </c>
      <c r="BD44" s="63">
        <f>'COGS-PRICE-MARGIN_CWS'!$B104*BD43</f>
        <v>427750</v>
      </c>
      <c r="BE44" s="63">
        <f>'COGS-PRICE-MARGIN_CWS'!$B104*BE43</f>
        <v>478500</v>
      </c>
      <c r="BF44" s="63">
        <f>'COGS-PRICE-MARGIN_CWS'!$B104*BF43</f>
        <v>522000</v>
      </c>
      <c r="BG44" s="63">
        <f>'COGS-PRICE-MARGIN_CWS'!$B104*BG43</f>
        <v>427750</v>
      </c>
      <c r="BH44" s="63">
        <f>'COGS-PRICE-MARGIN_CWS'!$B104*BH43</f>
        <v>478500</v>
      </c>
      <c r="BI44" s="63">
        <f>'COGS-PRICE-MARGIN_CWS'!$B104*BI43</f>
        <v>384250</v>
      </c>
      <c r="BJ44" s="63">
        <f>'COGS-PRICE-MARGIN_CWS'!$B104*BJ43</f>
        <v>384250</v>
      </c>
      <c r="BK44" s="63">
        <f>'COGS-PRICE-MARGIN_CWS'!$B104*BK43</f>
        <v>384250</v>
      </c>
      <c r="BL44" s="63">
        <f>'COGS-PRICE-MARGIN_CWS'!$B104*BL43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0.1</v>
      </c>
      <c r="BB45" s="172">
        <f>'COGS-PRICE-MARGIN_CWS'!$C104</f>
        <v>0.1</v>
      </c>
      <c r="BC45" s="172">
        <f>'COGS-PRICE-MARGIN_CWS'!$C104</f>
        <v>0.1</v>
      </c>
      <c r="BD45" s="172">
        <f>'COGS-PRICE-MARGIN_CWS'!$C104</f>
        <v>0.1</v>
      </c>
      <c r="BE45" s="172">
        <f>'COGS-PRICE-MARGIN_CWS'!$C104</f>
        <v>0.1</v>
      </c>
      <c r="BF45" s="172">
        <f>'COGS-PRICE-MARGIN_CWS'!$C104</f>
        <v>0.1</v>
      </c>
      <c r="BG45" s="172">
        <f>'COGS-PRICE-MARGIN_CWS'!$C104</f>
        <v>0.1</v>
      </c>
      <c r="BH45" s="172">
        <f>'COGS-PRICE-MARGIN_CWS'!$C104</f>
        <v>0.1</v>
      </c>
      <c r="BI45" s="172">
        <f>'COGS-PRICE-MARGIN_CWS'!$C104</f>
        <v>0.1</v>
      </c>
      <c r="BJ45" s="172">
        <f>'COGS-PRICE-MARGIN_CWS'!$C104</f>
        <v>0.1</v>
      </c>
      <c r="BK45" s="172">
        <f>'COGS-PRICE-MARGIN_CWS'!$C104</f>
        <v>0.1</v>
      </c>
      <c r="BL45" s="172">
        <f>'COGS-PRICE-MARGIN_CWS'!$C104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192000</v>
      </c>
      <c r="R52" s="63">
        <f>'COGS-PRICE-MARGIN_CWS'!$E54*R43</f>
        <v>312000</v>
      </c>
      <c r="S52" s="63">
        <f>'COGS-PRICE-MARGIN_CWS'!$E54*S43</f>
        <v>348000</v>
      </c>
      <c r="T52" s="63">
        <f>'COGS-PRICE-MARGIN_CWS'!$E54*T43</f>
        <v>348000</v>
      </c>
      <c r="U52" s="63">
        <f>'COGS-PRICE-MARGIN_CWS'!$E54*U43</f>
        <v>384000</v>
      </c>
      <c r="V52" s="63">
        <f>'COGS-PRICE-MARGIN_CWS'!$E54*V43</f>
        <v>420000</v>
      </c>
      <c r="W52" s="63">
        <f>'COGS-PRICE-MARGIN_CWS'!$E54*W43</f>
        <v>348000</v>
      </c>
      <c r="X52" s="63">
        <f>'COGS-PRICE-MARGIN_CWS'!$E54*X43</f>
        <v>384000</v>
      </c>
      <c r="Y52" s="63">
        <f>'COGS-PRICE-MARGIN_CWS'!$E54*Y43</f>
        <v>312000</v>
      </c>
      <c r="Z52" s="63">
        <f>'COGS-PRICE-MARGIN_CWS'!$E54*Z43</f>
        <v>312000</v>
      </c>
      <c r="AA52" s="63">
        <f>'COGS-PRICE-MARGIN_CWS'!$E54*AA43</f>
        <v>312000</v>
      </c>
      <c r="AB52" s="63">
        <f>'COGS-PRICE-MARGIN_CWS'!$E54*AB43</f>
        <v>192000</v>
      </c>
      <c r="AC52" s="63">
        <f>'COGS-PRICE-MARGIN_CWS'!$E75*AC43</f>
        <v>397300</v>
      </c>
      <c r="AD52" s="63">
        <f>'COGS-PRICE-MARGIN_CWS'!$E75*AD43</f>
        <v>643900</v>
      </c>
      <c r="AE52" s="63">
        <f>'COGS-PRICE-MARGIN_CWS'!$E75*AE43</f>
        <v>726100</v>
      </c>
      <c r="AF52" s="63">
        <f>'COGS-PRICE-MARGIN_CWS'!$E75*AF43</f>
        <v>726100</v>
      </c>
      <c r="AG52" s="63">
        <f>'COGS-PRICE-MARGIN_CWS'!$E75*AG43</f>
        <v>794600</v>
      </c>
      <c r="AH52" s="63">
        <f>'COGS-PRICE-MARGIN_CWS'!$E75*AH43</f>
        <v>876800</v>
      </c>
      <c r="AI52" s="63">
        <f>'COGS-PRICE-MARGIN_CWS'!$E75*AI43</f>
        <v>726100</v>
      </c>
      <c r="AJ52" s="63">
        <f>'COGS-PRICE-MARGIN_CWS'!$E75*AJ43</f>
        <v>794600</v>
      </c>
      <c r="AK52" s="63">
        <f>'COGS-PRICE-MARGIN_CWS'!$E75*AK43</f>
        <v>643900</v>
      </c>
      <c r="AL52" s="63">
        <f>'COGS-PRICE-MARGIN_CWS'!$E75*AL43</f>
        <v>643900</v>
      </c>
      <c r="AM52" s="63">
        <f>'COGS-PRICE-MARGIN_CWS'!$E75*AM43</f>
        <v>643900</v>
      </c>
      <c r="AN52" s="63">
        <f>'COGS-PRICE-MARGIN_CWS'!$E75*AN43</f>
        <v>397300</v>
      </c>
      <c r="AO52" s="63">
        <f>'COGS-PRICE-MARGIN_CWS'!$E96*AO43</f>
        <v>6200</v>
      </c>
      <c r="AP52" s="63">
        <f>'COGS-PRICE-MARGIN_CWS'!$E96*AP43</f>
        <v>10000</v>
      </c>
      <c r="AQ52" s="63">
        <f>'COGS-PRICE-MARGIN_CWS'!$E96*AQ43</f>
        <v>11200</v>
      </c>
      <c r="AR52" s="63">
        <f>'COGS-PRICE-MARGIN_CWS'!$E96*AR43</f>
        <v>11200</v>
      </c>
      <c r="AS52" s="63">
        <f>'COGS-PRICE-MARGIN_CWS'!$E96*AS43</f>
        <v>12400</v>
      </c>
      <c r="AT52" s="63">
        <f>'COGS-PRICE-MARGIN_CWS'!$E96*AT43</f>
        <v>13600</v>
      </c>
      <c r="AU52" s="63">
        <f>'COGS-PRICE-MARGIN_CWS'!$E96*AU43</f>
        <v>11200</v>
      </c>
      <c r="AV52" s="63">
        <f>'COGS-PRICE-MARGIN_CWS'!$E96*AV43</f>
        <v>12400</v>
      </c>
      <c r="AW52" s="63">
        <f>'COGS-PRICE-MARGIN_CWS'!$E96*AW43</f>
        <v>10000</v>
      </c>
      <c r="AX52" s="63">
        <f>'COGS-PRICE-MARGIN_CWS'!$E96*AX43</f>
        <v>10000</v>
      </c>
      <c r="AY52" s="63">
        <f>'COGS-PRICE-MARGIN_CWS'!$E96*AY43</f>
        <v>10000</v>
      </c>
      <c r="AZ52" s="63">
        <f>'COGS-PRICE-MARGIN_CWS'!$E96*AZ43</f>
        <v>6200</v>
      </c>
      <c r="BA52" s="63">
        <f>'COGS-PRICE-MARGIN_CWS'!$E104*BA43</f>
        <v>5940</v>
      </c>
      <c r="BB52" s="63">
        <f>'COGS-PRICE-MARGIN_CWS'!$E104*BB43</f>
        <v>9540</v>
      </c>
      <c r="BC52" s="63">
        <f>'COGS-PRICE-MARGIN_CWS'!$E104*BC43</f>
        <v>10620</v>
      </c>
      <c r="BD52" s="63">
        <f>'COGS-PRICE-MARGIN_CWS'!$E104*BD43</f>
        <v>10620</v>
      </c>
      <c r="BE52" s="63">
        <f>'COGS-PRICE-MARGIN_CWS'!$E104*BE43</f>
        <v>11880</v>
      </c>
      <c r="BF52" s="63">
        <f>'COGS-PRICE-MARGIN_CWS'!$E104*BF43</f>
        <v>12960</v>
      </c>
      <c r="BG52" s="63">
        <f>'COGS-PRICE-MARGIN_CWS'!$E104*BG43</f>
        <v>10620</v>
      </c>
      <c r="BH52" s="63">
        <f>'COGS-PRICE-MARGIN_CWS'!$E104*BH43</f>
        <v>11880</v>
      </c>
      <c r="BI52" s="63">
        <f>'COGS-PRICE-MARGIN_CWS'!$E104*BI43</f>
        <v>9540</v>
      </c>
      <c r="BJ52" s="63">
        <f>'COGS-PRICE-MARGIN_CWS'!$E104*BJ43</f>
        <v>9540</v>
      </c>
      <c r="BK52" s="63">
        <f>'COGS-PRICE-MARGIN_CWS'!$E104*BK43</f>
        <v>9540</v>
      </c>
      <c r="BL52" s="63">
        <f>'COGS-PRICE-MARGIN_CWS'!$E104*BL43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8000</v>
      </c>
      <c r="R53" s="63">
        <f>'COGS-PRICE-MARGIN_CWS'!$E55*R43</f>
        <v>13000</v>
      </c>
      <c r="S53" s="63">
        <f>'COGS-PRICE-MARGIN_CWS'!$E55*S43</f>
        <v>14500</v>
      </c>
      <c r="T53" s="63">
        <f>'COGS-PRICE-MARGIN_CWS'!$E55*T43</f>
        <v>14500</v>
      </c>
      <c r="U53" s="63">
        <f>'COGS-PRICE-MARGIN_CWS'!$E55*U43</f>
        <v>16000</v>
      </c>
      <c r="V53" s="63">
        <f>'COGS-PRICE-MARGIN_CWS'!$E55*V43</f>
        <v>17500</v>
      </c>
      <c r="W53" s="63">
        <f>'COGS-PRICE-MARGIN_CWS'!$E55*W43</f>
        <v>14500</v>
      </c>
      <c r="X53" s="63">
        <f>'COGS-PRICE-MARGIN_CWS'!$E55*X43</f>
        <v>16000</v>
      </c>
      <c r="Y53" s="63">
        <f>'COGS-PRICE-MARGIN_CWS'!$E55*Y43</f>
        <v>13000</v>
      </c>
      <c r="Z53" s="63">
        <f>'COGS-PRICE-MARGIN_CWS'!$E55*Z43</f>
        <v>13000</v>
      </c>
      <c r="AA53" s="63">
        <f>'COGS-PRICE-MARGIN_CWS'!$E55*AA43</f>
        <v>13000</v>
      </c>
      <c r="AB53" s="63">
        <f>'COGS-PRICE-MARGIN_CWS'!$E55*AB43</f>
        <v>8000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36.300000000000004</v>
      </c>
      <c r="BB53" s="63">
        <f>'COGS-PRICE-MARGIN_CWS'!$E105*BB43</f>
        <v>58.300000000000004</v>
      </c>
      <c r="BC53" s="63">
        <f>'COGS-PRICE-MARGIN_CWS'!$E105*BC43</f>
        <v>64.900000000000006</v>
      </c>
      <c r="BD53" s="63">
        <f>'COGS-PRICE-MARGIN_CWS'!$E105*BD43</f>
        <v>64.900000000000006</v>
      </c>
      <c r="BE53" s="63">
        <f>'COGS-PRICE-MARGIN_CWS'!$E105*BE43</f>
        <v>72.600000000000009</v>
      </c>
      <c r="BF53" s="63">
        <f>'COGS-PRICE-MARGIN_CWS'!$E105*BF43</f>
        <v>79.2</v>
      </c>
      <c r="BG53" s="63">
        <f>'COGS-PRICE-MARGIN_CWS'!$E105*BG43</f>
        <v>64.900000000000006</v>
      </c>
      <c r="BH53" s="63">
        <f>'COGS-PRICE-MARGIN_CWS'!$E105*BH43</f>
        <v>72.600000000000009</v>
      </c>
      <c r="BI53" s="63">
        <f>'COGS-PRICE-MARGIN_CWS'!$E105*BI43</f>
        <v>58.300000000000004</v>
      </c>
      <c r="BJ53" s="63">
        <f>'COGS-PRICE-MARGIN_CWS'!$E105*BJ43</f>
        <v>58.300000000000004</v>
      </c>
      <c r="BK53" s="63">
        <f>'COGS-PRICE-MARGIN_CWS'!$E105*BK43</f>
        <v>58.300000000000004</v>
      </c>
      <c r="BL53" s="63">
        <f>'COGS-PRICE-MARGIN_CWS'!$E105*BL43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37200</v>
      </c>
      <c r="AP54" s="63">
        <f>'COGS-PRICE-MARGIN_CWS'!$E98*AP43</f>
        <v>60000</v>
      </c>
      <c r="AQ54" s="63">
        <f>'COGS-PRICE-MARGIN_CWS'!$E98*AQ43</f>
        <v>67200</v>
      </c>
      <c r="AR54" s="63">
        <f>'COGS-PRICE-MARGIN_CWS'!$E98*AR43</f>
        <v>67200</v>
      </c>
      <c r="AS54" s="63">
        <f>'COGS-PRICE-MARGIN_CWS'!$E98*AS43</f>
        <v>74400</v>
      </c>
      <c r="AT54" s="63">
        <f>'COGS-PRICE-MARGIN_CWS'!$E98*AT43</f>
        <v>81600</v>
      </c>
      <c r="AU54" s="63">
        <f>'COGS-PRICE-MARGIN_CWS'!$E98*AU43</f>
        <v>67200</v>
      </c>
      <c r="AV54" s="63">
        <f>'COGS-PRICE-MARGIN_CWS'!$E98*AV43</f>
        <v>74400</v>
      </c>
      <c r="AW54" s="63">
        <f>'COGS-PRICE-MARGIN_CWS'!$E98*AW43</f>
        <v>60000</v>
      </c>
      <c r="AX54" s="63">
        <f>'COGS-PRICE-MARGIN_CWS'!$E98*AX43</f>
        <v>60000</v>
      </c>
      <c r="AY54" s="63">
        <f>'COGS-PRICE-MARGIN_CWS'!$E98*AY43</f>
        <v>60000</v>
      </c>
      <c r="AZ54" s="63">
        <f>'COGS-PRICE-MARGIN_CWS'!$E98*AZ43</f>
        <v>37200</v>
      </c>
      <c r="BA54" s="63">
        <f>'COGS-PRICE-MARGIN_CWS'!$E106*BA43</f>
        <v>35640</v>
      </c>
      <c r="BB54" s="63">
        <f>'COGS-PRICE-MARGIN_CWS'!$E106*BB43</f>
        <v>57240</v>
      </c>
      <c r="BC54" s="63">
        <f>'COGS-PRICE-MARGIN_CWS'!$E106*BC43</f>
        <v>63720</v>
      </c>
      <c r="BD54" s="63">
        <f>'COGS-PRICE-MARGIN_CWS'!$E106*BD43</f>
        <v>63720</v>
      </c>
      <c r="BE54" s="63">
        <f>'COGS-PRICE-MARGIN_CWS'!$E106*BE43</f>
        <v>71280</v>
      </c>
      <c r="BF54" s="63">
        <f>'COGS-PRICE-MARGIN_CWS'!$E106*BF43</f>
        <v>77760</v>
      </c>
      <c r="BG54" s="63">
        <f>'COGS-PRICE-MARGIN_CWS'!$E106*BG43</f>
        <v>63720</v>
      </c>
      <c r="BH54" s="63">
        <f>'COGS-PRICE-MARGIN_CWS'!$E106*BH43</f>
        <v>71280</v>
      </c>
      <c r="BI54" s="63">
        <f>'COGS-PRICE-MARGIN_CWS'!$E106*BI43</f>
        <v>57240</v>
      </c>
      <c r="BJ54" s="63">
        <f>'COGS-PRICE-MARGIN_CWS'!$E106*BJ43</f>
        <v>57240</v>
      </c>
      <c r="BK54" s="63">
        <f>'COGS-PRICE-MARGIN_CWS'!$E106*BK43</f>
        <v>57240</v>
      </c>
      <c r="BL54" s="63">
        <f>'COGS-PRICE-MARGIN_CWS'!$E106*BL43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377000</v>
      </c>
      <c r="AD55" s="63">
        <f>'COGS-PRICE-MARGIN_CWS'!$E78*AD43</f>
        <v>611000</v>
      </c>
      <c r="AE55" s="63">
        <f>'COGS-PRICE-MARGIN_CWS'!$E78*AE43</f>
        <v>689000</v>
      </c>
      <c r="AF55" s="63">
        <f>'COGS-PRICE-MARGIN_CWS'!$E78*AF43</f>
        <v>689000</v>
      </c>
      <c r="AG55" s="63">
        <f>'COGS-PRICE-MARGIN_CWS'!$E78*AG43</f>
        <v>754000</v>
      </c>
      <c r="AH55" s="63">
        <f>'COGS-PRICE-MARGIN_CWS'!$E78*AH43</f>
        <v>832000</v>
      </c>
      <c r="AI55" s="63">
        <f>'COGS-PRICE-MARGIN_CWS'!$E78*AI43</f>
        <v>689000</v>
      </c>
      <c r="AJ55" s="63">
        <f>'COGS-PRICE-MARGIN_CWS'!$E78*AJ43</f>
        <v>754000</v>
      </c>
      <c r="AK55" s="63">
        <f>'COGS-PRICE-MARGIN_CWS'!$E78*AK43</f>
        <v>611000</v>
      </c>
      <c r="AL55" s="63">
        <f>'COGS-PRICE-MARGIN_CWS'!$E78*AL43</f>
        <v>611000</v>
      </c>
      <c r="AM55" s="63">
        <f>'COGS-PRICE-MARGIN_CWS'!$E78*AM43</f>
        <v>611000</v>
      </c>
      <c r="AN55" s="63">
        <f>'COGS-PRICE-MARGIN_CWS'!$E78*AN43</f>
        <v>377000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2500</v>
      </c>
      <c r="R65" s="172">
        <f>'COGS-PRICE-MARGIN_CWS'!$B69</f>
        <v>2500</v>
      </c>
      <c r="S65" s="172">
        <f>'COGS-PRICE-MARGIN_CWS'!$B69</f>
        <v>2500</v>
      </c>
      <c r="T65" s="172">
        <f>'COGS-PRICE-MARGIN_CWS'!$B69</f>
        <v>2500</v>
      </c>
      <c r="U65" s="172">
        <f>'COGS-PRICE-MARGIN_CWS'!$B69</f>
        <v>2500</v>
      </c>
      <c r="V65" s="172">
        <f>'COGS-PRICE-MARGIN_CWS'!$B69</f>
        <v>2500</v>
      </c>
      <c r="W65" s="172">
        <f>'COGS-PRICE-MARGIN_CWS'!$B69</f>
        <v>2500</v>
      </c>
      <c r="X65" s="172">
        <f>'COGS-PRICE-MARGIN_CWS'!$B69</f>
        <v>2500</v>
      </c>
      <c r="Y65" s="172">
        <f>'COGS-PRICE-MARGIN_CWS'!$B69</f>
        <v>2500</v>
      </c>
      <c r="Z65" s="172">
        <f>'COGS-PRICE-MARGIN_CWS'!$B69</f>
        <v>2500</v>
      </c>
      <c r="AA65" s="172">
        <f>'COGS-PRICE-MARGIN_CWS'!$B69</f>
        <v>2500</v>
      </c>
      <c r="AB65" s="172">
        <f>'COGS-PRICE-MARGIN_CWS'!$B69</f>
        <v>2500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0.9</v>
      </c>
      <c r="BB65" s="172">
        <f>'COGS-PRICE-MARGIN_CWS'!$B119</f>
        <v>0.9</v>
      </c>
      <c r="BC65" s="172">
        <f>'COGS-PRICE-MARGIN_CWS'!$B119</f>
        <v>0.9</v>
      </c>
      <c r="BD65" s="172">
        <f>'COGS-PRICE-MARGIN_CWS'!$B119</f>
        <v>0.9</v>
      </c>
      <c r="BE65" s="172">
        <f>'COGS-PRICE-MARGIN_CWS'!$B119</f>
        <v>0.9</v>
      </c>
      <c r="BF65" s="172">
        <f>'COGS-PRICE-MARGIN_CWS'!$B119</f>
        <v>0.9</v>
      </c>
      <c r="BG65" s="172">
        <f>'COGS-PRICE-MARGIN_CWS'!$B119</f>
        <v>0.9</v>
      </c>
      <c r="BH65" s="172">
        <f>'COGS-PRICE-MARGIN_CWS'!$B119</f>
        <v>0.9</v>
      </c>
      <c r="BI65" s="172">
        <f>'COGS-PRICE-MARGIN_CWS'!$B119</f>
        <v>0.9</v>
      </c>
      <c r="BJ65" s="172">
        <f>'COGS-PRICE-MARGIN_CWS'!$B119</f>
        <v>0.9</v>
      </c>
      <c r="BK65" s="172">
        <f>'COGS-PRICE-MARGIN_CWS'!$B119</f>
        <v>0.9</v>
      </c>
      <c r="BL65" s="172">
        <f>'COGS-PRICE-MARGIN_CWS'!$B119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8.6999999999999993</v>
      </c>
      <c r="AD71" s="108">
        <f>'COGS-PRICE-MARGIN_CWS'!$B82*AD66</f>
        <v>14.1</v>
      </c>
      <c r="AE71" s="108">
        <f>'COGS-PRICE-MARGIN_CWS'!$B82*AE66</f>
        <v>15.899999999999999</v>
      </c>
      <c r="AF71" s="108">
        <f>'COGS-PRICE-MARGIN_CWS'!$B82*AF66</f>
        <v>15.899999999999999</v>
      </c>
      <c r="AG71" s="108">
        <f>'COGS-PRICE-MARGIN_CWS'!$B82*AG66</f>
        <v>17.399999999999999</v>
      </c>
      <c r="AH71" s="108">
        <f>'COGS-PRICE-MARGIN_CWS'!$B82*AH66</f>
        <v>19.2</v>
      </c>
      <c r="AI71" s="108">
        <f>'COGS-PRICE-MARGIN_CWS'!$B82*AI66</f>
        <v>15.899999999999999</v>
      </c>
      <c r="AJ71" s="108">
        <f>'COGS-PRICE-MARGIN_CWS'!$B82*AJ66</f>
        <v>17.399999999999999</v>
      </c>
      <c r="AK71" s="108">
        <f>'COGS-PRICE-MARGIN_CWS'!$B82*AK66</f>
        <v>14.1</v>
      </c>
      <c r="AL71" s="108">
        <f>'COGS-PRICE-MARGIN_CWS'!$B82*AL66</f>
        <v>14.1</v>
      </c>
      <c r="AM71" s="108">
        <f>'COGS-PRICE-MARGIN_CWS'!$B82*AM66</f>
        <v>14.1</v>
      </c>
      <c r="AN71" s="108">
        <f>'COGS-PRICE-MARGIN_CWS'!$B82*AN66</f>
        <v>8.6999999999999993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1050</v>
      </c>
      <c r="BB71" s="108">
        <f>'COGS-PRICE-MARGIN_CWS'!$B111*BB66</f>
        <v>1750</v>
      </c>
      <c r="BC71" s="108">
        <f>'COGS-PRICE-MARGIN_CWS'!$B111*BC66</f>
        <v>1750</v>
      </c>
      <c r="BD71" s="108">
        <f>'COGS-PRICE-MARGIN_CWS'!$B111*BD66</f>
        <v>1750</v>
      </c>
      <c r="BE71" s="108">
        <f>'COGS-PRICE-MARGIN_CWS'!$B111*BE66</f>
        <v>2100</v>
      </c>
      <c r="BF71" s="108">
        <f>'COGS-PRICE-MARGIN_CWS'!$B111*BF66</f>
        <v>2450</v>
      </c>
      <c r="BG71" s="108">
        <f>'COGS-PRICE-MARGIN_CWS'!$B111*BG66</f>
        <v>1750</v>
      </c>
      <c r="BH71" s="108">
        <f>'COGS-PRICE-MARGIN_CWS'!$B111*BH66</f>
        <v>2100</v>
      </c>
      <c r="BI71" s="108">
        <f>'COGS-PRICE-MARGIN_CWS'!$B111*BI66</f>
        <v>1750</v>
      </c>
      <c r="BJ71" s="108">
        <f>'COGS-PRICE-MARGIN_CWS'!$B111*BJ66</f>
        <v>1750</v>
      </c>
      <c r="BK71" s="108">
        <f>'COGS-PRICE-MARGIN_CWS'!$B111*BK66</f>
        <v>1750</v>
      </c>
      <c r="BL71" s="108">
        <f>'COGS-PRICE-MARGIN_CWS'!$B111*BL66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0.1</v>
      </c>
      <c r="BB72" s="172">
        <f>'COGS-PRICE-MARGIN_CWS'!$C111</f>
        <v>0.1</v>
      </c>
      <c r="BC72" s="172">
        <f>'COGS-PRICE-MARGIN_CWS'!$C111</f>
        <v>0.1</v>
      </c>
      <c r="BD72" s="172">
        <f>'COGS-PRICE-MARGIN_CWS'!$C111</f>
        <v>0.1</v>
      </c>
      <c r="BE72" s="172">
        <f>'COGS-PRICE-MARGIN_CWS'!$C111</f>
        <v>0.1</v>
      </c>
      <c r="BF72" s="172">
        <f>'COGS-PRICE-MARGIN_CWS'!$C111</f>
        <v>0.1</v>
      </c>
      <c r="BG72" s="172">
        <f>'COGS-PRICE-MARGIN_CWS'!$C111</f>
        <v>0.1</v>
      </c>
      <c r="BH72" s="172">
        <f>'COGS-PRICE-MARGIN_CWS'!$C111</f>
        <v>0.1</v>
      </c>
      <c r="BI72" s="172">
        <f>'COGS-PRICE-MARGIN_CWS'!$C111</f>
        <v>0.1</v>
      </c>
      <c r="BJ72" s="172">
        <f>'COGS-PRICE-MARGIN_CWS'!$C111</f>
        <v>0.1</v>
      </c>
      <c r="BK72" s="172">
        <f>'COGS-PRICE-MARGIN_CWS'!$C111</f>
        <v>0.1</v>
      </c>
      <c r="BL72" s="172">
        <f>'COGS-PRICE-MARGIN_CWS'!$C111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750</v>
      </c>
      <c r="BB78" s="63">
        <f>'COGS-PRICE-MARGIN_CWS'!$B117*BB67</f>
        <v>1200</v>
      </c>
      <c r="BC78" s="63">
        <f>'COGS-PRICE-MARGIN_CWS'!$B117*BC67</f>
        <v>1350</v>
      </c>
      <c r="BD78" s="63">
        <f>'COGS-PRICE-MARGIN_CWS'!$B117*BD67</f>
        <v>1350</v>
      </c>
      <c r="BE78" s="63">
        <f>'COGS-PRICE-MARGIN_CWS'!$B117*BE67</f>
        <v>1500</v>
      </c>
      <c r="BF78" s="63">
        <f>'COGS-PRICE-MARGIN_CWS'!$B117*BF67</f>
        <v>1625</v>
      </c>
      <c r="BG78" s="63">
        <f>'COGS-PRICE-MARGIN_CWS'!$B117*BG67</f>
        <v>1350</v>
      </c>
      <c r="BH78" s="63">
        <f>'COGS-PRICE-MARGIN_CWS'!$B117*BH67</f>
        <v>1500</v>
      </c>
      <c r="BI78" s="63">
        <f>'COGS-PRICE-MARGIN_CWS'!$B117*BI67</f>
        <v>1200</v>
      </c>
      <c r="BJ78" s="63">
        <f>'COGS-PRICE-MARGIN_CWS'!$B117*BJ67</f>
        <v>1200</v>
      </c>
      <c r="BK78" s="63">
        <f>'COGS-PRICE-MARGIN_CWS'!$B117*BK67</f>
        <v>1200</v>
      </c>
      <c r="BL78" s="63">
        <f>'COGS-PRICE-MARGIN_CWS'!$B117*BL67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367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215325</v>
      </c>
      <c r="AZ7" s="9">
        <f>'REV-REVCALC_CWS'!AZ17</f>
        <v>345825</v>
      </c>
      <c r="BA7" s="9">
        <f>'REV-REVCALC_CWS'!BA17</f>
        <v>384975</v>
      </c>
      <c r="BB7" s="9">
        <f>'REV-REVCALC_CWS'!BB17</f>
        <v>384975</v>
      </c>
      <c r="BC7" s="9">
        <f>'REV-REVCALC_CWS'!BC17</f>
        <v>430650</v>
      </c>
      <c r="BD7" s="9">
        <f>'REV-REVCALC_CWS'!BD17</f>
        <v>469800</v>
      </c>
      <c r="BE7" s="9">
        <f>'REV-REVCALC_CWS'!BE17</f>
        <v>384975</v>
      </c>
      <c r="BF7" s="9">
        <f>'REV-REVCALC_CWS'!BF17</f>
        <v>430650</v>
      </c>
      <c r="BG7" s="9">
        <f>'REV-REVCALC_CWS'!BG17</f>
        <v>345825</v>
      </c>
      <c r="BH7" s="9">
        <f>'REV-REVCALC_CWS'!BH17</f>
        <v>345825</v>
      </c>
      <c r="BI7" s="9">
        <f>'REV-REVCALC_CWS'!BI17</f>
        <v>345825</v>
      </c>
      <c r="BJ7" s="9">
        <f>'REV-REVCALC_CWS'!BJ17</f>
        <v>215325</v>
      </c>
    </row>
    <row r="8" spans="1:63" x14ac:dyDescent="0.15">
      <c r="B8" s="33" t="s">
        <v>369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945</v>
      </c>
      <c r="AZ8" s="9">
        <f>'REV-REVCALC_CWS'!AZ40</f>
        <v>1575</v>
      </c>
      <c r="BA8" s="9">
        <f>'REV-REVCALC_CWS'!BA40</f>
        <v>1575</v>
      </c>
      <c r="BB8" s="9">
        <f>'REV-REVCALC_CWS'!BB40</f>
        <v>1575</v>
      </c>
      <c r="BC8" s="9">
        <f>'REV-REVCALC_CWS'!BC40</f>
        <v>1890</v>
      </c>
      <c r="BD8" s="9">
        <f>'REV-REVCALC_CWS'!BD40</f>
        <v>2205</v>
      </c>
      <c r="BE8" s="9">
        <f>'REV-REVCALC_CWS'!BE40</f>
        <v>1575</v>
      </c>
      <c r="BF8" s="9">
        <f>'REV-REVCALC_CWS'!BF40</f>
        <v>1890</v>
      </c>
      <c r="BG8" s="9">
        <f>'REV-REVCALC_CWS'!BG40</f>
        <v>1575</v>
      </c>
      <c r="BH8" s="9">
        <f>'REV-REVCALC_CWS'!BH40</f>
        <v>1575</v>
      </c>
      <c r="BI8" s="9">
        <f>'REV-REVCALC_CWS'!BI40</f>
        <v>1575</v>
      </c>
      <c r="BJ8" s="9">
        <f>'REV-REVCALC_CWS'!BJ40</f>
        <v>945</v>
      </c>
    </row>
    <row r="9" spans="1:63" x14ac:dyDescent="0.15">
      <c r="B9" s="33" t="s">
        <v>370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1092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750</v>
      </c>
      <c r="AZ10" s="9">
        <f>'REV-REVCALC_CWS'!AZ44</f>
        <v>1200</v>
      </c>
      <c r="BA10" s="9">
        <f>'REV-REVCALC_CWS'!BA44</f>
        <v>1350</v>
      </c>
      <c r="BB10" s="9">
        <f>'REV-REVCALC_CWS'!BB44</f>
        <v>1350</v>
      </c>
      <c r="BC10" s="9">
        <f>'REV-REVCALC_CWS'!BC44</f>
        <v>1500</v>
      </c>
      <c r="BD10" s="9">
        <f>'REV-REVCALC_CWS'!BD44</f>
        <v>1625</v>
      </c>
      <c r="BE10" s="9">
        <f>'REV-REVCALC_CWS'!BE44</f>
        <v>1350</v>
      </c>
      <c r="BF10" s="9">
        <f>'REV-REVCALC_CWS'!BF44</f>
        <v>1500</v>
      </c>
      <c r="BG10" s="9">
        <f>'REV-REVCALC_CWS'!BG44</f>
        <v>1200</v>
      </c>
      <c r="BH10" s="9">
        <f>'REV-REVCALC_CWS'!BH44</f>
        <v>1200</v>
      </c>
      <c r="BI10" s="9">
        <f>'REV-REVCALC_CWS'!BI44</f>
        <v>1200</v>
      </c>
      <c r="BJ10" s="9">
        <f>'REV-REVCALC_CWS'!BJ44</f>
        <v>750</v>
      </c>
    </row>
    <row r="11" spans="1:63" x14ac:dyDescent="0.15">
      <c r="B11" s="33" t="s">
        <v>372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676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677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pane xSplit="2" ySplit="3" topLeftCell="N61" activePane="bottomRight" state="frozen"/>
      <selection pane="topRight" activeCell="C1" sqref="C1"/>
      <selection pane="bottomLeft" activeCell="A4" sqref="A4"/>
      <selection pane="bottomRight" activeCell="P70" sqref="P70:Z70"/>
    </sheetView>
    <sheetView workbookViewId="2"/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9" t="s">
        <v>617</v>
      </c>
      <c r="B1" s="107" t="s">
        <v>613</v>
      </c>
    </row>
    <row r="2" spans="1:63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1251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1250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346</v>
      </c>
      <c r="B7" s="74"/>
      <c r="C7" s="368">
        <f>'COGS-PRICE-MARGIN_CWS'!$B32</f>
        <v>0.3</v>
      </c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96">
        <f>'COGS-PRICE-MARGIN_CWS'!$B82</f>
        <v>0.3</v>
      </c>
      <c r="P7" s="96">
        <f>'COGS-PRICE-MARGIN_CWS'!$B82</f>
        <v>0.3</v>
      </c>
      <c r="Q7" s="96">
        <f>'COGS-PRICE-MARGIN_CWS'!$B82</f>
        <v>0.3</v>
      </c>
      <c r="R7" s="96">
        <f>'COGS-PRICE-MARGIN_CWS'!$B82</f>
        <v>0.3</v>
      </c>
      <c r="S7" s="96">
        <f>'COGS-PRICE-MARGIN_CWS'!$B82</f>
        <v>0.3</v>
      </c>
      <c r="T7" s="96">
        <f>'COGS-PRICE-MARGIN_CWS'!$B82</f>
        <v>0.3</v>
      </c>
      <c r="U7" s="96">
        <f>'COGS-PRICE-MARGIN_CWS'!$B82</f>
        <v>0.3</v>
      </c>
      <c r="V7" s="96">
        <f>'COGS-PRICE-MARGIN_CWS'!$B82</f>
        <v>0.3</v>
      </c>
      <c r="W7" s="96">
        <f>'COGS-PRICE-MARGIN_CWS'!$B82</f>
        <v>0.3</v>
      </c>
      <c r="X7" s="96">
        <f>'COGS-PRICE-MARGIN_CWS'!$B82</f>
        <v>0.3</v>
      </c>
      <c r="Y7" s="96">
        <f>'COGS-PRICE-MARGIN_CWS'!$B82</f>
        <v>0.3</v>
      </c>
      <c r="Z7" s="96">
        <f>'COGS-PRICE-MARGIN_CWS'!$B82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6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7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288000</v>
      </c>
      <c r="P14" s="97">
        <f>'COGS-PRICE-MARGIN_CWS'!$B54*P13</f>
        <v>468000</v>
      </c>
      <c r="Q14" s="97">
        <f>'COGS-PRICE-MARGIN_CWS'!$B54*Q13</f>
        <v>522000</v>
      </c>
      <c r="R14" s="97">
        <f>'COGS-PRICE-MARGIN_CWS'!$B54*R13</f>
        <v>522000</v>
      </c>
      <c r="S14" s="97">
        <f>'COGS-PRICE-MARGIN_CWS'!$B54*S13</f>
        <v>576000</v>
      </c>
      <c r="T14" s="97">
        <f>'COGS-PRICE-MARGIN_CWS'!$B54*T13</f>
        <v>630000</v>
      </c>
      <c r="U14" s="97">
        <f>'COGS-PRICE-MARGIN_CWS'!$B54*U13</f>
        <v>522000</v>
      </c>
      <c r="V14" s="97">
        <f>'COGS-PRICE-MARGIN_CWS'!$B54*V13</f>
        <v>576000</v>
      </c>
      <c r="W14" s="97">
        <f>'COGS-PRICE-MARGIN_CWS'!$B54*W13</f>
        <v>468000</v>
      </c>
      <c r="X14" s="97">
        <f>'COGS-PRICE-MARGIN_CWS'!$B54*X13</f>
        <v>468000</v>
      </c>
      <c r="Y14" s="97">
        <f>'COGS-PRICE-MARGIN_CWS'!$B54*Y13</f>
        <v>468000</v>
      </c>
      <c r="Z14" s="97">
        <f>'COGS-PRICE-MARGIN_CWS'!$B54*Z13</f>
        <v>288000</v>
      </c>
      <c r="AA14" s="97">
        <f>'COGS-PRICE-MARGIN_CWS'!$B75*AA13</f>
        <v>594500</v>
      </c>
      <c r="AB14" s="97">
        <f>'COGS-PRICE-MARGIN_CWS'!$B75*AB13</f>
        <v>963500</v>
      </c>
      <c r="AC14" s="97">
        <f>'COGS-PRICE-MARGIN_CWS'!$B75*AC13</f>
        <v>1086500</v>
      </c>
      <c r="AD14" s="97">
        <f>'COGS-PRICE-MARGIN_CWS'!$B75*AD13</f>
        <v>1086500</v>
      </c>
      <c r="AE14" s="97">
        <f>'COGS-PRICE-MARGIN_CWS'!$B75*AE13</f>
        <v>1189000</v>
      </c>
      <c r="AF14" s="97">
        <f>'COGS-PRICE-MARGIN_CWS'!$B75*AF13</f>
        <v>1312000</v>
      </c>
      <c r="AG14" s="97">
        <f>'COGS-PRICE-MARGIN_CWS'!$B75*AG13</f>
        <v>1086500</v>
      </c>
      <c r="AH14" s="97">
        <f>'COGS-PRICE-MARGIN_CWS'!$B75*AH13</f>
        <v>1189000</v>
      </c>
      <c r="AI14" s="97">
        <f>'COGS-PRICE-MARGIN_CWS'!$B75*AI13</f>
        <v>963500</v>
      </c>
      <c r="AJ14" s="97">
        <f>'COGS-PRICE-MARGIN_CWS'!$B75*AJ13</f>
        <v>963500</v>
      </c>
      <c r="AK14" s="97">
        <f>'COGS-PRICE-MARGIN_CWS'!$B75*AK13</f>
        <v>963500</v>
      </c>
      <c r="AL14" s="97">
        <f>'COGS-PRICE-MARGIN_CWS'!$B75*AL13</f>
        <v>594500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239250</v>
      </c>
      <c r="AZ14" s="97">
        <f>'COGS-PRICE-MARGIN_CWS'!$B104*AZ13</f>
        <v>384250</v>
      </c>
      <c r="BA14" s="97">
        <f>'COGS-PRICE-MARGIN_CWS'!$B104*BA13</f>
        <v>427750</v>
      </c>
      <c r="BB14" s="97">
        <f>'COGS-PRICE-MARGIN_CWS'!$B104*BB13</f>
        <v>427750</v>
      </c>
      <c r="BC14" s="97">
        <f>'COGS-PRICE-MARGIN_CWS'!$B104*BC13</f>
        <v>478500</v>
      </c>
      <c r="BD14" s="97">
        <f>'COGS-PRICE-MARGIN_CWS'!$B104*BD13</f>
        <v>522000</v>
      </c>
      <c r="BE14" s="97">
        <f>'COGS-PRICE-MARGIN_CWS'!$B104*BE13</f>
        <v>427750</v>
      </c>
      <c r="BF14" s="97">
        <f>'COGS-PRICE-MARGIN_CWS'!$B104*BF13</f>
        <v>478500</v>
      </c>
      <c r="BG14" s="97">
        <f>'COGS-PRICE-MARGIN_CWS'!$B104*BG13</f>
        <v>384250</v>
      </c>
      <c r="BH14" s="97">
        <f>'COGS-PRICE-MARGIN_CWS'!$B104*BH13</f>
        <v>384250</v>
      </c>
      <c r="BI14" s="97">
        <f>'COGS-PRICE-MARGIN_CWS'!$B104*BI13</f>
        <v>384250</v>
      </c>
      <c r="BJ14" s="97">
        <f>'COGS-PRICE-MARGIN_CWS'!$B104*BJ13</f>
        <v>239250</v>
      </c>
      <c r="BK14" s="118" t="e">
        <f>SUM(C14:BJ14)</f>
        <v>#VALUE!</v>
      </c>
    </row>
    <row r="15" spans="1:63" x14ac:dyDescent="0.15">
      <c r="A15" s="47" t="s">
        <v>351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0.1</v>
      </c>
      <c r="AZ15" s="98">
        <f>'COGS-PRICE-MARGIN_CWS'!$C104</f>
        <v>0.1</v>
      </c>
      <c r="BA15" s="98">
        <f>'COGS-PRICE-MARGIN_CWS'!$C104</f>
        <v>0.1</v>
      </c>
      <c r="BB15" s="98">
        <f>'COGS-PRICE-MARGIN_CWS'!$C104</f>
        <v>0.1</v>
      </c>
      <c r="BC15" s="98">
        <f>'COGS-PRICE-MARGIN_CWS'!$C104</f>
        <v>0.1</v>
      </c>
      <c r="BD15" s="98">
        <f>'COGS-PRICE-MARGIN_CWS'!$C104</f>
        <v>0.1</v>
      </c>
      <c r="BE15" s="98">
        <f>'COGS-PRICE-MARGIN_CWS'!$C104</f>
        <v>0.1</v>
      </c>
      <c r="BF15" s="98">
        <f>'COGS-PRICE-MARGIN_CWS'!$C104</f>
        <v>0.1</v>
      </c>
      <c r="BG15" s="98">
        <f>'COGS-PRICE-MARGIN_CWS'!$C104</f>
        <v>0.1</v>
      </c>
      <c r="BH15" s="98">
        <f>'COGS-PRICE-MARGIN_CWS'!$C104</f>
        <v>0.1</v>
      </c>
      <c r="BI15" s="98">
        <f>'COGS-PRICE-MARGIN_CWS'!$C104</f>
        <v>0.1</v>
      </c>
      <c r="BJ15" s="98">
        <f>'COGS-PRICE-MARGIN_CWS'!$C104</f>
        <v>0.1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353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215325</v>
      </c>
      <c r="AZ17" s="99">
        <f t="shared" si="6"/>
        <v>345825</v>
      </c>
      <c r="BA17" s="99">
        <f t="shared" si="6"/>
        <v>384975</v>
      </c>
      <c r="BB17" s="99">
        <f t="shared" si="6"/>
        <v>384975</v>
      </c>
      <c r="BC17" s="99">
        <f t="shared" si="6"/>
        <v>430650</v>
      </c>
      <c r="BD17" s="99">
        <f t="shared" si="6"/>
        <v>469800</v>
      </c>
      <c r="BE17" s="99">
        <f t="shared" si="6"/>
        <v>384975</v>
      </c>
      <c r="BF17" s="99">
        <f t="shared" si="6"/>
        <v>430650</v>
      </c>
      <c r="BG17" s="99">
        <f t="shared" si="6"/>
        <v>345825</v>
      </c>
      <c r="BH17" s="99">
        <f t="shared" si="6"/>
        <v>345825</v>
      </c>
      <c r="BI17" s="99">
        <f t="shared" si="6"/>
        <v>345825</v>
      </c>
      <c r="BJ17" s="99">
        <f t="shared" si="6"/>
        <v>215325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192000</v>
      </c>
      <c r="P21" s="97">
        <f>'COGS-PRICE-MARGIN_CWS'!$E54*P13</f>
        <v>312000</v>
      </c>
      <c r="Q21" s="97">
        <f>'COGS-PRICE-MARGIN_CWS'!$E54*Q13</f>
        <v>348000</v>
      </c>
      <c r="R21" s="97">
        <f>'COGS-PRICE-MARGIN_CWS'!$E54*R13</f>
        <v>348000</v>
      </c>
      <c r="S21" s="97">
        <f>'COGS-PRICE-MARGIN_CWS'!$E54*S13</f>
        <v>384000</v>
      </c>
      <c r="T21" s="97">
        <f>'COGS-PRICE-MARGIN_CWS'!$E54*T13</f>
        <v>420000</v>
      </c>
      <c r="U21" s="97">
        <f>'COGS-PRICE-MARGIN_CWS'!$E54*U13</f>
        <v>348000</v>
      </c>
      <c r="V21" s="97">
        <f>'COGS-PRICE-MARGIN_CWS'!$E54*V13</f>
        <v>384000</v>
      </c>
      <c r="W21" s="97">
        <f>'COGS-PRICE-MARGIN_CWS'!$E54*W13</f>
        <v>312000</v>
      </c>
      <c r="X21" s="97">
        <f>'COGS-PRICE-MARGIN_CWS'!$E54*X13</f>
        <v>312000</v>
      </c>
      <c r="Y21" s="97">
        <f>'COGS-PRICE-MARGIN_CWS'!$E54*Y13</f>
        <v>312000</v>
      </c>
      <c r="Z21" s="97">
        <f>'COGS-PRICE-MARGIN_CWS'!$E54*Z13</f>
        <v>192000</v>
      </c>
      <c r="AA21" s="97">
        <f>'COGS-PRICE-MARGIN_CWS'!$E75*AA13</f>
        <v>397300</v>
      </c>
      <c r="AB21" s="97">
        <f>'COGS-PRICE-MARGIN_CWS'!$E75*AB13</f>
        <v>643900</v>
      </c>
      <c r="AC21" s="97">
        <f>'COGS-PRICE-MARGIN_CWS'!$E75*AC13</f>
        <v>726100</v>
      </c>
      <c r="AD21" s="97">
        <f>'COGS-PRICE-MARGIN_CWS'!$E75*AD13</f>
        <v>726100</v>
      </c>
      <c r="AE21" s="97">
        <f>'COGS-PRICE-MARGIN_CWS'!$E75*AE13</f>
        <v>794600</v>
      </c>
      <c r="AF21" s="97">
        <f>'COGS-PRICE-MARGIN_CWS'!$E75*AF13</f>
        <v>876800</v>
      </c>
      <c r="AG21" s="97">
        <f>'COGS-PRICE-MARGIN_CWS'!$E75*AG13</f>
        <v>726100</v>
      </c>
      <c r="AH21" s="97">
        <f>'COGS-PRICE-MARGIN_CWS'!$E75*AH13</f>
        <v>794600</v>
      </c>
      <c r="AI21" s="97">
        <f>'COGS-PRICE-MARGIN_CWS'!$E75*AI13</f>
        <v>643900</v>
      </c>
      <c r="AJ21" s="97">
        <f>'COGS-PRICE-MARGIN_CWS'!$E75*AJ13</f>
        <v>643900</v>
      </c>
      <c r="AK21" s="97">
        <f>'COGS-PRICE-MARGIN_CWS'!$E75*AK13</f>
        <v>643900</v>
      </c>
      <c r="AL21" s="97">
        <f>'COGS-PRICE-MARGIN_CWS'!$E75*AL13</f>
        <v>397300</v>
      </c>
      <c r="AM21" s="97">
        <f>'COGS-PRICE-MARGIN_CWS'!$E96*AM13</f>
        <v>6200</v>
      </c>
      <c r="AN21" s="97">
        <f>'COGS-PRICE-MARGIN_CWS'!$E96*AN13</f>
        <v>10000</v>
      </c>
      <c r="AO21" s="97">
        <f>'COGS-PRICE-MARGIN_CWS'!$E96*AO13</f>
        <v>11200</v>
      </c>
      <c r="AP21" s="97">
        <f>'COGS-PRICE-MARGIN_CWS'!$E96*AP13</f>
        <v>11200</v>
      </c>
      <c r="AQ21" s="97">
        <f>'COGS-PRICE-MARGIN_CWS'!$E96*AQ13</f>
        <v>12400</v>
      </c>
      <c r="AR21" s="97">
        <f>'COGS-PRICE-MARGIN_CWS'!$E96*AR13</f>
        <v>13600</v>
      </c>
      <c r="AS21" s="97">
        <f>'COGS-PRICE-MARGIN_CWS'!$E96*AS13</f>
        <v>11200</v>
      </c>
      <c r="AT21" s="97">
        <f>'COGS-PRICE-MARGIN_CWS'!$E96*AT13</f>
        <v>12400</v>
      </c>
      <c r="AU21" s="97">
        <f>'COGS-PRICE-MARGIN_CWS'!$E96*AU13</f>
        <v>10000</v>
      </c>
      <c r="AV21" s="97">
        <f>'COGS-PRICE-MARGIN_CWS'!$E96*AV13</f>
        <v>10000</v>
      </c>
      <c r="AW21" s="97">
        <f>'COGS-PRICE-MARGIN_CWS'!$E96*AW13</f>
        <v>10000</v>
      </c>
      <c r="AX21" s="97">
        <f>'COGS-PRICE-MARGIN_CWS'!$E96*AX13</f>
        <v>6200</v>
      </c>
      <c r="AY21" s="97">
        <f>'COGS-PRICE-MARGIN_CWS'!$E104*AY13</f>
        <v>5940</v>
      </c>
      <c r="AZ21" s="97">
        <f>'COGS-PRICE-MARGIN_CWS'!$E104*AZ13</f>
        <v>9540</v>
      </c>
      <c r="BA21" s="97">
        <f>'COGS-PRICE-MARGIN_CWS'!$E104*BA13</f>
        <v>10620</v>
      </c>
      <c r="BB21" s="97">
        <f>'COGS-PRICE-MARGIN_CWS'!$E104*BB13</f>
        <v>10620</v>
      </c>
      <c r="BC21" s="97">
        <f>'COGS-PRICE-MARGIN_CWS'!$E104*BC13</f>
        <v>11880</v>
      </c>
      <c r="BD21" s="97">
        <f>'COGS-PRICE-MARGIN_CWS'!$E104*BD13</f>
        <v>12960</v>
      </c>
      <c r="BE21" s="97">
        <f>'COGS-PRICE-MARGIN_CWS'!$E104*BE13</f>
        <v>10620</v>
      </c>
      <c r="BF21" s="97">
        <f>'COGS-PRICE-MARGIN_CWS'!$E104*BF13</f>
        <v>11880</v>
      </c>
      <c r="BG21" s="97">
        <f>'COGS-PRICE-MARGIN_CWS'!$E104*BG13</f>
        <v>9540</v>
      </c>
      <c r="BH21" s="97">
        <f>'COGS-PRICE-MARGIN_CWS'!$E104*BH13</f>
        <v>9540</v>
      </c>
      <c r="BI21" s="97">
        <f>'COGS-PRICE-MARGIN_CWS'!$E104*BI13</f>
        <v>9540</v>
      </c>
      <c r="BJ21" s="97">
        <f>'COGS-PRICE-MARGIN_CWS'!$E104*BJ13</f>
        <v>5940</v>
      </c>
      <c r="BK21" s="118">
        <f>SUM(C21:BJ21)</f>
        <v>12637520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8000</v>
      </c>
      <c r="P22" s="97">
        <f>'COGS-PRICE-MARGIN_CWS'!$E55*P13</f>
        <v>13000</v>
      </c>
      <c r="Q22" s="97">
        <f>'COGS-PRICE-MARGIN_CWS'!$E55*Q13</f>
        <v>14500</v>
      </c>
      <c r="R22" s="97">
        <f>'COGS-PRICE-MARGIN_CWS'!$E55*R13</f>
        <v>14500</v>
      </c>
      <c r="S22" s="97">
        <f>'COGS-PRICE-MARGIN_CWS'!$E55*S13</f>
        <v>16000</v>
      </c>
      <c r="T22" s="97">
        <f>'COGS-PRICE-MARGIN_CWS'!$E55*T13</f>
        <v>17500</v>
      </c>
      <c r="U22" s="97">
        <f>'COGS-PRICE-MARGIN_CWS'!$E55*U13</f>
        <v>14500</v>
      </c>
      <c r="V22" s="97">
        <f>'COGS-PRICE-MARGIN_CWS'!$E55*V13</f>
        <v>16000</v>
      </c>
      <c r="W22" s="97">
        <f>'COGS-PRICE-MARGIN_CWS'!$E55*W13</f>
        <v>13000</v>
      </c>
      <c r="X22" s="97">
        <f>'COGS-PRICE-MARGIN_CWS'!$E55*X13</f>
        <v>13000</v>
      </c>
      <c r="Y22" s="97">
        <f>'COGS-PRICE-MARGIN_CWS'!$E55*Y13</f>
        <v>13000</v>
      </c>
      <c r="Z22" s="97">
        <f>'COGS-PRICE-MARGIN_CWS'!$E55*Z13</f>
        <v>8000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36.300000000000004</v>
      </c>
      <c r="AZ22" s="97">
        <f>'COGS-PRICE-MARGIN_CWS'!$E105*AZ13</f>
        <v>58.300000000000004</v>
      </c>
      <c r="BA22" s="97">
        <f>'COGS-PRICE-MARGIN_CWS'!$E105*BA13</f>
        <v>64.900000000000006</v>
      </c>
      <c r="BB22" s="97">
        <f>'COGS-PRICE-MARGIN_CWS'!$E105*BB13</f>
        <v>64.900000000000006</v>
      </c>
      <c r="BC22" s="97">
        <f>'COGS-PRICE-MARGIN_CWS'!$E105*BC13</f>
        <v>72.600000000000009</v>
      </c>
      <c r="BD22" s="97">
        <f>'COGS-PRICE-MARGIN_CWS'!$E105*BD13</f>
        <v>79.2</v>
      </c>
      <c r="BE22" s="97">
        <f>'COGS-PRICE-MARGIN_CWS'!$E105*BE13</f>
        <v>64.900000000000006</v>
      </c>
      <c r="BF22" s="97">
        <f>'COGS-PRICE-MARGIN_CWS'!$E105*BF13</f>
        <v>72.600000000000009</v>
      </c>
      <c r="BG22" s="97">
        <f>'COGS-PRICE-MARGIN_CWS'!$E105*BG13</f>
        <v>58.300000000000004</v>
      </c>
      <c r="BH22" s="97">
        <f>'COGS-PRICE-MARGIN_CWS'!$E105*BH13</f>
        <v>58.300000000000004</v>
      </c>
      <c r="BI22" s="97">
        <f>'COGS-PRICE-MARGIN_CWS'!$E105*BI13</f>
        <v>58.300000000000004</v>
      </c>
      <c r="BJ22" s="97">
        <f>'COGS-PRICE-MARGIN_CWS'!$E105*BJ13</f>
        <v>36.300000000000004</v>
      </c>
      <c r="BK22" s="118">
        <f>SUM(C22:BJ22)</f>
        <v>183224.89999999994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37200</v>
      </c>
      <c r="AN23" s="97">
        <f>'COGS-PRICE-MARGIN_CWS'!$E98*AN13</f>
        <v>60000</v>
      </c>
      <c r="AO23" s="97">
        <f>'COGS-PRICE-MARGIN_CWS'!$E98*AO13</f>
        <v>67200</v>
      </c>
      <c r="AP23" s="97">
        <f>'COGS-PRICE-MARGIN_CWS'!$E98*AP13</f>
        <v>67200</v>
      </c>
      <c r="AQ23" s="97">
        <f>'COGS-PRICE-MARGIN_CWS'!$E98*AQ13</f>
        <v>74400</v>
      </c>
      <c r="AR23" s="97">
        <f>'COGS-PRICE-MARGIN_CWS'!$E98*AR13</f>
        <v>81600</v>
      </c>
      <c r="AS23" s="97">
        <f>'COGS-PRICE-MARGIN_CWS'!$E98*AS13</f>
        <v>67200</v>
      </c>
      <c r="AT23" s="97">
        <f>'COGS-PRICE-MARGIN_CWS'!$E98*AT13</f>
        <v>74400</v>
      </c>
      <c r="AU23" s="97">
        <f>'COGS-PRICE-MARGIN_CWS'!$E98*AU13</f>
        <v>60000</v>
      </c>
      <c r="AV23" s="97">
        <f>'COGS-PRICE-MARGIN_CWS'!$E98*AV13</f>
        <v>60000</v>
      </c>
      <c r="AW23" s="97">
        <f>'COGS-PRICE-MARGIN_CWS'!$E98*AW13</f>
        <v>60000</v>
      </c>
      <c r="AX23" s="97">
        <f>'COGS-PRICE-MARGIN_CWS'!$E98*AX13</f>
        <v>37200</v>
      </c>
      <c r="AY23" s="97">
        <f>'COGS-PRICE-MARGIN_CWS'!$E106*AY13</f>
        <v>35640</v>
      </c>
      <c r="AZ23" s="97">
        <f>'COGS-PRICE-MARGIN_CWS'!$E106*AZ13</f>
        <v>57240</v>
      </c>
      <c r="BA23" s="97">
        <f>'COGS-PRICE-MARGIN_CWS'!$E106*BA13</f>
        <v>63720</v>
      </c>
      <c r="BB23" s="97">
        <f>'COGS-PRICE-MARGIN_CWS'!$E106*BB13</f>
        <v>63720</v>
      </c>
      <c r="BC23" s="97">
        <f>'COGS-PRICE-MARGIN_CWS'!$E106*BC13</f>
        <v>71280</v>
      </c>
      <c r="BD23" s="97">
        <f>'COGS-PRICE-MARGIN_CWS'!$E106*BD13</f>
        <v>77760</v>
      </c>
      <c r="BE23" s="97">
        <f>'COGS-PRICE-MARGIN_CWS'!$E106*BE13</f>
        <v>63720</v>
      </c>
      <c r="BF23" s="97">
        <f>'COGS-PRICE-MARGIN_CWS'!$E106*BF13</f>
        <v>71280</v>
      </c>
      <c r="BG23" s="97">
        <f>'COGS-PRICE-MARGIN_CWS'!$E106*BG13</f>
        <v>57240</v>
      </c>
      <c r="BH23" s="97">
        <f>'COGS-PRICE-MARGIN_CWS'!$E106*BH13</f>
        <v>57240</v>
      </c>
      <c r="BI23" s="97">
        <f>'COGS-PRICE-MARGIN_CWS'!$E106*BI13</f>
        <v>57240</v>
      </c>
      <c r="BJ23" s="97">
        <f>'COGS-PRICE-MARGIN_CWS'!$E106*BJ13</f>
        <v>35640</v>
      </c>
      <c r="BK23" s="118">
        <f>SUM(C23:BJ23)</f>
        <v>1458120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377000</v>
      </c>
      <c r="AB24" s="97">
        <f>'COGS-PRICE-MARGIN_CWS'!$E78*AB13</f>
        <v>611000</v>
      </c>
      <c r="AC24" s="97">
        <f>'COGS-PRICE-MARGIN_CWS'!$E78*AC13</f>
        <v>689000</v>
      </c>
      <c r="AD24" s="97">
        <f>'COGS-PRICE-MARGIN_CWS'!$E78*AD13</f>
        <v>689000</v>
      </c>
      <c r="AE24" s="97">
        <f>'COGS-PRICE-MARGIN_CWS'!$E78*AE13</f>
        <v>754000</v>
      </c>
      <c r="AF24" s="97">
        <f>'COGS-PRICE-MARGIN_CWS'!$E78*AF13</f>
        <v>832000</v>
      </c>
      <c r="AG24" s="97">
        <f>'COGS-PRICE-MARGIN_CWS'!$E78*AG13</f>
        <v>689000</v>
      </c>
      <c r="AH24" s="97">
        <f>'COGS-PRICE-MARGIN_CWS'!$E78*AH13</f>
        <v>754000</v>
      </c>
      <c r="AI24" s="97">
        <f>'COGS-PRICE-MARGIN_CWS'!$E78*AI13</f>
        <v>611000</v>
      </c>
      <c r="AJ24" s="97">
        <f>'COGS-PRICE-MARGIN_CWS'!$E78*AJ13</f>
        <v>611000</v>
      </c>
      <c r="AK24" s="97">
        <f>'COGS-PRICE-MARGIN_CWS'!$E78*AK13</f>
        <v>611000</v>
      </c>
      <c r="AL24" s="97">
        <f>'COGS-PRICE-MARGIN_CWS'!$E78*AL13</f>
        <v>377000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348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41616.300000000003</v>
      </c>
      <c r="AZ26" s="99">
        <f t="shared" si="9"/>
        <v>66838.3</v>
      </c>
      <c r="BA26" s="99">
        <f t="shared" si="9"/>
        <v>74404.899999999994</v>
      </c>
      <c r="BB26" s="99">
        <f t="shared" si="9"/>
        <v>74404.899999999994</v>
      </c>
      <c r="BC26" s="99">
        <f t="shared" si="9"/>
        <v>83232.600000000006</v>
      </c>
      <c r="BD26" s="99">
        <f t="shared" si="9"/>
        <v>90799.2</v>
      </c>
      <c r="BE26" s="99">
        <f t="shared" si="9"/>
        <v>74404.899999999994</v>
      </c>
      <c r="BF26" s="99">
        <f t="shared" si="9"/>
        <v>83232.600000000006</v>
      </c>
      <c r="BG26" s="99">
        <f t="shared" si="9"/>
        <v>66838.3</v>
      </c>
      <c r="BH26" s="99">
        <f t="shared" si="9"/>
        <v>66838.3</v>
      </c>
      <c r="BI26" s="99">
        <f t="shared" si="9"/>
        <v>66838.3</v>
      </c>
      <c r="BJ26" s="99">
        <f t="shared" si="9"/>
        <v>41616.300000000003</v>
      </c>
      <c r="BK26" s="118">
        <f>SUM(C26:BJ26)</f>
        <v>21883864.900000002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345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173708.7</v>
      </c>
      <c r="AZ28" s="99">
        <f t="shared" si="11"/>
        <v>278986.7</v>
      </c>
      <c r="BA28" s="99">
        <f t="shared" si="11"/>
        <v>310570.09999999998</v>
      </c>
      <c r="BB28" s="99">
        <f t="shared" si="11"/>
        <v>310570.09999999998</v>
      </c>
      <c r="BC28" s="99">
        <f t="shared" si="11"/>
        <v>347417.4</v>
      </c>
      <c r="BD28" s="99">
        <f t="shared" si="11"/>
        <v>379000.8</v>
      </c>
      <c r="BE28" s="99">
        <f t="shared" si="11"/>
        <v>310570.09999999998</v>
      </c>
      <c r="BF28" s="99">
        <f t="shared" si="11"/>
        <v>347417.4</v>
      </c>
      <c r="BG28" s="99">
        <f t="shared" si="11"/>
        <v>278986.7</v>
      </c>
      <c r="BH28" s="99">
        <f t="shared" si="11"/>
        <v>278986.7</v>
      </c>
      <c r="BI28" s="99">
        <f t="shared" si="11"/>
        <v>278986.7</v>
      </c>
      <c r="BJ28" s="99">
        <f t="shared" si="11"/>
        <v>173708.7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0.80672796934865909</v>
      </c>
      <c r="AZ29" s="100">
        <f t="shared" si="12"/>
        <v>0.80672796934865909</v>
      </c>
      <c r="BA29" s="100">
        <f t="shared" si="12"/>
        <v>0.80672796934865898</v>
      </c>
      <c r="BB29" s="100">
        <f t="shared" si="12"/>
        <v>0.80672796934865898</v>
      </c>
      <c r="BC29" s="100">
        <f t="shared" si="12"/>
        <v>0.80672796934865909</v>
      </c>
      <c r="BD29" s="100">
        <f t="shared" si="12"/>
        <v>0.80672796934865898</v>
      </c>
      <c r="BE29" s="100">
        <f t="shared" si="12"/>
        <v>0.80672796934865898</v>
      </c>
      <c r="BF29" s="100">
        <f t="shared" si="12"/>
        <v>0.80672796934865909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19"/>
    </row>
    <row r="31" spans="1:63" x14ac:dyDescent="0.15">
      <c r="A31" s="16" t="s">
        <v>1247</v>
      </c>
    </row>
    <row r="32" spans="1:63" x14ac:dyDescent="0.15">
      <c r="A32" s="16"/>
    </row>
    <row r="33" spans="1:63" x14ac:dyDescent="0.15">
      <c r="A33" s="47" t="s">
        <v>346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'COGS-PRICE-MARGIN_CWS'!$B69</f>
        <v>2500</v>
      </c>
      <c r="P33" s="98">
        <f>'COGS-PRICE-MARGIN_CWS'!$B69</f>
        <v>2500</v>
      </c>
      <c r="Q33" s="98">
        <f>'COGS-PRICE-MARGIN_CWS'!$B69</f>
        <v>2500</v>
      </c>
      <c r="R33" s="98">
        <f>'COGS-PRICE-MARGIN_CWS'!$B69</f>
        <v>2500</v>
      </c>
      <c r="S33" s="98">
        <f>'COGS-PRICE-MARGIN_CWS'!$B69</f>
        <v>2500</v>
      </c>
      <c r="T33" s="98">
        <f>'COGS-PRICE-MARGIN_CWS'!$B69</f>
        <v>2500</v>
      </c>
      <c r="U33" s="98">
        <f>'COGS-PRICE-MARGIN_CWS'!$B69</f>
        <v>2500</v>
      </c>
      <c r="V33" s="98">
        <f>'COGS-PRICE-MARGIN_CWS'!$B69</f>
        <v>2500</v>
      </c>
      <c r="W33" s="98">
        <f>'COGS-PRICE-MARGIN_CWS'!$B69</f>
        <v>2500</v>
      </c>
      <c r="X33" s="98">
        <f>'COGS-PRICE-MARGIN_CWS'!$B69</f>
        <v>2500</v>
      </c>
      <c r="Y33" s="98">
        <f>'COGS-PRICE-MARGIN_CWS'!$B69</f>
        <v>2500</v>
      </c>
      <c r="Z33" s="98">
        <f>'COGS-PRICE-MARGIN_CWS'!$B69</f>
        <v>2500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0.9</v>
      </c>
      <c r="AZ33" s="98">
        <f>'COGS-PRICE-MARGIN_CWS'!$B119</f>
        <v>0.9</v>
      </c>
      <c r="BA33" s="98">
        <f>'COGS-PRICE-MARGIN_CWS'!$B119</f>
        <v>0.9</v>
      </c>
      <c r="BB33" s="98">
        <f>'COGS-PRICE-MARGIN_CWS'!$B119</f>
        <v>0.9</v>
      </c>
      <c r="BC33" s="98">
        <f>'COGS-PRICE-MARGIN_CWS'!$B119</f>
        <v>0.9</v>
      </c>
      <c r="BD33" s="98">
        <f>'COGS-PRICE-MARGIN_CWS'!$B119</f>
        <v>0.9</v>
      </c>
      <c r="BE33" s="98">
        <f>'COGS-PRICE-MARGIN_CWS'!$B119</f>
        <v>0.9</v>
      </c>
      <c r="BF33" s="98">
        <f>'COGS-PRICE-MARGIN_CWS'!$B119</f>
        <v>0.9</v>
      </c>
      <c r="BG33" s="98">
        <f>'COGS-PRICE-MARGIN_CWS'!$B119</f>
        <v>0.9</v>
      </c>
      <c r="BH33" s="98">
        <f>'COGS-PRICE-MARGIN_CWS'!$B119</f>
        <v>0.9</v>
      </c>
      <c r="BI33" s="98">
        <f>'COGS-PRICE-MARGIN_CWS'!$B119</f>
        <v>0.9</v>
      </c>
      <c r="BJ33" s="98">
        <f>'COGS-PRICE-MARGIN_CWS'!$B119</f>
        <v>0.9</v>
      </c>
    </row>
    <row r="34" spans="1:63" s="102" customFormat="1" x14ac:dyDescent="0.15">
      <c r="A34" s="299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3</v>
      </c>
      <c r="AZ34" s="102">
        <f t="shared" si="14"/>
        <v>5</v>
      </c>
      <c r="BA34" s="102">
        <f t="shared" si="14"/>
        <v>5</v>
      </c>
      <c r="BB34" s="102">
        <f t="shared" si="14"/>
        <v>5</v>
      </c>
      <c r="BC34" s="102">
        <f t="shared" si="14"/>
        <v>6</v>
      </c>
      <c r="BD34" s="102">
        <f t="shared" si="14"/>
        <v>7</v>
      </c>
      <c r="BE34" s="102">
        <f t="shared" si="14"/>
        <v>5</v>
      </c>
      <c r="BF34" s="102">
        <f t="shared" si="14"/>
        <v>6</v>
      </c>
      <c r="BG34" s="102">
        <f t="shared" si="14"/>
        <v>5</v>
      </c>
      <c r="BH34" s="102">
        <f t="shared" si="14"/>
        <v>5</v>
      </c>
      <c r="BI34" s="102">
        <f t="shared" si="14"/>
        <v>5</v>
      </c>
      <c r="BJ34" s="102">
        <f t="shared" si="14"/>
        <v>3</v>
      </c>
      <c r="BK34" s="103" t="e">
        <f>SUM(C34:BJ34)</f>
        <v>#REF!</v>
      </c>
    </row>
    <row r="35" spans="1:63" s="102" customFormat="1" x14ac:dyDescent="0.15">
      <c r="A35" s="299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30</v>
      </c>
      <c r="AZ35" s="102">
        <f t="shared" si="16"/>
        <v>48</v>
      </c>
      <c r="BA35" s="102">
        <f t="shared" si="16"/>
        <v>54</v>
      </c>
      <c r="BB35" s="102">
        <f t="shared" si="16"/>
        <v>54</v>
      </c>
      <c r="BC35" s="102">
        <f t="shared" si="16"/>
        <v>60</v>
      </c>
      <c r="BD35" s="102">
        <f t="shared" si="16"/>
        <v>65</v>
      </c>
      <c r="BE35" s="102">
        <f t="shared" si="16"/>
        <v>54</v>
      </c>
      <c r="BF35" s="102">
        <f t="shared" si="16"/>
        <v>60</v>
      </c>
      <c r="BG35" s="102">
        <f t="shared" si="16"/>
        <v>48</v>
      </c>
      <c r="BH35" s="102">
        <f t="shared" si="16"/>
        <v>48</v>
      </c>
      <c r="BI35" s="102">
        <f t="shared" si="16"/>
        <v>48</v>
      </c>
      <c r="BJ35" s="102">
        <f t="shared" si="16"/>
        <v>30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8.6999999999999993</v>
      </c>
      <c r="AB38" s="90">
        <f>'COGS-PRICE-MARGIN_CWS'!$B82*AB34</f>
        <v>14.1</v>
      </c>
      <c r="AC38" s="90">
        <f>'COGS-PRICE-MARGIN_CWS'!$B82*AC34</f>
        <v>15.899999999999999</v>
      </c>
      <c r="AD38" s="90">
        <f>'COGS-PRICE-MARGIN_CWS'!$B82*AD34</f>
        <v>15.899999999999999</v>
      </c>
      <c r="AE38" s="90">
        <f>'COGS-PRICE-MARGIN_CWS'!$B82*AE34</f>
        <v>17.399999999999999</v>
      </c>
      <c r="AF38" s="90">
        <f>'COGS-PRICE-MARGIN_CWS'!$B82*AF34</f>
        <v>19.2</v>
      </c>
      <c r="AG38" s="90">
        <f>'COGS-PRICE-MARGIN_CWS'!$B82*AG34</f>
        <v>15.899999999999999</v>
      </c>
      <c r="AH38" s="90">
        <f>'COGS-PRICE-MARGIN_CWS'!$B82*AH34</f>
        <v>17.399999999999999</v>
      </c>
      <c r="AI38" s="90">
        <f>'COGS-PRICE-MARGIN_CWS'!$B82*AI34</f>
        <v>14.1</v>
      </c>
      <c r="AJ38" s="90">
        <f>'COGS-PRICE-MARGIN_CWS'!$B82*AJ34</f>
        <v>14.1</v>
      </c>
      <c r="AK38" s="90">
        <f>'COGS-PRICE-MARGIN_CWS'!$B82*AK34</f>
        <v>14.1</v>
      </c>
      <c r="AL38" s="90">
        <f>'COGS-PRICE-MARGIN_CWS'!$B82*AL34</f>
        <v>8.6999999999999993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1050</v>
      </c>
      <c r="AZ38" s="90">
        <f>'COGS-PRICE-MARGIN_CWS'!$B111*AZ34</f>
        <v>1750</v>
      </c>
      <c r="BA38" s="90">
        <f>'COGS-PRICE-MARGIN_CWS'!$B111*BA34</f>
        <v>1750</v>
      </c>
      <c r="BB38" s="90">
        <f>'COGS-PRICE-MARGIN_CWS'!$B111*BB34</f>
        <v>1750</v>
      </c>
      <c r="BC38" s="90">
        <f>'COGS-PRICE-MARGIN_CWS'!$B111*BC34</f>
        <v>2100</v>
      </c>
      <c r="BD38" s="90">
        <f>'COGS-PRICE-MARGIN_CWS'!$B111*BD34</f>
        <v>2450</v>
      </c>
      <c r="BE38" s="90">
        <f>'COGS-PRICE-MARGIN_CWS'!$B111*BE34</f>
        <v>1750</v>
      </c>
      <c r="BF38" s="90">
        <f>'COGS-PRICE-MARGIN_CWS'!$B111*BF34</f>
        <v>2100</v>
      </c>
      <c r="BG38" s="90">
        <f>'COGS-PRICE-MARGIN_CWS'!$B111*BG34</f>
        <v>1750</v>
      </c>
      <c r="BH38" s="90">
        <f>'COGS-PRICE-MARGIN_CWS'!$B111*BH34</f>
        <v>1750</v>
      </c>
      <c r="BI38" s="90">
        <f>'COGS-PRICE-MARGIN_CWS'!$B111*BI34</f>
        <v>1750</v>
      </c>
      <c r="BJ38" s="90">
        <f>'COGS-PRICE-MARGIN_CWS'!$B111*BJ34</f>
        <v>1050</v>
      </c>
      <c r="BK38" s="118" t="e">
        <f>SUM(C38:BJ38)</f>
        <v>#REF!</v>
      </c>
    </row>
    <row r="39" spans="1:63" x14ac:dyDescent="0.15">
      <c r="A39" s="47" t="s">
        <v>347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0.1</v>
      </c>
      <c r="AZ39" s="98">
        <f>'COGS-PRICE-MARGIN_CWS'!$C111</f>
        <v>0.1</v>
      </c>
      <c r="BA39" s="98">
        <f>'COGS-PRICE-MARGIN_CWS'!$C111</f>
        <v>0.1</v>
      </c>
      <c r="BB39" s="98">
        <f>'COGS-PRICE-MARGIN_CWS'!$C111</f>
        <v>0.1</v>
      </c>
      <c r="BC39" s="98">
        <f>'COGS-PRICE-MARGIN_CWS'!$C111</f>
        <v>0.1</v>
      </c>
      <c r="BD39" s="98">
        <f>'COGS-PRICE-MARGIN_CWS'!$C111</f>
        <v>0.1</v>
      </c>
      <c r="BE39" s="98">
        <f>'COGS-PRICE-MARGIN_CWS'!$C111</f>
        <v>0.1</v>
      </c>
      <c r="BF39" s="98">
        <f>'COGS-PRICE-MARGIN_CWS'!$C111</f>
        <v>0.1</v>
      </c>
      <c r="BG39" s="98">
        <f>'COGS-PRICE-MARGIN_CWS'!$C111</f>
        <v>0.1</v>
      </c>
      <c r="BH39" s="98">
        <f>'COGS-PRICE-MARGIN_CWS'!$C111</f>
        <v>0.1</v>
      </c>
      <c r="BI39" s="98">
        <f>'COGS-PRICE-MARGIN_CWS'!$C111</f>
        <v>0.1</v>
      </c>
      <c r="BJ39" s="98">
        <f>'COGS-PRICE-MARGIN_CWS'!$C111</f>
        <v>0.1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945</v>
      </c>
      <c r="AZ40" s="90">
        <f t="shared" si="18"/>
        <v>1575</v>
      </c>
      <c r="BA40" s="90">
        <f t="shared" si="18"/>
        <v>1575</v>
      </c>
      <c r="BB40" s="90">
        <f t="shared" si="18"/>
        <v>1575</v>
      </c>
      <c r="BC40" s="90">
        <f t="shared" si="18"/>
        <v>1890</v>
      </c>
      <c r="BD40" s="90">
        <f t="shared" si="18"/>
        <v>2205</v>
      </c>
      <c r="BE40" s="90">
        <f t="shared" si="18"/>
        <v>1575</v>
      </c>
      <c r="BF40" s="90">
        <f t="shared" si="18"/>
        <v>1890</v>
      </c>
      <c r="BG40" s="90">
        <f t="shared" si="18"/>
        <v>1575</v>
      </c>
      <c r="BH40" s="90">
        <f t="shared" si="18"/>
        <v>1575</v>
      </c>
      <c r="BI40" s="90">
        <f t="shared" si="18"/>
        <v>1575</v>
      </c>
      <c r="BJ40" s="90">
        <f t="shared" si="18"/>
        <v>945</v>
      </c>
      <c r="BK40" s="118" t="e">
        <f>SUM(C40:BJ40)</f>
        <v>#REF!</v>
      </c>
    </row>
    <row r="41" spans="1:63" x14ac:dyDescent="0.15">
      <c r="A41" s="47" t="s">
        <v>365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'COGS-PRICE-MARGIN_CWS'!$B67*O35</f>
        <v>0</v>
      </c>
      <c r="P44" s="90">
        <f>'COGS-PRICE-MARGIN_CWS'!$B67*P35</f>
        <v>0</v>
      </c>
      <c r="Q44" s="90">
        <f>'COGS-PRICE-MARGIN_CWS'!$B67*Q35</f>
        <v>0</v>
      </c>
      <c r="R44" s="90">
        <f>'COGS-PRICE-MARGIN_CWS'!$B67*R35</f>
        <v>0</v>
      </c>
      <c r="S44" s="90">
        <f>'COGS-PRICE-MARGIN_CWS'!$B67*S35</f>
        <v>0</v>
      </c>
      <c r="T44" s="90">
        <f>'COGS-PRICE-MARGIN_CWS'!$B67*T35</f>
        <v>0</v>
      </c>
      <c r="U44" s="90">
        <f>'COGS-PRICE-MARGIN_CWS'!$B67*U35</f>
        <v>0</v>
      </c>
      <c r="V44" s="90">
        <f>'COGS-PRICE-MARGIN_CWS'!$B67*V35</f>
        <v>0</v>
      </c>
      <c r="W44" s="90">
        <f>'COGS-PRICE-MARGIN_CWS'!$B67*W35</f>
        <v>0</v>
      </c>
      <c r="X44" s="90">
        <f>'COGS-PRICE-MARGIN_CWS'!$B67*X35</f>
        <v>0</v>
      </c>
      <c r="Y44" s="90">
        <f>'COGS-PRICE-MARGIN_CWS'!$B67*Y35</f>
        <v>0</v>
      </c>
      <c r="Z44" s="90">
        <f>'COGS-PRICE-MARGIN_CWS'!$B67*Z35</f>
        <v>0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750</v>
      </c>
      <c r="AZ44" s="90">
        <f>'COGS-PRICE-MARGIN_CWS'!$B117*AZ35</f>
        <v>1200</v>
      </c>
      <c r="BA44" s="90">
        <f>'COGS-PRICE-MARGIN_CWS'!$B117*BA35</f>
        <v>1350</v>
      </c>
      <c r="BB44" s="90">
        <f>'COGS-PRICE-MARGIN_CWS'!$B117*BB35</f>
        <v>1350</v>
      </c>
      <c r="BC44" s="90">
        <f>'COGS-PRICE-MARGIN_CWS'!$B117*BC35</f>
        <v>1500</v>
      </c>
      <c r="BD44" s="90">
        <f>'COGS-PRICE-MARGIN_CWS'!$B117*BD35</f>
        <v>1625</v>
      </c>
      <c r="BE44" s="90">
        <f>'COGS-PRICE-MARGIN_CWS'!$B117*BE35</f>
        <v>1350</v>
      </c>
      <c r="BF44" s="90">
        <f>'COGS-PRICE-MARGIN_CWS'!$B117*BF35</f>
        <v>1500</v>
      </c>
      <c r="BG44" s="90">
        <f>'COGS-PRICE-MARGIN_CWS'!$B117*BG35</f>
        <v>1200</v>
      </c>
      <c r="BH44" s="90">
        <f>'COGS-PRICE-MARGIN_CWS'!$B117*BH35</f>
        <v>1200</v>
      </c>
      <c r="BI44" s="90">
        <f>'COGS-PRICE-MARGIN_CWS'!$B117*BI35</f>
        <v>1200</v>
      </c>
      <c r="BJ44" s="90">
        <f>'COGS-PRICE-MARGIN_CWS'!$B117*BJ35</f>
        <v>750</v>
      </c>
      <c r="BK44" s="118" t="e">
        <f>SUM(C44:BJ44)</f>
        <v>#REF!</v>
      </c>
    </row>
    <row r="45" spans="1:63" x14ac:dyDescent="0.15">
      <c r="A45" s="47" t="s">
        <v>364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6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7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'COGS-PRICE-MARGIN_CWS'!$B90*O50</f>
        <v>0</v>
      </c>
      <c r="P51" s="97">
        <f>'COGS-PRICE-MARGIN_CWS'!$B90*P50</f>
        <v>0</v>
      </c>
      <c r="Q51" s="97">
        <f>'COGS-PRICE-MARGIN_CWS'!$B90*Q50</f>
        <v>0</v>
      </c>
      <c r="R51" s="97">
        <f>'COGS-PRICE-MARGIN_CWS'!$B90*R50</f>
        <v>0</v>
      </c>
      <c r="S51" s="97">
        <f>'COGS-PRICE-MARGIN_CWS'!$B90*S50</f>
        <v>0</v>
      </c>
      <c r="T51" s="97">
        <f>'COGS-PRICE-MARGIN_CWS'!$B90*T50</f>
        <v>0</v>
      </c>
      <c r="U51" s="97">
        <f>'COGS-PRICE-MARGIN_CWS'!$B90*U50</f>
        <v>0</v>
      </c>
      <c r="V51" s="97">
        <f>'COGS-PRICE-MARGIN_CWS'!$B90*V50</f>
        <v>0</v>
      </c>
      <c r="W51" s="97">
        <f>'COGS-PRICE-MARGIN_CWS'!$B90*W50</f>
        <v>0</v>
      </c>
      <c r="X51" s="97">
        <f>'COGS-PRICE-MARGIN_CWS'!$B90*X50</f>
        <v>0</v>
      </c>
      <c r="Y51" s="97">
        <f>'COGS-PRICE-MARGIN_CWS'!$B90*Y50</f>
        <v>0</v>
      </c>
      <c r="Z51" s="97">
        <f>'COGS-PRICE-MARGIN_CWS'!$B90*Z50</f>
        <v>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351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'COGS-PRICE-MARGIN_CWS'!$C90</f>
        <v>0</v>
      </c>
      <c r="P52" s="98">
        <f>'COGS-PRICE-MARGIN_CWS'!$C90</f>
        <v>0</v>
      </c>
      <c r="Q52" s="98">
        <f>'COGS-PRICE-MARGIN_CWS'!$C90</f>
        <v>0</v>
      </c>
      <c r="R52" s="98">
        <f>'COGS-PRICE-MARGIN_CWS'!$C90</f>
        <v>0</v>
      </c>
      <c r="S52" s="98">
        <f>'COGS-PRICE-MARGIN_CWS'!$C90</f>
        <v>0</v>
      </c>
      <c r="T52" s="98">
        <f>'COGS-PRICE-MARGIN_CWS'!$C90</f>
        <v>0</v>
      </c>
      <c r="U52" s="98">
        <f>'COGS-PRICE-MARGIN_CWS'!$C90</f>
        <v>0</v>
      </c>
      <c r="V52" s="98">
        <f>'COGS-PRICE-MARGIN_CWS'!$C90</f>
        <v>0</v>
      </c>
      <c r="W52" s="98">
        <f>'COGS-PRICE-MARGIN_CWS'!$C90</f>
        <v>0</v>
      </c>
      <c r="X52" s="98">
        <f>'COGS-PRICE-MARGIN_CWS'!$C90</f>
        <v>0</v>
      </c>
      <c r="Y52" s="98">
        <f>'COGS-PRICE-MARGIN_CWS'!$C90</f>
        <v>0</v>
      </c>
      <c r="Z52" s="98">
        <f>'COGS-PRICE-MARGIN_CWS'!$C90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353</v>
      </c>
      <c r="C54" s="370">
        <f t="shared" ref="C54:BJ54" si="20">C51*(1-C52)</f>
        <v>0</v>
      </c>
      <c r="D54" s="370">
        <f t="shared" si="20"/>
        <v>0</v>
      </c>
      <c r="E54" s="370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'COGS-PRICE-MARGIN_CWS'!$E90*O50</f>
        <v>0</v>
      </c>
      <c r="P58" s="97">
        <f>'COGS-PRICE-MARGIN_CWS'!$E90*P50</f>
        <v>0</v>
      </c>
      <c r="Q58" s="97">
        <f>'COGS-PRICE-MARGIN_CWS'!$E90*Q50</f>
        <v>0</v>
      </c>
      <c r="R58" s="97">
        <f>'COGS-PRICE-MARGIN_CWS'!$E90*R50</f>
        <v>0</v>
      </c>
      <c r="S58" s="97">
        <f>'COGS-PRICE-MARGIN_CWS'!$E90*S50</f>
        <v>0</v>
      </c>
      <c r="T58" s="97">
        <f>'COGS-PRICE-MARGIN_CWS'!$E90*T50</f>
        <v>0</v>
      </c>
      <c r="U58" s="97">
        <f>'COGS-PRICE-MARGIN_CWS'!$E90*U50</f>
        <v>0</v>
      </c>
      <c r="V58" s="97">
        <f>'COGS-PRICE-MARGIN_CWS'!$E90*V50</f>
        <v>0</v>
      </c>
      <c r="W58" s="97">
        <f>'COGS-PRICE-MARGIN_CWS'!$E90*W50</f>
        <v>0</v>
      </c>
      <c r="X58" s="97">
        <f>'COGS-PRICE-MARGIN_CWS'!$E90*X50</f>
        <v>0</v>
      </c>
      <c r="Y58" s="97">
        <f>'COGS-PRICE-MARGIN_CWS'!$E90*Y50</f>
        <v>0</v>
      </c>
      <c r="Z58" s="97">
        <f>'COGS-PRICE-MARGIN_CWS'!$E90*Z50</f>
        <v>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'COGS-PRICE-MARGIN_CWS'!$E91*O50</f>
        <v>0</v>
      </c>
      <c r="P59" s="97">
        <f>'COGS-PRICE-MARGIN_CWS'!$E91*P50</f>
        <v>0</v>
      </c>
      <c r="Q59" s="97">
        <f>'COGS-PRICE-MARGIN_CWS'!$E91*Q50</f>
        <v>0</v>
      </c>
      <c r="R59" s="97">
        <f>'COGS-PRICE-MARGIN_CWS'!$E91*R50</f>
        <v>0</v>
      </c>
      <c r="S59" s="97">
        <f>'COGS-PRICE-MARGIN_CWS'!$E91*S50</f>
        <v>0</v>
      </c>
      <c r="T59" s="97">
        <f>'COGS-PRICE-MARGIN_CWS'!$E91*T50</f>
        <v>0</v>
      </c>
      <c r="U59" s="97">
        <f>'COGS-PRICE-MARGIN_CWS'!$E91*U50</f>
        <v>0</v>
      </c>
      <c r="V59" s="97">
        <f>'COGS-PRICE-MARGIN_CWS'!$E91*V50</f>
        <v>0</v>
      </c>
      <c r="W59" s="97">
        <f>'COGS-PRICE-MARGIN_CWS'!$E91*W50</f>
        <v>0</v>
      </c>
      <c r="X59" s="97">
        <f>'COGS-PRICE-MARGIN_CWS'!$E91*X50</f>
        <v>0</v>
      </c>
      <c r="Y59" s="97">
        <f>'COGS-PRICE-MARGIN_CWS'!$E91*Y50</f>
        <v>0</v>
      </c>
      <c r="Z59" s="97">
        <f>'COGS-PRICE-MARGIN_CWS'!$E91*Z50</f>
        <v>0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'COGS-PRICE-MARGIN_CWS'!$E92*O50</f>
        <v>0</v>
      </c>
      <c r="P60" s="97">
        <f>'COGS-PRICE-MARGIN_CWS'!$E92*P50</f>
        <v>0</v>
      </c>
      <c r="Q60" s="97">
        <f>'COGS-PRICE-MARGIN_CWS'!$E92*Q50</f>
        <v>0</v>
      </c>
      <c r="R60" s="97">
        <f>'COGS-PRICE-MARGIN_CWS'!$E92*R50</f>
        <v>0</v>
      </c>
      <c r="S60" s="97">
        <f>'COGS-PRICE-MARGIN_CWS'!$E92*S50</f>
        <v>0</v>
      </c>
      <c r="T60" s="97">
        <f>'COGS-PRICE-MARGIN_CWS'!$E92*T50</f>
        <v>0</v>
      </c>
      <c r="U60" s="97">
        <f>'COGS-PRICE-MARGIN_CWS'!$E92*U50</f>
        <v>0</v>
      </c>
      <c r="V60" s="97">
        <f>'COGS-PRICE-MARGIN_CWS'!$E92*V50</f>
        <v>0</v>
      </c>
      <c r="W60" s="97">
        <f>'COGS-PRICE-MARGIN_CWS'!$E92*W50</f>
        <v>0</v>
      </c>
      <c r="X60" s="97">
        <f>'COGS-PRICE-MARGIN_CWS'!$E92*X50</f>
        <v>0</v>
      </c>
      <c r="Y60" s="97">
        <f>'COGS-PRICE-MARGIN_CWS'!$E92*Y50</f>
        <v>0</v>
      </c>
      <c r="Z60" s="97">
        <f>'COGS-PRICE-MARGIN_CWS'!$E92*Z50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'COGS-PRICE-MARGIN_CWS'!$E93*O50</f>
        <v>0</v>
      </c>
      <c r="P61" s="97">
        <f>'COGS-PRICE-MARGIN_CWS'!$E93*P50</f>
        <v>0</v>
      </c>
      <c r="Q61" s="97">
        <f>'COGS-PRICE-MARGIN_CWS'!$E93*Q50</f>
        <v>0</v>
      </c>
      <c r="R61" s="97">
        <f>'COGS-PRICE-MARGIN_CWS'!$E93*R50</f>
        <v>0</v>
      </c>
      <c r="S61" s="97">
        <f>'COGS-PRICE-MARGIN_CWS'!$E93*S50</f>
        <v>0</v>
      </c>
      <c r="T61" s="97">
        <f>'COGS-PRICE-MARGIN_CWS'!$E93*T50</f>
        <v>0</v>
      </c>
      <c r="U61" s="97">
        <f>'COGS-PRICE-MARGIN_CWS'!$E93*U50</f>
        <v>0</v>
      </c>
      <c r="V61" s="97">
        <f>'COGS-PRICE-MARGIN_CWS'!$E93*V50</f>
        <v>0</v>
      </c>
      <c r="W61" s="97">
        <f>'COGS-PRICE-MARGIN_CWS'!$E93*W50</f>
        <v>0</v>
      </c>
      <c r="X61" s="97">
        <f>'COGS-PRICE-MARGIN_CWS'!$E93*X50</f>
        <v>0</v>
      </c>
      <c r="Y61" s="97">
        <f>'COGS-PRICE-MARGIN_CWS'!$E93*Y50</f>
        <v>0</v>
      </c>
      <c r="Z61" s="97">
        <f>'COGS-PRICE-MARGIN_CWS'!$E93*Z50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348</v>
      </c>
      <c r="C63" s="370">
        <f>SUM(C58:C61)</f>
        <v>0</v>
      </c>
      <c r="D63" s="370">
        <f t="shared" ref="D63:N63" si="21">SUM(D58:D61)</f>
        <v>0</v>
      </c>
      <c r="E63" s="370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345</v>
      </c>
      <c r="C65" s="370">
        <f t="shared" ref="C65:BJ65" si="23">C54-C63</f>
        <v>0</v>
      </c>
      <c r="D65" s="370">
        <f t="shared" si="23"/>
        <v>0</v>
      </c>
      <c r="E65" s="370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1247</v>
      </c>
    </row>
    <row r="69" spans="1:63" x14ac:dyDescent="0.15">
      <c r="A69" s="16"/>
    </row>
    <row r="70" spans="1:63" x14ac:dyDescent="0.15">
      <c r="A70" s="47" t="s">
        <v>346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>
        <f>'COGS-PRICE-MARGIN_CWS'!$B155</f>
        <v>0</v>
      </c>
      <c r="AZ70" s="98">
        <f>'COGS-PRICE-MARGIN_CWS'!$B155</f>
        <v>0</v>
      </c>
      <c r="BA70" s="98">
        <f>'COGS-PRICE-MARGIN_CWS'!$B155</f>
        <v>0</v>
      </c>
      <c r="BB70" s="98">
        <f>'COGS-PRICE-MARGIN_CWS'!$B155</f>
        <v>0</v>
      </c>
      <c r="BC70" s="98">
        <f>'COGS-PRICE-MARGIN_CWS'!$B155</f>
        <v>0</v>
      </c>
      <c r="BD70" s="98">
        <f>'COGS-PRICE-MARGIN_CWS'!$B155</f>
        <v>0</v>
      </c>
      <c r="BE70" s="98">
        <f>'COGS-PRICE-MARGIN_CWS'!$B155</f>
        <v>0</v>
      </c>
      <c r="BF70" s="98">
        <f>'COGS-PRICE-MARGIN_CWS'!$B155</f>
        <v>0</v>
      </c>
      <c r="BG70" s="98">
        <f>'COGS-PRICE-MARGIN_CWS'!$B155</f>
        <v>0</v>
      </c>
      <c r="BH70" s="98">
        <f>'COGS-PRICE-MARGIN_CWS'!$B155</f>
        <v>0</v>
      </c>
      <c r="BI70" s="98">
        <f>'COGS-PRICE-MARGIN_CWS'!$B155</f>
        <v>0</v>
      </c>
      <c r="BJ70" s="98">
        <f>'COGS-PRICE-MARGIN_CWS'!$B155</f>
        <v>0</v>
      </c>
    </row>
    <row r="71" spans="1:63" s="102" customFormat="1" x14ac:dyDescent="0.15">
      <c r="A71" s="299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9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'COGS-PRICE-MARGIN_CWS'!$B97*O71</f>
        <v>0</v>
      </c>
      <c r="P75" s="169">
        <f>'COGS-PRICE-MARGIN_CWS'!$B97*P71</f>
        <v>0</v>
      </c>
      <c r="Q75" s="169">
        <f>'COGS-PRICE-MARGIN_CWS'!$B97*Q71</f>
        <v>0</v>
      </c>
      <c r="R75" s="169">
        <f>'COGS-PRICE-MARGIN_CWS'!$B97*R71</f>
        <v>0</v>
      </c>
      <c r="S75" s="90">
        <f>'COGS-PRICE-MARGIN_CWS'!$B97*S71</f>
        <v>0</v>
      </c>
      <c r="T75" s="90">
        <f>'COGS-PRICE-MARGIN_CWS'!$B97*T71</f>
        <v>0</v>
      </c>
      <c r="U75" s="90">
        <f>'COGS-PRICE-MARGIN_CWS'!$B97*U71</f>
        <v>0</v>
      </c>
      <c r="V75" s="90">
        <f>'COGS-PRICE-MARGIN_CWS'!$B97*V71</f>
        <v>0</v>
      </c>
      <c r="W75" s="90">
        <f>'COGS-PRICE-MARGIN_CWS'!$B97*W71</f>
        <v>0</v>
      </c>
      <c r="X75" s="90">
        <f>'COGS-PRICE-MARGIN_CWS'!$B97*X71</f>
        <v>0</v>
      </c>
      <c r="Y75" s="90">
        <f>'COGS-PRICE-MARGIN_CWS'!$B97*Y71</f>
        <v>0</v>
      </c>
      <c r="Z75" s="90">
        <f>'COGS-PRICE-MARGIN_CWS'!$B97*Z71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>
        <f>'COGS-PRICE-MARGIN_CWS'!$B147*AY71</f>
        <v>0</v>
      </c>
      <c r="AZ75" s="90">
        <f>'COGS-PRICE-MARGIN_CWS'!$B147*AZ71</f>
        <v>0</v>
      </c>
      <c r="BA75" s="90">
        <f>'COGS-PRICE-MARGIN_CWS'!$B147*BA71</f>
        <v>0</v>
      </c>
      <c r="BB75" s="90">
        <f>'COGS-PRICE-MARGIN_CWS'!$B147*BB71</f>
        <v>0</v>
      </c>
      <c r="BC75" s="90">
        <f>'COGS-PRICE-MARGIN_CWS'!$B147*BC71</f>
        <v>0</v>
      </c>
      <c r="BD75" s="90">
        <f>'COGS-PRICE-MARGIN_CWS'!$B147*BD71</f>
        <v>0</v>
      </c>
      <c r="BE75" s="90">
        <f>'COGS-PRICE-MARGIN_CWS'!$B147*BE71</f>
        <v>0</v>
      </c>
      <c r="BF75" s="90">
        <f>'COGS-PRICE-MARGIN_CWS'!$B147*BF71</f>
        <v>0</v>
      </c>
      <c r="BG75" s="90">
        <f>'COGS-PRICE-MARGIN_CWS'!$B147*BG71</f>
        <v>0</v>
      </c>
      <c r="BH75" s="90">
        <f>'COGS-PRICE-MARGIN_CWS'!$B147*BH71</f>
        <v>0</v>
      </c>
      <c r="BI75" s="90">
        <f>'COGS-PRICE-MARGIN_CWS'!$B147*BI71</f>
        <v>0</v>
      </c>
      <c r="BJ75" s="90">
        <f>'COGS-PRICE-MARGIN_CWS'!$B147*BJ71</f>
        <v>0</v>
      </c>
      <c r="BK75" s="118" t="e">
        <f>SUM(C75:BJ75)</f>
        <v>#VALUE!</v>
      </c>
    </row>
    <row r="76" spans="1:63" x14ac:dyDescent="0.15">
      <c r="A76" s="47" t="s">
        <v>347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'COGS-PRICE-MARGIN_CWS'!$C97</f>
        <v>0</v>
      </c>
      <c r="P76" s="98">
        <f>'COGS-PRICE-MARGIN_CWS'!$C97</f>
        <v>0</v>
      </c>
      <c r="Q76" s="98">
        <f>'COGS-PRICE-MARGIN_CWS'!$C97</f>
        <v>0</v>
      </c>
      <c r="R76" s="98">
        <f>'COGS-PRICE-MARGIN_CWS'!$C97</f>
        <v>0</v>
      </c>
      <c r="S76" s="98">
        <f>'COGS-PRICE-MARGIN_CWS'!$C97</f>
        <v>0</v>
      </c>
      <c r="T76" s="98">
        <f>'COGS-PRICE-MARGIN_CWS'!$C97</f>
        <v>0</v>
      </c>
      <c r="U76" s="98">
        <f>'COGS-PRICE-MARGIN_CWS'!$C97</f>
        <v>0</v>
      </c>
      <c r="V76" s="98">
        <f>'COGS-PRICE-MARGIN_CWS'!$C97</f>
        <v>0</v>
      </c>
      <c r="W76" s="98">
        <f>'COGS-PRICE-MARGIN_CWS'!$C97</f>
        <v>0</v>
      </c>
      <c r="X76" s="98">
        <f>'COGS-PRICE-MARGIN_CWS'!$C97</f>
        <v>0</v>
      </c>
      <c r="Y76" s="98">
        <f>'COGS-PRICE-MARGIN_CWS'!$C97</f>
        <v>0</v>
      </c>
      <c r="Z76" s="98">
        <f>'COGS-PRICE-MARGIN_CWS'!$C97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0</v>
      </c>
      <c r="P81" s="169">
        <f>'COGS-PRICE-MARGIN_CWS'!$B98*P72</f>
        <v>0</v>
      </c>
      <c r="Q81" s="169">
        <f>'COGS-PRICE-MARGIN_CWS'!$B98*Q72</f>
        <v>0</v>
      </c>
      <c r="R81" s="169">
        <f>'COGS-PRICE-MARGIN_CWS'!$B98*R72</f>
        <v>0</v>
      </c>
      <c r="S81" s="169">
        <f>'COGS-PRICE-MARGIN_CWS'!$B98*S72</f>
        <v>0</v>
      </c>
      <c r="T81" s="169">
        <f>'COGS-PRICE-MARGIN_CWS'!$B98*T72</f>
        <v>0</v>
      </c>
      <c r="U81" s="169">
        <f>'COGS-PRICE-MARGIN_CWS'!$B98*U72</f>
        <v>0</v>
      </c>
      <c r="V81" s="169">
        <f>'COGS-PRICE-MARGIN_CWS'!$B98*V72</f>
        <v>0</v>
      </c>
      <c r="W81" s="169">
        <f>'COGS-PRICE-MARGIN_CWS'!$B98*W72</f>
        <v>0</v>
      </c>
      <c r="X81" s="169">
        <f>'COGS-PRICE-MARGIN_CWS'!$B98*X72</f>
        <v>0</v>
      </c>
      <c r="Y81" s="169">
        <f>'COGS-PRICE-MARGIN_CWS'!$B98*Y72</f>
        <v>0</v>
      </c>
      <c r="Z81" s="169">
        <f>'COGS-PRICE-MARGIN_CWS'!$B98*Z72</f>
        <v>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>
        <f>'COGS-PRICE-MARGIN_CWS'!$B153*AY72</f>
        <v>0</v>
      </c>
      <c r="AZ81" s="90">
        <f>'COGS-PRICE-MARGIN_CWS'!$B153*AZ72</f>
        <v>0</v>
      </c>
      <c r="BA81" s="90">
        <f>'COGS-PRICE-MARGIN_CWS'!$B153*BA72</f>
        <v>0</v>
      </c>
      <c r="BB81" s="90">
        <f>'COGS-PRICE-MARGIN_CWS'!$B153*BB72</f>
        <v>0</v>
      </c>
      <c r="BC81" s="90">
        <f>'COGS-PRICE-MARGIN_CWS'!$B153*BC72</f>
        <v>0</v>
      </c>
      <c r="BD81" s="90">
        <f>'COGS-PRICE-MARGIN_CWS'!$B153*BD72</f>
        <v>0</v>
      </c>
      <c r="BE81" s="90">
        <f>'COGS-PRICE-MARGIN_CWS'!$B153*BE72</f>
        <v>0</v>
      </c>
      <c r="BF81" s="90">
        <f>'COGS-PRICE-MARGIN_CWS'!$B153*BF72</f>
        <v>0</v>
      </c>
      <c r="BG81" s="90">
        <f>'COGS-PRICE-MARGIN_CWS'!$B153*BG72</f>
        <v>0</v>
      </c>
      <c r="BH81" s="90">
        <f>'COGS-PRICE-MARGIN_CWS'!$B153*BH72</f>
        <v>0</v>
      </c>
      <c r="BI81" s="90">
        <f>'COGS-PRICE-MARGIN_CWS'!$B153*BI72</f>
        <v>0</v>
      </c>
      <c r="BJ81" s="90">
        <f>'COGS-PRICE-MARGIN_CWS'!$B153*BJ72</f>
        <v>0</v>
      </c>
      <c r="BK81" s="118">
        <f>SUM(C81:BJ81)</f>
        <v>22500</v>
      </c>
    </row>
    <row r="82" spans="1:64" x14ac:dyDescent="0.15">
      <c r="A82" s="47" t="s">
        <v>364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1252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#REF!</v>
      </c>
      <c r="AZ86" s="97" t="e">
        <f t="shared" si="29"/>
        <v>#REF!</v>
      </c>
      <c r="BA86" s="97" t="e">
        <f t="shared" si="29"/>
        <v>#REF!</v>
      </c>
      <c r="BB86" s="97" t="e">
        <f t="shared" si="29"/>
        <v>#REF!</v>
      </c>
      <c r="BC86" s="97" t="e">
        <f t="shared" si="29"/>
        <v>#REF!</v>
      </c>
      <c r="BD86" s="97" t="e">
        <f t="shared" si="29"/>
        <v>#REF!</v>
      </c>
      <c r="BE86" s="97" t="e">
        <f t="shared" si="29"/>
        <v>#REF!</v>
      </c>
      <c r="BF86" s="97" t="e">
        <f t="shared" si="29"/>
        <v>#REF!</v>
      </c>
      <c r="BG86" s="97" t="e">
        <f t="shared" si="29"/>
        <v>#REF!</v>
      </c>
      <c r="BH86" s="97" t="e">
        <f t="shared" si="29"/>
        <v>#REF!</v>
      </c>
      <c r="BI86" s="97" t="e">
        <f t="shared" si="29"/>
        <v>#REF!</v>
      </c>
      <c r="BJ86" s="97" t="e">
        <f t="shared" si="29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#REF!</v>
      </c>
      <c r="AZ87" s="97" t="e">
        <f t="shared" si="30"/>
        <v>#REF!</v>
      </c>
      <c r="BA87" s="97" t="e">
        <f t="shared" si="30"/>
        <v>#REF!</v>
      </c>
      <c r="BB87" s="97" t="e">
        <f t="shared" si="30"/>
        <v>#REF!</v>
      </c>
      <c r="BC87" s="97" t="e">
        <f t="shared" si="30"/>
        <v>#REF!</v>
      </c>
      <c r="BD87" s="97" t="e">
        <f t="shared" si="30"/>
        <v>#REF!</v>
      </c>
      <c r="BE87" s="97" t="e">
        <f t="shared" si="30"/>
        <v>#REF!</v>
      </c>
      <c r="BF87" s="97" t="e">
        <f t="shared" si="30"/>
        <v>#REF!</v>
      </c>
      <c r="BG87" s="97" t="e">
        <f t="shared" si="30"/>
        <v>#REF!</v>
      </c>
      <c r="BH87" s="97" t="e">
        <f t="shared" si="30"/>
        <v>#REF!</v>
      </c>
      <c r="BI87" s="97" t="e">
        <f t="shared" si="30"/>
        <v>#REF!</v>
      </c>
      <c r="BJ87" s="97" t="e">
        <f t="shared" si="30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#REF!</v>
      </c>
      <c r="AB88" s="97" t="e">
        <f t="shared" si="31"/>
        <v>#REF!</v>
      </c>
      <c r="AC88" s="97" t="e">
        <f t="shared" si="31"/>
        <v>#REF!</v>
      </c>
      <c r="AD88" s="97" t="e">
        <f t="shared" si="31"/>
        <v>#REF!</v>
      </c>
      <c r="AE88" s="97" t="e">
        <f t="shared" si="31"/>
        <v>#REF!</v>
      </c>
      <c r="AF88" s="97" t="e">
        <f t="shared" si="31"/>
        <v>#REF!</v>
      </c>
      <c r="AG88" s="97" t="e">
        <f t="shared" si="31"/>
        <v>#REF!</v>
      </c>
      <c r="AH88" s="97" t="e">
        <f t="shared" si="31"/>
        <v>#REF!</v>
      </c>
      <c r="AI88" s="97" t="e">
        <f t="shared" si="31"/>
        <v>#REF!</v>
      </c>
      <c r="AJ88" s="97" t="e">
        <f t="shared" si="31"/>
        <v>#REF!</v>
      </c>
      <c r="AK88" s="97" t="e">
        <f t="shared" si="31"/>
        <v>#REF!</v>
      </c>
      <c r="AL88" s="97" t="e">
        <f t="shared" si="31"/>
        <v>#REF!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#REF!</v>
      </c>
      <c r="AB89" s="97" t="e">
        <f t="shared" si="32"/>
        <v>#REF!</v>
      </c>
      <c r="AC89" s="97" t="e">
        <f t="shared" si="32"/>
        <v>#REF!</v>
      </c>
      <c r="AD89" s="97" t="e">
        <f t="shared" si="32"/>
        <v>#REF!</v>
      </c>
      <c r="AE89" s="97" t="e">
        <f t="shared" si="32"/>
        <v>#REF!</v>
      </c>
      <c r="AF89" s="97" t="e">
        <f t="shared" si="32"/>
        <v>#REF!</v>
      </c>
      <c r="AG89" s="97" t="e">
        <f t="shared" si="32"/>
        <v>#REF!</v>
      </c>
      <c r="AH89" s="97" t="e">
        <f t="shared" si="32"/>
        <v>#REF!</v>
      </c>
      <c r="AI89" s="97" t="e">
        <f t="shared" si="32"/>
        <v>#REF!</v>
      </c>
      <c r="AJ89" s="97" t="e">
        <f t="shared" si="32"/>
        <v>#REF!</v>
      </c>
      <c r="AK89" s="97" t="e">
        <f t="shared" si="32"/>
        <v>#REF!</v>
      </c>
      <c r="AL89" s="97" t="e">
        <f t="shared" si="32"/>
        <v>#REF!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371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#REF!</v>
      </c>
      <c r="AB90" s="97" t="e">
        <f t="shared" si="33"/>
        <v>#REF!</v>
      </c>
      <c r="AC90" s="97" t="e">
        <f t="shared" si="33"/>
        <v>#REF!</v>
      </c>
      <c r="AD90" s="97" t="e">
        <f t="shared" si="33"/>
        <v>#REF!</v>
      </c>
      <c r="AE90" s="97" t="e">
        <f t="shared" si="33"/>
        <v>#REF!</v>
      </c>
      <c r="AF90" s="97" t="e">
        <f t="shared" si="33"/>
        <v>#REF!</v>
      </c>
      <c r="AG90" s="97" t="e">
        <f t="shared" si="33"/>
        <v>#REF!</v>
      </c>
      <c r="AH90" s="97" t="e">
        <f t="shared" si="33"/>
        <v>#REF!</v>
      </c>
      <c r="AI90" s="97" t="e">
        <f t="shared" ref="AI90:BJ90" si="34">AI45+AI44+AI41+AI40+AI17+AI54+AI77+AI78+AI81+AI82</f>
        <v>#REF!</v>
      </c>
      <c r="AJ90" s="97" t="e">
        <f t="shared" si="34"/>
        <v>#REF!</v>
      </c>
      <c r="AK90" s="97" t="e">
        <f t="shared" si="34"/>
        <v>#REF!</v>
      </c>
      <c r="AL90" s="97" t="e">
        <f t="shared" si="34"/>
        <v>#REF!</v>
      </c>
      <c r="AM90" s="97" t="e">
        <f t="shared" si="34"/>
        <v>#REF!</v>
      </c>
      <c r="AN90" s="97" t="e">
        <f t="shared" si="34"/>
        <v>#REF!</v>
      </c>
      <c r="AO90" s="97" t="e">
        <f t="shared" si="34"/>
        <v>#REF!</v>
      </c>
      <c r="AP90" s="97" t="e">
        <f t="shared" si="34"/>
        <v>#REF!</v>
      </c>
      <c r="AQ90" s="97" t="e">
        <f t="shared" si="34"/>
        <v>#REF!</v>
      </c>
      <c r="AR90" s="97" t="e">
        <f t="shared" si="34"/>
        <v>#REF!</v>
      </c>
      <c r="AS90" s="97" t="e">
        <f t="shared" si="34"/>
        <v>#REF!</v>
      </c>
      <c r="AT90" s="97" t="e">
        <f t="shared" si="34"/>
        <v>#REF!</v>
      </c>
      <c r="AU90" s="97" t="e">
        <f t="shared" si="34"/>
        <v>#REF!</v>
      </c>
      <c r="AV90" s="97" t="e">
        <f t="shared" si="34"/>
        <v>#REF!</v>
      </c>
      <c r="AW90" s="97" t="e">
        <f t="shared" si="34"/>
        <v>#REF!</v>
      </c>
      <c r="AX90" s="97" t="e">
        <f t="shared" si="34"/>
        <v>#REF!</v>
      </c>
      <c r="AY90" s="97" t="e">
        <f t="shared" si="34"/>
        <v>#REF!</v>
      </c>
      <c r="AZ90" s="97" t="e">
        <f t="shared" si="34"/>
        <v>#REF!</v>
      </c>
      <c r="BA90" s="97" t="e">
        <f t="shared" si="34"/>
        <v>#REF!</v>
      </c>
      <c r="BB90" s="97" t="e">
        <f t="shared" si="34"/>
        <v>#REF!</v>
      </c>
      <c r="BC90" s="97" t="e">
        <f t="shared" si="34"/>
        <v>#REF!</v>
      </c>
      <c r="BD90" s="97" t="e">
        <f t="shared" si="34"/>
        <v>#REF!</v>
      </c>
      <c r="BE90" s="97" t="e">
        <f t="shared" si="34"/>
        <v>#REF!</v>
      </c>
      <c r="BF90" s="97" t="e">
        <f t="shared" si="34"/>
        <v>#REF!</v>
      </c>
      <c r="BG90" s="97" t="e">
        <f t="shared" si="34"/>
        <v>#REF!</v>
      </c>
      <c r="BH90" s="97" t="e">
        <f t="shared" si="34"/>
        <v>#REF!</v>
      </c>
      <c r="BI90" s="97" t="e">
        <f t="shared" si="34"/>
        <v>#REF!</v>
      </c>
      <c r="BJ90" s="97" t="e">
        <f t="shared" si="34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376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#REF!</v>
      </c>
      <c r="AB91" s="97" t="e">
        <f t="shared" si="35"/>
        <v>#REF!</v>
      </c>
      <c r="AC91" s="97" t="e">
        <f t="shared" si="35"/>
        <v>#REF!</v>
      </c>
      <c r="AD91" s="97" t="e">
        <f t="shared" si="35"/>
        <v>#REF!</v>
      </c>
      <c r="AE91" s="97" t="e">
        <f t="shared" si="35"/>
        <v>#REF!</v>
      </c>
      <c r="AF91" s="97" t="e">
        <f t="shared" si="35"/>
        <v>#REF!</v>
      </c>
      <c r="AG91" s="97" t="e">
        <f t="shared" si="35"/>
        <v>#REF!</v>
      </c>
      <c r="AH91" s="97" t="e">
        <f t="shared" si="35"/>
        <v>#REF!</v>
      </c>
      <c r="AI91" s="97" t="e">
        <f t="shared" ref="AI91:BJ91" si="36">AI28+AI40+AI41+AI44+AI45+AI65+AI77+AI78+AI81+AI82</f>
        <v>#REF!</v>
      </c>
      <c r="AJ91" s="97" t="e">
        <f t="shared" si="36"/>
        <v>#REF!</v>
      </c>
      <c r="AK91" s="97" t="e">
        <f t="shared" si="36"/>
        <v>#REF!</v>
      </c>
      <c r="AL91" s="97" t="e">
        <f t="shared" si="36"/>
        <v>#REF!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#REF!</v>
      </c>
      <c r="AZ91" s="97" t="e">
        <f t="shared" si="36"/>
        <v>#REF!</v>
      </c>
      <c r="BA91" s="97" t="e">
        <f t="shared" si="36"/>
        <v>#REF!</v>
      </c>
      <c r="BB91" s="97" t="e">
        <f t="shared" si="36"/>
        <v>#REF!</v>
      </c>
      <c r="BC91" s="97" t="e">
        <f t="shared" si="36"/>
        <v>#REF!</v>
      </c>
      <c r="BD91" s="97" t="e">
        <f t="shared" si="36"/>
        <v>#REF!</v>
      </c>
      <c r="BE91" s="97" t="e">
        <f t="shared" si="36"/>
        <v>#REF!</v>
      </c>
      <c r="BF91" s="97" t="e">
        <f t="shared" si="36"/>
        <v>#REF!</v>
      </c>
      <c r="BG91" s="97" t="e">
        <f t="shared" si="36"/>
        <v>#REF!</v>
      </c>
      <c r="BH91" s="97" t="e">
        <f t="shared" si="36"/>
        <v>#REF!</v>
      </c>
      <c r="BI91" s="97" t="e">
        <f t="shared" si="36"/>
        <v>#REF!</v>
      </c>
      <c r="BJ91" s="97" t="e">
        <f t="shared" si="36"/>
        <v>#REF!</v>
      </c>
      <c r="BK91" s="118" t="e">
        <f>SUM(C91:BJ91)</f>
        <v>#REF!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 t="shared" si="38"/>
        <v>79620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 t="shared" si="38"/>
        <v>27620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abSelected="1" topLeftCell="B1" workbookViewId="2">
      <pane xSplit="3" ySplit="3" topLeftCell="Q59" activePane="bottomRight" state="frozen"/>
      <selection activeCell="B1" sqref="B1"/>
      <selection pane="topRight" activeCell="E1" sqref="E1"/>
      <selection pane="bottomLeft" activeCell="B4" sqref="B4"/>
      <selection pane="bottomRight" activeCell="R2" sqref="R2:AC2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34" width="7.6640625" customWidth="1"/>
    <col min="35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354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4" t="s">
        <v>278</v>
      </c>
      <c r="B4" s="180" t="s">
        <v>655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5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5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5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7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7</v>
      </c>
      <c r="BH58" s="101"/>
      <c r="BI58" s="101"/>
      <c r="BJ58" s="101"/>
      <c r="BK58" s="101"/>
      <c r="BL58" s="101"/>
      <c r="BM58" s="101"/>
      <c r="BN58" s="105">
        <f t="shared" si="0"/>
        <v>7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5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5</v>
      </c>
      <c r="BI59" s="101"/>
      <c r="BJ59" s="101"/>
      <c r="BK59" s="101"/>
      <c r="BL59" s="101"/>
      <c r="BM59" s="101"/>
      <c r="BN59" s="105">
        <f t="shared" si="0"/>
        <v>5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6</v>
      </c>
      <c r="BJ60" s="101"/>
      <c r="BK60" s="101"/>
      <c r="BL60" s="101"/>
      <c r="BM60" s="101"/>
      <c r="BN60" s="105">
        <f t="shared" si="0"/>
        <v>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5</v>
      </c>
      <c r="BK61" s="101"/>
      <c r="BL61" s="101"/>
      <c r="BM61" s="101"/>
      <c r="BN61" s="105">
        <f t="shared" si="0"/>
        <v>5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5</v>
      </c>
      <c r="BL62" s="101"/>
      <c r="BM62" s="101"/>
      <c r="BN62" s="105">
        <f t="shared" si="0"/>
        <v>5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5</v>
      </c>
      <c r="BM63" s="101"/>
      <c r="BN63" s="105">
        <f t="shared" si="0"/>
        <v>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3</v>
      </c>
      <c r="BN64" s="105">
        <f t="shared" si="0"/>
        <v>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650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652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20930</v>
      </c>
      <c r="AE67" s="102">
        <f>'COGS-PRICE-MARGIN_CWS'!$D83</f>
        <v>20930</v>
      </c>
      <c r="AF67" s="102">
        <f>'COGS-PRICE-MARGIN_CWS'!$D83</f>
        <v>20930</v>
      </c>
      <c r="AG67" s="102">
        <f>'COGS-PRICE-MARGIN_CWS'!$D83</f>
        <v>20930</v>
      </c>
      <c r="AH67" s="102">
        <f>'COGS-PRICE-MARGIN_CWS'!$D83</f>
        <v>20930</v>
      </c>
      <c r="AI67" s="102">
        <f>'COGS-PRICE-MARGIN_CWS'!$D83</f>
        <v>20930</v>
      </c>
      <c r="AJ67" s="102">
        <f>'COGS-PRICE-MARGIN_CWS'!$D83</f>
        <v>20930</v>
      </c>
      <c r="AK67" s="102">
        <f>'COGS-PRICE-MARGIN_CWS'!$D83</f>
        <v>20930</v>
      </c>
      <c r="AL67" s="102">
        <f>'COGS-PRICE-MARGIN_CWS'!$D83</f>
        <v>20930</v>
      </c>
      <c r="AM67" s="102">
        <f>'COGS-PRICE-MARGIN_CWS'!$D83</f>
        <v>20930</v>
      </c>
      <c r="AN67" s="102">
        <f>'COGS-PRICE-MARGIN_CWS'!$D83</f>
        <v>20930</v>
      </c>
      <c r="AO67" s="102">
        <f>'COGS-PRICE-MARGIN_CWS'!$D83</f>
        <v>20930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35</v>
      </c>
      <c r="BC67" s="102">
        <f>'COGS-PRICE-MARGIN_CWS'!$D112</f>
        <v>35</v>
      </c>
      <c r="BD67" s="102">
        <f>'COGS-PRICE-MARGIN_CWS'!$D112</f>
        <v>35</v>
      </c>
      <c r="BE67" s="102">
        <f>'COGS-PRICE-MARGIN_CWS'!$D112</f>
        <v>35</v>
      </c>
      <c r="BF67" s="102">
        <f>'COGS-PRICE-MARGIN_CWS'!$D112</f>
        <v>35</v>
      </c>
      <c r="BG67" s="102">
        <f>'COGS-PRICE-MARGIN_CWS'!$D112</f>
        <v>35</v>
      </c>
      <c r="BH67" s="102">
        <f>'COGS-PRICE-MARGIN_CWS'!$D112</f>
        <v>35</v>
      </c>
      <c r="BI67" s="102">
        <f>'COGS-PRICE-MARGIN_CWS'!$D112</f>
        <v>35</v>
      </c>
      <c r="BJ67" s="102">
        <f>'COGS-PRICE-MARGIN_CWS'!$D112</f>
        <v>35</v>
      </c>
      <c r="BK67" s="102">
        <f>'COGS-PRICE-MARGIN_CWS'!$D112</f>
        <v>35</v>
      </c>
      <c r="BL67" s="102">
        <f>'COGS-PRICE-MARGIN_CWS'!$D112</f>
        <v>35</v>
      </c>
      <c r="BM67" s="102">
        <f>'COGS-PRICE-MARGIN_CWS'!$D112</f>
        <v>35</v>
      </c>
    </row>
    <row r="68" spans="1:66" ht="14.25" customHeight="1" x14ac:dyDescent="0.15">
      <c r="A68" s="378" t="s">
        <v>651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8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649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30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48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48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48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54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54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54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54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60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60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60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65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65</v>
      </c>
      <c r="BH131" s="101"/>
      <c r="BI131" s="101"/>
      <c r="BJ131" s="101"/>
      <c r="BK131" s="101"/>
      <c r="BL131" s="101"/>
      <c r="BM131" s="101"/>
      <c r="BN131" s="105">
        <f t="shared" si="4"/>
        <v>65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54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54</v>
      </c>
      <c r="BI132" s="101"/>
      <c r="BJ132" s="101"/>
      <c r="BK132" s="101"/>
      <c r="BL132" s="101"/>
      <c r="BM132" s="101"/>
      <c r="BN132" s="105">
        <f t="shared" si="4"/>
        <v>54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60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60</v>
      </c>
      <c r="BJ133" s="101"/>
      <c r="BK133" s="101"/>
      <c r="BL133" s="101"/>
      <c r="BM133" s="101"/>
      <c r="BN133" s="105">
        <f t="shared" si="4"/>
        <v>60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48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48</v>
      </c>
      <c r="BK134" s="101"/>
      <c r="BL134" s="101"/>
      <c r="BM134" s="101"/>
      <c r="BN134" s="105">
        <f t="shared" si="4"/>
        <v>48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48</v>
      </c>
      <c r="BL135" s="101"/>
      <c r="BM135" s="101"/>
      <c r="BN135" s="105">
        <f t="shared" si="4"/>
        <v>48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48</v>
      </c>
      <c r="BM136" s="101"/>
      <c r="BN136" s="105">
        <f t="shared" si="4"/>
        <v>48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30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30</v>
      </c>
      <c r="BN137" s="105">
        <f t="shared" si="4"/>
        <v>30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653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363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300">
        <f>'COGS-PRICE-MARGIN_CWS'!$D89</f>
        <v>0</v>
      </c>
      <c r="AP140" s="300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202.5</v>
      </c>
      <c r="BC140" s="102">
        <f>'COGS-PRICE-MARGIN_CWS'!$D118</f>
        <v>202.5</v>
      </c>
      <c r="BD140" s="102">
        <f>'COGS-PRICE-MARGIN_CWS'!$D118</f>
        <v>202.5</v>
      </c>
      <c r="BE140" s="102">
        <f>'COGS-PRICE-MARGIN_CWS'!$D118</f>
        <v>202.5</v>
      </c>
      <c r="BF140" s="102">
        <f>'COGS-PRICE-MARGIN_CWS'!$D118</f>
        <v>202.5</v>
      </c>
      <c r="BG140" s="102">
        <f>'COGS-PRICE-MARGIN_CWS'!$D118</f>
        <v>202.5</v>
      </c>
      <c r="BH140" s="102">
        <f>'COGS-PRICE-MARGIN_CWS'!$D118</f>
        <v>202.5</v>
      </c>
      <c r="BI140" s="102">
        <f>'COGS-PRICE-MARGIN_CWS'!$D118</f>
        <v>202.5</v>
      </c>
      <c r="BJ140" s="102">
        <f>'COGS-PRICE-MARGIN_CWS'!$D118</f>
        <v>202.5</v>
      </c>
      <c r="BK140" s="102">
        <f>'COGS-PRICE-MARGIN_CWS'!$D118</f>
        <v>202.5</v>
      </c>
      <c r="BL140" s="102">
        <f>'COGS-PRICE-MARGIN_CWS'!$D118</f>
        <v>202.5</v>
      </c>
      <c r="BM140" s="102">
        <f>'COGS-PRICE-MARGIN_CWS'!$D118</f>
        <v>202.5</v>
      </c>
    </row>
    <row r="141" spans="1:72" ht="14.25" customHeight="1" x14ac:dyDescent="0.15">
      <c r="A141" s="378" t="s">
        <v>654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300">
        <f t="shared" si="7"/>
        <v>0</v>
      </c>
      <c r="AP141" s="300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356</v>
      </c>
      <c r="B142" s="298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2023-04-08T04:49:58Z</dcterms:modified>
</cp:coreProperties>
</file>