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6DBAA264-B5C9-B543-9362-0BFE07ABC2DB}" xr6:coauthVersionLast="47" xr6:coauthVersionMax="47" xr10:uidLastSave="{00000000-0000-0000-0000-000000000000}"/>
  <bookViews>
    <workbookView xWindow="0" yWindow="500" windowWidth="26120" windowHeight="20500" firstSheet="35" activeTab="40" xr2:uid="{360FB051-2420-3E49-AAF6-CD5C2BC7BA3E}"/>
    <workbookView xWindow="13360" yWindow="-23520" windowWidth="17600" windowHeight="16940" firstSheet="34" activeTab="35" xr2:uid="{5CBB4874-31BC-104E-85D1-1463513E7822}"/>
    <workbookView xWindow="7560" yWindow="500" windowWidth="26040" windowHeight="20500" firstSheet="36" activeTab="36" xr2:uid="{38933776-083A-A44C-B0BC-A5AFDC3E99B8}"/>
    <workbookView xWindow="4720" yWindow="-21520" windowWidth="22060" windowHeight="15940" firstSheet="29" activeTab="29" xr2:uid="{AE12B5CA-834B-CB4D-BD10-B4956AED7BB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53" i="82" l="1"/>
  <c r="AK53" i="82"/>
  <c r="AJ53" i="82"/>
  <c r="AI53" i="82"/>
  <c r="AH53" i="82"/>
  <c r="AG53" i="82"/>
  <c r="AF53" i="82"/>
  <c r="AE53" i="82"/>
  <c r="AD53" i="82"/>
  <c r="AC53" i="82"/>
  <c r="AB53" i="82"/>
  <c r="AA53" i="82"/>
  <c r="AL52" i="82"/>
  <c r="AK52" i="82"/>
  <c r="AJ52" i="82"/>
  <c r="AI52" i="82"/>
  <c r="AH52" i="82"/>
  <c r="AG52" i="82"/>
  <c r="AF52" i="82"/>
  <c r="AE52" i="82"/>
  <c r="AD52" i="82"/>
  <c r="AC52" i="82"/>
  <c r="AB52" i="82"/>
  <c r="A52" i="82"/>
  <c r="AA52" i="82"/>
  <c r="AL51" i="82"/>
  <c r="AK51" i="82"/>
  <c r="AJ51" i="82"/>
  <c r="AI51" i="82"/>
  <c r="AH51" i="82"/>
  <c r="AG51" i="82"/>
  <c r="AF51" i="82"/>
  <c r="AE51" i="82"/>
  <c r="AD51" i="82"/>
  <c r="AC51" i="82"/>
  <c r="AB51" i="82"/>
  <c r="AA51" i="82"/>
  <c r="AL47" i="82"/>
  <c r="AK47" i="82"/>
  <c r="AJ47" i="82"/>
  <c r="AI47" i="82"/>
  <c r="AH47" i="82"/>
  <c r="AH46" i="82" s="1"/>
  <c r="AH19" i="82" s="1"/>
  <c r="AG47" i="82"/>
  <c r="AG46" i="82" s="1"/>
  <c r="AG19" i="82" s="1"/>
  <c r="AG35" i="82" s="1"/>
  <c r="AF47" i="82"/>
  <c r="AF46" i="82" s="1"/>
  <c r="AF19" i="82" s="1"/>
  <c r="AF35" i="82" s="1"/>
  <c r="AE47" i="82"/>
  <c r="AE27" i="82" s="1"/>
  <c r="AD47" i="82"/>
  <c r="AC47" i="82"/>
  <c r="AB47" i="82"/>
  <c r="AA47" i="82"/>
  <c r="AL46" i="82"/>
  <c r="AL19" i="82" s="1"/>
  <c r="AL35" i="82" s="1"/>
  <c r="AK46" i="82"/>
  <c r="AK19" i="82" s="1"/>
  <c r="AK35" i="82" s="1"/>
  <c r="AJ46" i="82"/>
  <c r="AI46" i="82"/>
  <c r="AI19" i="82" s="1"/>
  <c r="AI35" i="82" s="1"/>
  <c r="AD46" i="82"/>
  <c r="AD19" i="82" s="1"/>
  <c r="AD35" i="82" s="1"/>
  <c r="AC46" i="82"/>
  <c r="AC19" i="82" s="1"/>
  <c r="AC35" i="82" s="1"/>
  <c r="AB46" i="82"/>
  <c r="AA46" i="82"/>
  <c r="AA19" i="82" s="1"/>
  <c r="AA35" i="82" s="1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U92" i="82"/>
  <c r="S92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S51" i="82"/>
  <c r="Z47" i="82"/>
  <c r="Z92" i="82" s="1"/>
  <c r="W47" i="82"/>
  <c r="W27" i="82" s="1"/>
  <c r="V47" i="82"/>
  <c r="V27" i="82" s="1"/>
  <c r="U47" i="82"/>
  <c r="U46" i="82" s="1"/>
  <c r="U19" i="82" s="1"/>
  <c r="S47" i="82"/>
  <c r="S46" i="82" s="1"/>
  <c r="S19" i="82" s="1"/>
  <c r="R47" i="82"/>
  <c r="R92" i="82" s="1"/>
  <c r="Z46" i="82"/>
  <c r="Z51" i="82" s="1"/>
  <c r="Z45" i="82"/>
  <c r="Y45" i="82"/>
  <c r="Y47" i="82" s="1"/>
  <c r="X45" i="82"/>
  <c r="X47" i="82" s="1"/>
  <c r="W45" i="82"/>
  <c r="V45" i="82"/>
  <c r="U45" i="82"/>
  <c r="T45" i="82"/>
  <c r="T47" i="82" s="1"/>
  <c r="S45" i="82"/>
  <c r="R45" i="82"/>
  <c r="Q45" i="82"/>
  <c r="Q47" i="82" s="1"/>
  <c r="P45" i="82"/>
  <c r="P47" i="82" s="1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J35" i="82" s="1"/>
  <c r="AI27" i="82"/>
  <c r="AG27" i="82"/>
  <c r="AF27" i="82"/>
  <c r="AD27" i="82"/>
  <c r="AC27" i="82"/>
  <c r="AB27" i="82"/>
  <c r="AA27" i="82"/>
  <c r="S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J19" i="82"/>
  <c r="AB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N108" i="82"/>
  <c r="AN29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J97" i="82" s="1"/>
  <c r="AI94" i="82"/>
  <c r="AH94" i="82"/>
  <c r="AG94" i="82"/>
  <c r="AF94" i="82"/>
  <c r="AE94" i="82"/>
  <c r="AD94" i="82"/>
  <c r="AC94" i="82"/>
  <c r="AB94" i="82"/>
  <c r="AA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L92" i="82"/>
  <c r="AL96" i="82"/>
  <c r="AL28" i="82" s="1"/>
  <c r="AK92" i="82"/>
  <c r="AK96" i="82"/>
  <c r="AK28" i="82" s="1"/>
  <c r="AJ92" i="82"/>
  <c r="AJ96" i="82"/>
  <c r="AI92" i="82"/>
  <c r="AI93" i="82"/>
  <c r="AH92" i="82"/>
  <c r="AH108" i="82"/>
  <c r="AG92" i="82"/>
  <c r="AG93" i="82"/>
  <c r="AG97" i="82" s="1"/>
  <c r="AF92" i="82"/>
  <c r="AF93" i="82"/>
  <c r="AF97" i="82" s="1"/>
  <c r="AE92" i="82"/>
  <c r="AE93" i="82"/>
  <c r="AE97" i="82" s="1"/>
  <c r="AD92" i="82"/>
  <c r="AD96" i="82"/>
  <c r="AD28" i="82" s="1"/>
  <c r="AC92" i="82"/>
  <c r="AC96" i="82"/>
  <c r="AC28" i="82" s="1"/>
  <c r="AB92" i="82"/>
  <c r="AB96" i="82"/>
  <c r="AA92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AU108" i="82"/>
  <c r="AU29" i="82" s="1"/>
  <c r="AV108" i="82"/>
  <c r="AV29" i="82" s="1"/>
  <c r="BC108" i="82"/>
  <c r="BC29" i="82" s="1"/>
  <c r="AM103" i="82"/>
  <c r="AE108" i="82"/>
  <c r="BD108" i="82"/>
  <c r="BD29" i="82" s="1"/>
  <c r="AF108" i="82"/>
  <c r="AF29" i="82" s="1"/>
  <c r="AM108" i="82"/>
  <c r="AM29" i="82" s="1"/>
  <c r="AG108" i="82"/>
  <c r="AD108" i="82"/>
  <c r="AD29" i="82" s="1"/>
  <c r="AL108" i="82"/>
  <c r="AL29" i="82" s="1"/>
  <c r="AT108" i="82"/>
  <c r="AT29" i="82" s="1"/>
  <c r="BB108" i="82"/>
  <c r="BB29" i="82" s="1"/>
  <c r="BJ108" i="82"/>
  <c r="BJ29" i="82" s="1"/>
  <c r="AX108" i="82"/>
  <c r="AX29" i="82" s="1"/>
  <c r="AW108" i="82"/>
  <c r="AW29" i="82" s="1"/>
  <c r="AO103" i="82"/>
  <c r="AI108" i="82"/>
  <c r="AI29" i="82" s="1"/>
  <c r="AQ108" i="82"/>
  <c r="AQ29" i="82" s="1"/>
  <c r="AY108" i="82"/>
  <c r="AY29" i="82" s="1"/>
  <c r="BG108" i="82"/>
  <c r="BG29" i="82" s="1"/>
  <c r="BE108" i="82"/>
  <c r="BE29" i="82" s="1"/>
  <c r="BF108" i="82"/>
  <c r="BF29" i="82" s="1"/>
  <c r="AB108" i="82"/>
  <c r="AJ108" i="82"/>
  <c r="AR108" i="82"/>
  <c r="AR29" i="82" s="1"/>
  <c r="AZ108" i="82"/>
  <c r="AZ29" i="82" s="1"/>
  <c r="BH108" i="82"/>
  <c r="BH29" i="82" s="1"/>
  <c r="AO108" i="82"/>
  <c r="AO29" i="82" s="1"/>
  <c r="AP108" i="82"/>
  <c r="AP29" i="82" s="1"/>
  <c r="AC108" i="82"/>
  <c r="AC29" i="82" s="1"/>
  <c r="AK108" i="82"/>
  <c r="AK29" i="82" s="1"/>
  <c r="AS108" i="82"/>
  <c r="AS29" i="82" s="1"/>
  <c r="BA108" i="82"/>
  <c r="BA29" i="82" s="1"/>
  <c r="BI108" i="82"/>
  <c r="BI29" i="82" s="1"/>
  <c r="BC97" i="82"/>
  <c r="BE103" i="82"/>
  <c r="AU93" i="82"/>
  <c r="AU97" i="82" s="1"/>
  <c r="AU96" i="82"/>
  <c r="AU28" i="82" s="1"/>
  <c r="AM93" i="82"/>
  <c r="AM97" i="82"/>
  <c r="BJ116" i="82"/>
  <c r="BJ115" i="82" s="1"/>
  <c r="AO93" i="82"/>
  <c r="AO97" i="82"/>
  <c r="AO101" i="82"/>
  <c r="AT93" i="82"/>
  <c r="AT97" i="82"/>
  <c r="AM96" i="82"/>
  <c r="AM28" i="82" s="1"/>
  <c r="AI97" i="82"/>
  <c r="AD93" i="82"/>
  <c r="AD97" i="82"/>
  <c r="AE96" i="82"/>
  <c r="BB97" i="82"/>
  <c r="BJ93" i="82"/>
  <c r="BJ97" i="82"/>
  <c r="BC96" i="82"/>
  <c r="BC28" i="82" s="1"/>
  <c r="BI96" i="82"/>
  <c r="BI28" i="82" s="1"/>
  <c r="BD93" i="82"/>
  <c r="BD97" i="82"/>
  <c r="AI96" i="82"/>
  <c r="AY96" i="82"/>
  <c r="AY28" i="82" s="1"/>
  <c r="AN93" i="82"/>
  <c r="AN97" i="82" s="1"/>
  <c r="BE93" i="82"/>
  <c r="BE97" i="82" s="1"/>
  <c r="BF103" i="82"/>
  <c r="AZ116" i="82"/>
  <c r="AZ115" i="82" s="1"/>
  <c r="BH96" i="82"/>
  <c r="BH28" i="82" s="1"/>
  <c r="BK122" i="82"/>
  <c r="AP101" i="82"/>
  <c r="AN103" i="82"/>
  <c r="BB96" i="82"/>
  <c r="BB28" i="82" s="1"/>
  <c r="BJ96" i="82"/>
  <c r="BJ28" i="82" s="1"/>
  <c r="AV93" i="82"/>
  <c r="AV97" i="82"/>
  <c r="AP103" i="82"/>
  <c r="AF96" i="82"/>
  <c r="AF28" i="82" s="1"/>
  <c r="BD96" i="82"/>
  <c r="BD28" i="82" s="1"/>
  <c r="AW93" i="82"/>
  <c r="AW97" i="82" s="1"/>
  <c r="BC103" i="82"/>
  <c r="AG96" i="82"/>
  <c r="AG28" i="82" s="1"/>
  <c r="BE96" i="82"/>
  <c r="BE28" i="82" s="1"/>
  <c r="AH96" i="82"/>
  <c r="AA93" i="82"/>
  <c r="AA97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AZ103" i="82"/>
  <c r="AZ93" i="82"/>
  <c r="AZ97" i="82" s="1"/>
  <c r="AC93" i="82"/>
  <c r="AC97" i="82" s="1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AJ93" i="82"/>
  <c r="AY101" i="82"/>
  <c r="AQ101" i="82"/>
  <c r="AB93" i="82"/>
  <c r="AB97" i="82" s="1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3" i="82"/>
  <c r="AK97" i="82" s="1"/>
  <c r="AL93" i="82"/>
  <c r="AZ101" i="82"/>
  <c r="AY103" i="82"/>
  <c r="AY93" i="82"/>
  <c r="AY97" i="82" s="1"/>
  <c r="AR101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AP102" i="82"/>
  <c r="AP116" i="82"/>
  <c r="AP126" i="82"/>
  <c r="AP128" i="82" s="1"/>
  <c r="AX102" i="82"/>
  <c r="AX116" i="82"/>
  <c r="BF116" i="82"/>
  <c r="BF126" i="82" s="1"/>
  <c r="BF128" i="82" s="1"/>
  <c r="AX101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AH93" i="82"/>
  <c r="AX93" i="82"/>
  <c r="AX97" i="82" s="1"/>
  <c r="BC101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AW103" i="82"/>
  <c r="AP115" i="82"/>
  <c r="AP119" i="82" s="1"/>
  <c r="AP121" i="82"/>
  <c r="AP123" i="82" s="1"/>
  <c r="AP30" i="82" s="1"/>
  <c r="AA96" i="82"/>
  <c r="BG115" i="82"/>
  <c r="BA119" i="82"/>
  <c r="BA121" i="82"/>
  <c r="BA123" i="82" s="1"/>
  <c r="BA30" i="82" s="1"/>
  <c r="BF115" i="82"/>
  <c r="AH97" i="82"/>
  <c r="BE115" i="82"/>
  <c r="AT115" i="82"/>
  <c r="AT119" i="82" s="1"/>
  <c r="AT121" i="82" s="1"/>
  <c r="AT123" i="82"/>
  <c r="AT30" i="82" s="1"/>
  <c r="AS123" i="82"/>
  <c r="AL97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D148" i="46" s="1"/>
  <c r="D150" i="46" s="1"/>
  <c r="F144" i="46"/>
  <c r="G144" i="46" s="1"/>
  <c r="A141" i="46"/>
  <c r="E139" i="46"/>
  <c r="B139" i="46"/>
  <c r="A139" i="46"/>
  <c r="D138" i="46"/>
  <c r="F138" i="46" s="1"/>
  <c r="G138" i="46" s="1"/>
  <c r="F137" i="46"/>
  <c r="D136" i="46"/>
  <c r="D139" i="46" s="1"/>
  <c r="D141" i="46" s="1"/>
  <c r="E133" i="46"/>
  <c r="E150" i="46" s="1"/>
  <c r="B133" i="46"/>
  <c r="A133" i="46"/>
  <c r="F131" i="46"/>
  <c r="F130" i="46"/>
  <c r="F129" i="46"/>
  <c r="D128" i="46"/>
  <c r="D133" i="46" s="1"/>
  <c r="A125" i="46"/>
  <c r="E123" i="46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G119" i="46"/>
  <c r="D123" i="46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3" i="46" s="1"/>
  <c r="G63" i="46" s="1"/>
  <c r="F62" i="46"/>
  <c r="D61" i="46"/>
  <c r="F61" i="46" s="1"/>
  <c r="E58" i="46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Q72" i="48" s="1"/>
  <c r="AQ71" i="48" s="1"/>
  <c r="AQ75" i="48" s="1"/>
  <c r="AQ77" i="48" s="1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E41" i="46" s="1"/>
  <c r="B39" i="46"/>
  <c r="A39" i="46"/>
  <c r="D38" i="46"/>
  <c r="F38" i="46" s="1"/>
  <c r="G38" i="46" s="1"/>
  <c r="F37" i="46"/>
  <c r="D36" i="46"/>
  <c r="F36" i="46"/>
  <c r="G36" i="46" s="1"/>
  <c r="E33" i="46"/>
  <c r="B33" i="46"/>
  <c r="A33" i="46"/>
  <c r="F31" i="46"/>
  <c r="F30" i="46"/>
  <c r="F29" i="46"/>
  <c r="D28" i="46"/>
  <c r="F28" i="46" s="1"/>
  <c r="F33" i="46" s="1"/>
  <c r="G33" i="46" s="1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U67" i="49"/>
  <c r="W67" i="49"/>
  <c r="AB67" i="49"/>
  <c r="T67" i="49"/>
  <c r="S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59" i="48"/>
  <c r="AX54" i="48"/>
  <c r="BI72" i="48"/>
  <c r="BI81" i="48" s="1"/>
  <c r="AO51" i="48"/>
  <c r="BI58" i="48"/>
  <c r="AS54" i="48"/>
  <c r="BA72" i="48"/>
  <c r="BA81" i="48" s="1"/>
  <c r="AZ51" i="48"/>
  <c r="AS58" i="48"/>
  <c r="BA51" i="48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 s="1"/>
  <c r="AO58" i="48"/>
  <c r="AN72" i="48"/>
  <c r="AN81" i="48" s="1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D48" i="46"/>
  <c r="D50" i="46" s="1"/>
  <c r="AY71" i="48"/>
  <c r="AY75" i="48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BG71" i="48"/>
  <c r="BG75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A75" i="82" s="1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A80" i="82"/>
  <c r="AB80" i="82"/>
  <c r="AB39" i="48"/>
  <c r="AK80" i="82"/>
  <c r="AS80" i="82"/>
  <c r="AX39" i="48"/>
  <c r="H43" i="5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333" i="6"/>
  <c r="X323" i="6"/>
  <c r="T131" i="91" s="1"/>
  <c r="T132" i="91" s="1"/>
  <c r="AK333" i="6"/>
  <c r="AB138" i="91"/>
  <c r="AB139" i="91" s="1"/>
  <c r="AY324" i="6"/>
  <c r="AU131" i="91"/>
  <c r="AU132" i="91" s="1"/>
  <c r="Y96" i="68"/>
  <c r="AN323" i="6"/>
  <c r="AJ131" i="91" s="1"/>
  <c r="AJ132" i="91" s="1"/>
  <c r="H138" i="91"/>
  <c r="H139" i="91" s="1"/>
  <c r="AJ333" i="6"/>
  <c r="AF96" i="68"/>
  <c r="BH333" i="6"/>
  <c r="G96" i="68"/>
  <c r="N323" i="6"/>
  <c r="J131" i="91" s="1"/>
  <c r="J132" i="91" s="1"/>
  <c r="O323" i="6"/>
  <c r="K131" i="91" s="1"/>
  <c r="K132" i="91" s="1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E10" i="47"/>
  <c r="L74" i="52"/>
  <c r="AH62" i="82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AH61" i="82"/>
  <c r="C28" i="47"/>
  <c r="AC75" i="82"/>
  <c r="AC61" i="82"/>
  <c r="AC63" i="82"/>
  <c r="AA61" i="82"/>
  <c r="AA63" i="82"/>
  <c r="AA62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AT51" i="82"/>
  <c r="J75" i="52"/>
  <c r="K75" i="52"/>
  <c r="AU51" i="82"/>
  <c r="H75" i="52"/>
  <c r="AR51" i="82"/>
  <c r="AB35" i="82"/>
  <c r="L75" i="52"/>
  <c r="AV51" i="82"/>
  <c r="AV61" i="82" s="1"/>
  <c r="AQ51" i="82"/>
  <c r="G75" i="52"/>
  <c r="AP51" i="82"/>
  <c r="F75" i="52"/>
  <c r="AX51" i="82"/>
  <c r="AX52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U14" i="48"/>
  <c r="AU17" i="48" s="1"/>
  <c r="AW114" i="59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V111" i="59"/>
  <c r="AT22" i="48"/>
  <c r="AT21" i="71"/>
  <c r="AT21" i="48"/>
  <c r="AU15" i="92"/>
  <c r="AU25" i="50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AB28" i="82" l="1"/>
  <c r="AJ28" i="82"/>
  <c r="AJ29" i="82"/>
  <c r="AG29" i="82"/>
  <c r="AH27" i="82"/>
  <c r="AH29" i="82" s="1"/>
  <c r="AB29" i="82"/>
  <c r="AE46" i="82"/>
  <c r="AE19" i="82" s="1"/>
  <c r="AE35" i="82" s="1"/>
  <c r="AE29" i="82"/>
  <c r="AI28" i="82"/>
  <c r="AE28" i="82"/>
  <c r="AA28" i="82"/>
  <c r="AZ54" i="48"/>
  <c r="AS81" i="48"/>
  <c r="F136" i="46"/>
  <c r="E141" i="46"/>
  <c r="BG77" i="48"/>
  <c r="AY77" i="48"/>
  <c r="BA54" i="48"/>
  <c r="F128" i="46"/>
  <c r="F133" i="46" s="1"/>
  <c r="G133" i="46" s="1"/>
  <c r="AW71" i="48"/>
  <c r="AW75" i="48" s="1"/>
  <c r="AW77" i="48" s="1"/>
  <c r="BH54" i="48"/>
  <c r="P92" i="82"/>
  <c r="P27" i="82"/>
  <c r="P46" i="82"/>
  <c r="X92" i="82"/>
  <c r="X101" i="82" s="1"/>
  <c r="X27" i="82"/>
  <c r="X46" i="82"/>
  <c r="Q92" i="82"/>
  <c r="Q93" i="82" s="1"/>
  <c r="Q97" i="82" s="1"/>
  <c r="Q96" i="82" s="1"/>
  <c r="Q28" i="82" s="1"/>
  <c r="Q27" i="82"/>
  <c r="Q46" i="82"/>
  <c r="Y92" i="82"/>
  <c r="Y27" i="82"/>
  <c r="Y46" i="82"/>
  <c r="T46" i="82"/>
  <c r="T92" i="82"/>
  <c r="T103" i="82" s="1"/>
  <c r="T27" i="82"/>
  <c r="AX56" i="82"/>
  <c r="AX68" i="82" s="1"/>
  <c r="W138" i="91"/>
  <c r="W139" i="91" s="1"/>
  <c r="AT333" i="6"/>
  <c r="Z19" i="82"/>
  <c r="AS96" i="68"/>
  <c r="R93" i="82"/>
  <c r="R97" i="82" s="1"/>
  <c r="R96" i="82" s="1"/>
  <c r="R28" i="82" s="1"/>
  <c r="U51" i="82"/>
  <c r="V92" i="82"/>
  <c r="V101" i="82" s="1"/>
  <c r="V106" i="82" s="1"/>
  <c r="V109" i="82" s="1"/>
  <c r="V110" i="82" s="1"/>
  <c r="Z27" i="82"/>
  <c r="W92" i="82"/>
  <c r="AP56" i="82"/>
  <c r="AP55" i="82" s="1"/>
  <c r="AP20" i="82" s="1"/>
  <c r="AX22" i="82"/>
  <c r="AX39" i="52" s="1"/>
  <c r="AU7" i="52"/>
  <c r="AU12" i="52" s="1"/>
  <c r="BG96" i="68"/>
  <c r="R46" i="82"/>
  <c r="S35" i="82"/>
  <c r="AT17" i="48"/>
  <c r="AV114" i="59" s="1"/>
  <c r="R27" i="82"/>
  <c r="W46" i="82"/>
  <c r="Y67" i="49"/>
  <c r="Z67" i="49"/>
  <c r="R67" i="49"/>
  <c r="AL96" i="68"/>
  <c r="AA67" i="49"/>
  <c r="AC67" i="49"/>
  <c r="V67" i="49"/>
  <c r="X93" i="82"/>
  <c r="X97" i="82" s="1"/>
  <c r="U93" i="82"/>
  <c r="U97" i="82" s="1"/>
  <c r="U96" i="82" s="1"/>
  <c r="Q101" i="82"/>
  <c r="Y101" i="82"/>
  <c r="V102" i="82"/>
  <c r="S103" i="82"/>
  <c r="P104" i="82"/>
  <c r="S126" i="82"/>
  <c r="Y93" i="82"/>
  <c r="Y97" i="82" s="1"/>
  <c r="R101" i="82"/>
  <c r="Z101" i="82"/>
  <c r="W102" i="82"/>
  <c r="W106" i="82" s="1"/>
  <c r="Y104" i="82"/>
  <c r="T126" i="82"/>
  <c r="Z93" i="82"/>
  <c r="Z97" i="82" s="1"/>
  <c r="Z96" i="82" s="1"/>
  <c r="Z28" i="82" s="1"/>
  <c r="S101" i="82"/>
  <c r="P102" i="82"/>
  <c r="X102" i="82"/>
  <c r="U103" i="82"/>
  <c r="R104" i="82"/>
  <c r="Z104" i="82"/>
  <c r="U126" i="82"/>
  <c r="T101" i="82"/>
  <c r="Q102" i="82"/>
  <c r="Y102" i="82"/>
  <c r="V103" i="82"/>
  <c r="S104" i="82"/>
  <c r="U101" i="82"/>
  <c r="R102" i="82"/>
  <c r="R106" i="82" s="1"/>
  <c r="R109" i="82" s="1"/>
  <c r="R110" i="82" s="1"/>
  <c r="Z102" i="82"/>
  <c r="W103" i="82"/>
  <c r="T104" i="82"/>
  <c r="W126" i="82"/>
  <c r="P93" i="82"/>
  <c r="S102" i="82"/>
  <c r="P103" i="82"/>
  <c r="P106" i="82" s="1"/>
  <c r="U104" i="82"/>
  <c r="S93" i="82"/>
  <c r="S97" i="82" s="1"/>
  <c r="S96" i="82" s="1"/>
  <c r="S28" i="82" s="1"/>
  <c r="W101" i="82"/>
  <c r="T102" i="82"/>
  <c r="Q103" i="82"/>
  <c r="Y103" i="82"/>
  <c r="V104" i="82"/>
  <c r="P101" i="82"/>
  <c r="U102" i="82"/>
  <c r="R103" i="82"/>
  <c r="Z103" i="82"/>
  <c r="W104" i="82"/>
  <c r="R126" i="82"/>
  <c r="V93" i="82"/>
  <c r="V97" i="82" s="1"/>
  <c r="Y96" i="82"/>
  <c r="Y28" i="82" s="1"/>
  <c r="W93" i="82"/>
  <c r="W97" i="82" s="1"/>
  <c r="AV26" i="48"/>
  <c r="AX115" i="59" s="1"/>
  <c r="V131" i="91"/>
  <c r="V132" i="91" s="1"/>
  <c r="Q96" i="68"/>
  <c r="AF323" i="6"/>
  <c r="AF324" i="6" s="1"/>
  <c r="I96" i="68"/>
  <c r="K96" i="68"/>
  <c r="S131" i="91"/>
  <c r="S132" i="91" s="1"/>
  <c r="AP96" i="68"/>
  <c r="M324" i="6"/>
  <c r="V46" i="82"/>
  <c r="U27" i="82"/>
  <c r="U35" i="82" s="1"/>
  <c r="T96" i="68"/>
  <c r="D39" i="46"/>
  <c r="D41" i="46" s="1"/>
  <c r="B39" i="51"/>
  <c r="B27" i="51"/>
  <c r="B58" i="46"/>
  <c r="B66" i="46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86" i="82"/>
  <c r="AA74" i="82"/>
  <c r="AA79" i="82" s="1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75" i="46" s="1"/>
  <c r="AJ27" i="50" s="1"/>
  <c r="E83" i="46"/>
  <c r="E91" i="46" s="1"/>
  <c r="AP26" i="48"/>
  <c r="AR115" i="59" s="1"/>
  <c r="G28" i="46"/>
  <c r="A40" i="48"/>
  <c r="M67" i="49"/>
  <c r="I67" i="49"/>
  <c r="B50" i="46"/>
  <c r="A77" i="48"/>
  <c r="A121" i="82" s="1"/>
  <c r="F25" i="46"/>
  <c r="G25" i="46" s="1"/>
  <c r="O67" i="49"/>
  <c r="E50" i="46"/>
  <c r="H67" i="49"/>
  <c r="AX65" i="82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AY131" i="91"/>
  <c r="AY132" i="91" s="1"/>
  <c r="BF138" i="91"/>
  <c r="BF139" i="91" s="1"/>
  <c r="AJ67" i="49"/>
  <c r="F113" i="46"/>
  <c r="G113" i="46" s="1"/>
  <c r="AW63" i="48"/>
  <c r="AW65" i="48" s="1"/>
  <c r="AW88" i="48"/>
  <c r="AQ63" i="48"/>
  <c r="AQ65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6" i="82"/>
  <c r="Z126" i="82" s="1"/>
  <c r="R116" i="82"/>
  <c r="Y116" i="82"/>
  <c r="Y126" i="82" s="1"/>
  <c r="Q116" i="82"/>
  <c r="Q126" i="82" s="1"/>
  <c r="P116" i="82"/>
  <c r="P126" i="82" s="1"/>
  <c r="W116" i="82"/>
  <c r="V116" i="82"/>
  <c r="V126" i="82" s="1"/>
  <c r="U116" i="82"/>
  <c r="T116" i="82"/>
  <c r="S116" i="82"/>
  <c r="B141" i="46"/>
  <c r="B150" i="46"/>
  <c r="B225" i="46"/>
  <c r="AC109" i="82"/>
  <c r="AC110" i="82" s="1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6" i="82"/>
  <c r="U106" i="82"/>
  <c r="Z106" i="82"/>
  <c r="Z109" i="82" s="1"/>
  <c r="Z110" i="82" s="1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6" i="82"/>
  <c r="BG109" i="82"/>
  <c r="BG110" i="82" s="1"/>
  <c r="AG104" i="82"/>
  <c r="AG106" i="82" s="1"/>
  <c r="AG109" i="82" s="1"/>
  <c r="AG110" i="82" s="1"/>
  <c r="AF104" i="82"/>
  <c r="AE104" i="82"/>
  <c r="AL104" i="82"/>
  <c r="AL106" i="82" s="1"/>
  <c r="AL109" i="82" s="1"/>
  <c r="AL110" i="82" s="1"/>
  <c r="AD104" i="82"/>
  <c r="AK104" i="82"/>
  <c r="AK106" i="82" s="1"/>
  <c r="AK109" i="82" s="1"/>
  <c r="AK110" i="82" s="1"/>
  <c r="AC104" i="82"/>
  <c r="AJ104" i="82"/>
  <c r="AB104" i="82"/>
  <c r="AB106" i="82" s="1"/>
  <c r="AB109" i="82" s="1"/>
  <c r="AB110" i="82" s="1"/>
  <c r="AI104" i="82"/>
  <c r="AA104" i="82"/>
  <c r="AA106" i="82" s="1"/>
  <c r="AH104" i="82"/>
  <c r="AH106" i="82" s="1"/>
  <c r="AH109" i="82" s="1"/>
  <c r="AH110" i="82" s="1"/>
  <c r="AH114" i="82"/>
  <c r="AH116" i="82" s="1"/>
  <c r="AG114" i="82"/>
  <c r="AG116" i="82" s="1"/>
  <c r="BJ119" i="82"/>
  <c r="BJ121" i="82" s="1"/>
  <c r="BJ123" i="82" s="1"/>
  <c r="AZ119" i="82"/>
  <c r="AZ121" i="82" s="1"/>
  <c r="AZ123" i="82" s="1"/>
  <c r="AZ30" i="82" s="1"/>
  <c r="AF114" i="82"/>
  <c r="AF116" i="82" s="1"/>
  <c r="AE114" i="82"/>
  <c r="AE116" i="82" s="1"/>
  <c r="AL114" i="82"/>
  <c r="AL116" i="82" s="1"/>
  <c r="AD114" i="82"/>
  <c r="AD116" i="82" s="1"/>
  <c r="AK114" i="82"/>
  <c r="AK116" i="82" s="1"/>
  <c r="AC114" i="82"/>
  <c r="AC116" i="82" s="1"/>
  <c r="AJ114" i="82"/>
  <c r="AJ116" i="82" s="1"/>
  <c r="AB114" i="82"/>
  <c r="AB116" i="82" s="1"/>
  <c r="AI114" i="82"/>
  <c r="AI116" i="82" s="1"/>
  <c r="AA114" i="82"/>
  <c r="AA116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E109" i="82" s="1"/>
  <c r="AE110" i="82" s="1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AV126" i="82"/>
  <c r="AV128" i="82" s="1"/>
  <c r="AV30" i="82" s="1"/>
  <c r="AJ106" i="82"/>
  <c r="AJ109" i="82" s="1"/>
  <c r="AJ110" i="82" s="1"/>
  <c r="AF106" i="82"/>
  <c r="AF109" i="82" s="1"/>
  <c r="AF110" i="82" s="1"/>
  <c r="U6" i="48"/>
  <c r="I73" i="5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86" i="82"/>
  <c r="AC74" i="82"/>
  <c r="AC79" i="82" s="1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14" i="48"/>
  <c r="AA24" i="48"/>
  <c r="AI9" i="48"/>
  <c r="AI50" i="48" s="1"/>
  <c r="T6" i="48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63" i="82"/>
  <c r="AH75" i="82"/>
  <c r="K74" i="52"/>
  <c r="Z6" i="48"/>
  <c r="N73" i="5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6" i="48"/>
  <c r="O131" i="91"/>
  <c r="O132" i="91" s="1"/>
  <c r="S324" i="6"/>
  <c r="AC62" i="82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AH28" i="82" l="1"/>
  <c r="AH35" i="82"/>
  <c r="BI65" i="48"/>
  <c r="AA35" i="48"/>
  <c r="AQ89" i="48"/>
  <c r="T106" i="82"/>
  <c r="R19" i="82"/>
  <c r="R35" i="82" s="1"/>
  <c r="R51" i="82"/>
  <c r="X51" i="82"/>
  <c r="X19" i="82"/>
  <c r="X35" i="82" s="1"/>
  <c r="X116" i="82"/>
  <c r="X126" i="82" s="1"/>
  <c r="X128" i="82" s="1"/>
  <c r="X103" i="82"/>
  <c r="X106" i="82" s="1"/>
  <c r="T19" i="82"/>
  <c r="T35" i="82" s="1"/>
  <c r="T51" i="82"/>
  <c r="AX38" i="82"/>
  <c r="AX67" i="82"/>
  <c r="AX21" i="82" s="1"/>
  <c r="X104" i="82"/>
  <c r="Z35" i="82"/>
  <c r="P51" i="82"/>
  <c r="P19" i="82"/>
  <c r="P35" i="82" s="1"/>
  <c r="U109" i="82"/>
  <c r="U110" i="82" s="1"/>
  <c r="Y51" i="82"/>
  <c r="Y19" i="82"/>
  <c r="Y35" i="82" s="1"/>
  <c r="V19" i="82"/>
  <c r="V35" i="82" s="1"/>
  <c r="V51" i="82"/>
  <c r="T93" i="82"/>
  <c r="T97" i="82" s="1"/>
  <c r="T96" i="82" s="1"/>
  <c r="T28" i="82" s="1"/>
  <c r="Q104" i="82"/>
  <c r="Q106" i="82" s="1"/>
  <c r="Q109" i="82" s="1"/>
  <c r="Q110" i="82" s="1"/>
  <c r="W19" i="82"/>
  <c r="W35" i="82" s="1"/>
  <c r="W51" i="82"/>
  <c r="Q51" i="82"/>
  <c r="Q19" i="82"/>
  <c r="Q35" i="82" s="1"/>
  <c r="AB131" i="91"/>
  <c r="AB132" i="91" s="1"/>
  <c r="S109" i="82"/>
  <c r="S110" i="82" s="1"/>
  <c r="B75" i="46"/>
  <c r="Y109" i="82"/>
  <c r="Y110" i="82" s="1"/>
  <c r="Y108" i="82"/>
  <c r="Y29" i="82" s="1"/>
  <c r="W109" i="82"/>
  <c r="W110" i="82" s="1"/>
  <c r="W96" i="82"/>
  <c r="W28" i="82" s="1"/>
  <c r="W108" i="82"/>
  <c r="W29" i="82" s="1"/>
  <c r="X96" i="82"/>
  <c r="X28" i="82" s="1"/>
  <c r="U108" i="82"/>
  <c r="T108" i="82"/>
  <c r="T29" i="82" s="1"/>
  <c r="V108" i="82"/>
  <c r="V29" i="82" s="1"/>
  <c r="R108" i="82"/>
  <c r="R29" i="82" s="1"/>
  <c r="V96" i="82"/>
  <c r="V28" i="82" s="1"/>
  <c r="S108" i="82"/>
  <c r="S29" i="82" s="1"/>
  <c r="Z108" i="82"/>
  <c r="Z29" i="82" s="1"/>
  <c r="P108" i="82"/>
  <c r="P29" i="82" s="1"/>
  <c r="P96" i="82"/>
  <c r="P28" i="82" s="1"/>
  <c r="AZ333" i="6"/>
  <c r="AH60" i="82"/>
  <c r="G39" i="46"/>
  <c r="AR131" i="91"/>
  <c r="AR132" i="91" s="1"/>
  <c r="U28" i="82"/>
  <c r="U29" i="82"/>
  <c r="AR116" i="59"/>
  <c r="G94" i="46"/>
  <c r="F100" i="46"/>
  <c r="AC60" i="82"/>
  <c r="AC65" i="82" s="1"/>
  <c r="AU14" i="82"/>
  <c r="AU31" i="52" s="1"/>
  <c r="AF27" i="50"/>
  <c r="AI27" i="50"/>
  <c r="AA56" i="82"/>
  <c r="AA55" i="82" s="1"/>
  <c r="AA20" i="82" s="1"/>
  <c r="AA36" i="5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V37" i="82" s="1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0" i="82"/>
  <c r="AA65" i="82" s="1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31" i="82" s="1"/>
  <c r="AA16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6" i="82"/>
  <c r="AD128" i="82" s="1"/>
  <c r="AD115" i="82"/>
  <c r="AD119" i="82" s="1"/>
  <c r="AD121" i="82" s="1"/>
  <c r="AD123" i="82" s="1"/>
  <c r="AO31" i="82"/>
  <c r="AO16" i="82" s="1"/>
  <c r="AO30" i="52" s="1"/>
  <c r="AO32" i="82"/>
  <c r="G86" i="46"/>
  <c r="F89" i="46"/>
  <c r="BJ66" i="48"/>
  <c r="BJ89" i="48"/>
  <c r="U128" i="82"/>
  <c r="U115" i="82"/>
  <c r="R128" i="82"/>
  <c r="R115" i="82"/>
  <c r="D66" i="46"/>
  <c r="BG66" i="48"/>
  <c r="BG89" i="48"/>
  <c r="AT324" i="6"/>
  <c r="AP131" i="91"/>
  <c r="AP132" i="91" s="1"/>
  <c r="BF32" i="82"/>
  <c r="BF31" i="82"/>
  <c r="BF16" i="82" s="1"/>
  <c r="BF30" i="52" s="1"/>
  <c r="AL126" i="82"/>
  <c r="AL128" i="82" s="1"/>
  <c r="AL115" i="82"/>
  <c r="AL119" i="82" s="1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8" i="82"/>
  <c r="Z115" i="82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6" i="82"/>
  <c r="AA128" i="82" s="1"/>
  <c r="AA115" i="82"/>
  <c r="AA119" i="82" s="1"/>
  <c r="AA121" i="82" s="1"/>
  <c r="AA123" i="82" s="1"/>
  <c r="AA30" i="82" s="1"/>
  <c r="AA32" i="82" s="1"/>
  <c r="AE126" i="82"/>
  <c r="AE128" i="82" s="1"/>
  <c r="AE115" i="82"/>
  <c r="AE119" i="82" s="1"/>
  <c r="AE121" i="82" s="1"/>
  <c r="AE123" i="82" s="1"/>
  <c r="V128" i="82"/>
  <c r="V115" i="82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8" i="82"/>
  <c r="W115" i="82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28" i="82"/>
  <c r="AY66" i="48"/>
  <c r="AY89" i="48"/>
  <c r="BC31" i="82"/>
  <c r="BC16" i="82" s="1"/>
  <c r="BC30" i="52" s="1"/>
  <c r="BC32" i="82"/>
  <c r="AI115" i="82"/>
  <c r="AI119" i="82" s="1"/>
  <c r="AI121" i="82" s="1"/>
  <c r="AI123" i="82" s="1"/>
  <c r="AI126" i="82"/>
  <c r="AI128" i="82" s="1"/>
  <c r="AB38" i="50"/>
  <c r="AA34" i="48"/>
  <c r="D29" i="49" s="1"/>
  <c r="AJ126" i="82"/>
  <c r="AJ128" i="82" s="1"/>
  <c r="AJ115" i="82"/>
  <c r="AJ119" i="82" s="1"/>
  <c r="AJ121" i="82" s="1"/>
  <c r="AJ123" i="82" s="1"/>
  <c r="AJ30" i="82" s="1"/>
  <c r="BJ30" i="82"/>
  <c r="G189" i="46"/>
  <c r="F191" i="46"/>
  <c r="G191" i="46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6" i="82"/>
  <c r="AF128" i="82" s="1"/>
  <c r="AF115" i="82"/>
  <c r="AF119" i="82" s="1"/>
  <c r="AF121" i="82" s="1"/>
  <c r="AF123" i="82" s="1"/>
  <c r="AB115" i="82"/>
  <c r="AB119" i="82" s="1"/>
  <c r="AB121" i="82" s="1"/>
  <c r="AB123" i="82" s="1"/>
  <c r="AB126" i="82"/>
  <c r="AB128" i="82" s="1"/>
  <c r="G111" i="46"/>
  <c r="F114" i="46"/>
  <c r="AB15" i="92"/>
  <c r="AR26" i="48"/>
  <c r="AT115" i="59" s="1"/>
  <c r="BG32" i="82"/>
  <c r="BG31" i="82"/>
  <c r="BG16" i="82" s="1"/>
  <c r="BG30" i="52" s="1"/>
  <c r="AC115" i="82"/>
  <c r="AC119" i="82" s="1"/>
  <c r="AC121" i="82" s="1"/>
  <c r="AC123" i="82" s="1"/>
  <c r="AC126" i="82"/>
  <c r="AC128" i="82" s="1"/>
  <c r="AG126" i="82"/>
  <c r="AG128" i="82" s="1"/>
  <c r="AG115" i="82"/>
  <c r="AG119" i="82" s="1"/>
  <c r="AG121" i="82" s="1"/>
  <c r="AG123" i="82" s="1"/>
  <c r="AM32" i="82"/>
  <c r="AM31" i="82"/>
  <c r="AM16" i="82" s="1"/>
  <c r="G139" i="46"/>
  <c r="F141" i="46"/>
  <c r="G141" i="46" s="1"/>
  <c r="S128" i="82"/>
  <c r="S115" i="82"/>
  <c r="Q128" i="82"/>
  <c r="Q115" i="82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K126" i="82"/>
  <c r="AK128" i="82" s="1"/>
  <c r="AK115" i="82"/>
  <c r="AK119" i="82" s="1"/>
  <c r="AK121" i="82" s="1"/>
  <c r="AK123" i="82" s="1"/>
  <c r="AH115" i="82"/>
  <c r="AH119" i="82" s="1"/>
  <c r="AH121" i="82" s="1"/>
  <c r="AH123" i="82" s="1"/>
  <c r="AH30" i="82" s="1"/>
  <c r="AH126" i="82"/>
  <c r="AH128" i="82" s="1"/>
  <c r="AU88" i="48"/>
  <c r="AU65" i="48"/>
  <c r="AE131" i="91"/>
  <c r="AE132" i="91" s="1"/>
  <c r="AI324" i="6"/>
  <c r="T115" i="82"/>
  <c r="T128" i="82"/>
  <c r="Y128" i="82"/>
  <c r="Y115" i="82"/>
  <c r="G58" i="46"/>
  <c r="T333" i="6"/>
  <c r="P138" i="91"/>
  <c r="P139" i="91" s="1"/>
  <c r="BB89" i="48"/>
  <c r="BB66" i="48"/>
  <c r="AS115" i="59"/>
  <c r="AS116" i="59" s="1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D122" i="49"/>
  <c r="AU44" i="48"/>
  <c r="J73" i="52"/>
  <c r="V6" i="48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M74" i="52"/>
  <c r="AK6" i="48"/>
  <c r="J333" i="6"/>
  <c r="F138" i="91"/>
  <c r="F139" i="91" s="1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I74" i="52"/>
  <c r="AI131" i="91"/>
  <c r="AI132" i="91" s="1"/>
  <c r="AM324" i="6"/>
  <c r="AS13" i="48"/>
  <c r="I75" i="52"/>
  <c r="AS51" i="82"/>
  <c r="AA63" i="48"/>
  <c r="AA65" i="48" s="1"/>
  <c r="M73" i="5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U75" i="82"/>
  <c r="U86" i="82" s="1"/>
  <c r="U63" i="82"/>
  <c r="U61" i="82"/>
  <c r="U60" i="82"/>
  <c r="U62" i="82"/>
  <c r="U52" i="82"/>
  <c r="U56" i="82" s="1"/>
  <c r="U55" i="82" s="1"/>
  <c r="U20" i="82" s="1"/>
  <c r="Z9" i="48"/>
  <c r="Z50" i="48" s="1"/>
  <c r="Q6" i="48"/>
  <c r="E73" i="52"/>
  <c r="D48" i="49"/>
  <c r="AT38" i="48"/>
  <c r="AT40" i="48" s="1"/>
  <c r="AJ9" i="48"/>
  <c r="AJ50" i="48" s="1"/>
  <c r="AI62" i="82"/>
  <c r="AI56" i="82"/>
  <c r="AI75" i="82"/>
  <c r="AI86" i="82" s="1"/>
  <c r="AI61" i="82"/>
  <c r="AI63" i="82"/>
  <c r="AI60" i="82"/>
  <c r="Z131" i="91"/>
  <c r="Z132" i="91" s="1"/>
  <c r="AD324" i="6"/>
  <c r="T60" i="82"/>
  <c r="T52" i="82"/>
  <c r="T56" i="82" s="1"/>
  <c r="T55" i="82" s="1"/>
  <c r="T20" i="82" s="1"/>
  <c r="T61" i="82"/>
  <c r="T63" i="82"/>
  <c r="T75" i="82"/>
  <c r="T86" i="82" s="1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H86" i="82"/>
  <c r="AH74" i="82"/>
  <c r="AH79" i="82" s="1"/>
  <c r="AH81" i="82" s="1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63" i="82"/>
  <c r="AJ62" i="82"/>
  <c r="AJ75" i="82"/>
  <c r="AJ86" i="82" s="1"/>
  <c r="AJ60" i="82"/>
  <c r="AJ56" i="82"/>
  <c r="AJ61" i="82"/>
  <c r="D117" i="49"/>
  <c r="AP44" i="48"/>
  <c r="AT23" i="82"/>
  <c r="AT37" i="52"/>
  <c r="AT37" i="82"/>
  <c r="Q324" i="6"/>
  <c r="M131" i="91"/>
  <c r="M132" i="91" s="1"/>
  <c r="AB6" i="48"/>
  <c r="D74" i="52"/>
  <c r="BO333" i="6"/>
  <c r="BK138" i="91"/>
  <c r="BK139" i="91" s="1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86" i="82" s="1"/>
  <c r="Z63" i="82"/>
  <c r="Z52" i="82"/>
  <c r="Z56" i="82" s="1"/>
  <c r="AH65" i="82"/>
  <c r="W6" i="48"/>
  <c r="K73" i="52"/>
  <c r="AI8" i="48"/>
  <c r="AI13" i="48" s="1"/>
  <c r="AU36" i="82"/>
  <c r="AU36" i="52"/>
  <c r="AR34" i="48"/>
  <c r="AP67" i="82"/>
  <c r="AP21" i="82" s="1"/>
  <c r="AR68" i="82"/>
  <c r="U9" i="48"/>
  <c r="U50" i="48" s="1"/>
  <c r="AA26" i="48" l="1"/>
  <c r="X109" i="82"/>
  <c r="X110" i="82" s="1"/>
  <c r="X108" i="82"/>
  <c r="X29" i="82" s="1"/>
  <c r="S119" i="82"/>
  <c r="S121" i="82" s="1"/>
  <c r="S123" i="82" s="1"/>
  <c r="S30" i="82" s="1"/>
  <c r="S31" i="82" s="1"/>
  <c r="S16" i="82" s="1"/>
  <c r="S30" i="52" s="1"/>
  <c r="Q108" i="82"/>
  <c r="Q29" i="82" s="1"/>
  <c r="V119" i="82"/>
  <c r="V121" i="82" s="1"/>
  <c r="V123" i="82" s="1"/>
  <c r="V30" i="82" s="1"/>
  <c r="V31" i="82" s="1"/>
  <c r="V16" i="82" s="1"/>
  <c r="V30" i="52" s="1"/>
  <c r="Z119" i="82"/>
  <c r="Z121" i="82" s="1"/>
  <c r="Z123" i="82" s="1"/>
  <c r="Z30" i="82" s="1"/>
  <c r="U119" i="82"/>
  <c r="U121" i="82" s="1"/>
  <c r="U123" i="82" s="1"/>
  <c r="U30" i="82" s="1"/>
  <c r="T121" i="82"/>
  <c r="T123" i="82" s="1"/>
  <c r="T30" i="82" s="1"/>
  <c r="T31" i="82" s="1"/>
  <c r="T16" i="82" s="1"/>
  <c r="T30" i="52" s="1"/>
  <c r="T119" i="82"/>
  <c r="Y119" i="82"/>
  <c r="Y121" i="82" s="1"/>
  <c r="Y123" i="82" s="1"/>
  <c r="Y30" i="82" s="1"/>
  <c r="P121" i="82"/>
  <c r="P123" i="82" s="1"/>
  <c r="P119" i="82"/>
  <c r="R119" i="82"/>
  <c r="R121" i="82" s="1"/>
  <c r="R123" i="82" s="1"/>
  <c r="R30" i="82" s="1"/>
  <c r="R31" i="82" s="1"/>
  <c r="R16" i="82" s="1"/>
  <c r="R30" i="52" s="1"/>
  <c r="T109" i="82"/>
  <c r="T110" i="82" s="1"/>
  <c r="Q119" i="82"/>
  <c r="Q121" i="82" s="1"/>
  <c r="Q123" i="82" s="1"/>
  <c r="Q30" i="82" s="1"/>
  <c r="X115" i="82"/>
  <c r="W121" i="82"/>
  <c r="W123" i="82" s="1"/>
  <c r="W30" i="82" s="1"/>
  <c r="W119" i="82"/>
  <c r="F75" i="46"/>
  <c r="G75" i="46" s="1"/>
  <c r="AH56" i="82"/>
  <c r="AH55" i="82" s="1"/>
  <c r="AH20" i="82" s="1"/>
  <c r="AC56" i="82"/>
  <c r="P30" i="82"/>
  <c r="P31" i="82" s="1"/>
  <c r="P16" i="82" s="1"/>
  <c r="P30" i="52" s="1"/>
  <c r="AV23" i="82"/>
  <c r="AB39" i="50"/>
  <c r="AA36" i="82"/>
  <c r="AV37" i="52"/>
  <c r="AA67" i="82"/>
  <c r="AA21" i="82" s="1"/>
  <c r="AA37" i="82" s="1"/>
  <c r="T8" i="48"/>
  <c r="T13" i="48" s="1"/>
  <c r="AX15" i="82"/>
  <c r="AX29" i="52" s="1"/>
  <c r="AI74" i="82"/>
  <c r="AI79" i="82" s="1"/>
  <c r="AI81" i="82" s="1"/>
  <c r="AJ74" i="82"/>
  <c r="AJ79" i="82" s="1"/>
  <c r="AJ81" i="82" s="1"/>
  <c r="AA68" i="82"/>
  <c r="AA69" i="82" s="1"/>
  <c r="AR28" i="48"/>
  <c r="AR24" i="82"/>
  <c r="AR38" i="52" s="1"/>
  <c r="AA38" i="48"/>
  <c r="AA40" i="48" s="1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AD30" i="82"/>
  <c r="I7" i="82"/>
  <c r="F39" i="52" s="1"/>
  <c r="AM30" i="52"/>
  <c r="AX39" i="82"/>
  <c r="AH31" i="82"/>
  <c r="AH16" i="82" s="1"/>
  <c r="AH30" i="52" s="1"/>
  <c r="AH32" i="82"/>
  <c r="BC66" i="48"/>
  <c r="BC89" i="48"/>
  <c r="F175" i="46"/>
  <c r="G175" i="46" s="1"/>
  <c r="G173" i="46"/>
  <c r="T74" i="82"/>
  <c r="T79" i="82" s="1"/>
  <c r="T81" i="82" s="1"/>
  <c r="AK30" i="82"/>
  <c r="AG30" i="82"/>
  <c r="F116" i="46"/>
  <c r="G116" i="46" s="1"/>
  <c r="G114" i="46"/>
  <c r="AI30" i="82"/>
  <c r="W31" i="82"/>
  <c r="W16" i="82" s="1"/>
  <c r="W30" i="52" s="1"/>
  <c r="G89" i="46"/>
  <c r="F91" i="46"/>
  <c r="G91" i="46" s="1"/>
  <c r="BJ32" i="82"/>
  <c r="BL30" i="82"/>
  <c r="BL31" i="82" s="1"/>
  <c r="BL29" i="82"/>
  <c r="BJ31" i="82"/>
  <c r="BJ16" i="82" s="1"/>
  <c r="BJ30" i="52" s="1"/>
  <c r="AL31" i="82"/>
  <c r="AL16" i="82" s="1"/>
  <c r="AL30" i="52" s="1"/>
  <c r="AL32" i="82"/>
  <c r="G7" i="82"/>
  <c r="E39" i="52" s="1"/>
  <c r="AA30" i="52"/>
  <c r="AI71" i="48"/>
  <c r="AI75" i="48" s="1"/>
  <c r="AI77" i="48" s="1"/>
  <c r="AI88" i="48" s="1"/>
  <c r="AR38" i="82"/>
  <c r="AC30" i="82"/>
  <c r="AB30" i="82"/>
  <c r="AJ32" i="82"/>
  <c r="AJ31" i="82"/>
  <c r="AJ16" i="82" s="1"/>
  <c r="AJ30" i="52" s="1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F62" i="82"/>
  <c r="AF60" i="82"/>
  <c r="AF63" i="82"/>
  <c r="AF56" i="82"/>
  <c r="AF55" i="82" s="1"/>
  <c r="AF20" i="82" s="1"/>
  <c r="AF75" i="82"/>
  <c r="AF86" i="82" s="1"/>
  <c r="AF61" i="82"/>
  <c r="AL75" i="82"/>
  <c r="AL86" i="82" s="1"/>
  <c r="AL56" i="82"/>
  <c r="AL55" i="82" s="1"/>
  <c r="AL20" i="82" s="1"/>
  <c r="AL62" i="82"/>
  <c r="AL60" i="82"/>
  <c r="AL61" i="82"/>
  <c r="AL63" i="82"/>
  <c r="AI55" i="82"/>
  <c r="AI20" i="82" s="1"/>
  <c r="Q75" i="82"/>
  <c r="Q86" i="82" s="1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C58" i="48"/>
  <c r="AC60" i="48"/>
  <c r="AC61" i="48"/>
  <c r="AC51" i="48"/>
  <c r="AC54" i="48" s="1"/>
  <c r="AC72" i="48"/>
  <c r="AC81" i="48" s="1"/>
  <c r="AC59" i="48"/>
  <c r="AP37" i="52"/>
  <c r="AP37" i="82"/>
  <c r="AP23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86" i="82" s="1"/>
  <c r="X52" i="82"/>
  <c r="X56" i="82" s="1"/>
  <c r="X55" i="82" s="1"/>
  <c r="X20" i="82" s="1"/>
  <c r="X62" i="82"/>
  <c r="X61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6" i="82"/>
  <c r="AK61" i="82"/>
  <c r="AK63" i="82"/>
  <c r="AK75" i="82"/>
  <c r="AK86" i="82" s="1"/>
  <c r="AK62" i="82"/>
  <c r="AK60" i="82"/>
  <c r="AK74" i="82"/>
  <c r="AK79" i="82" s="1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86" i="82" s="1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86" i="82" s="1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61" i="82"/>
  <c r="AD60" i="82"/>
  <c r="AD63" i="82"/>
  <c r="AD62" i="82"/>
  <c r="AD75" i="82"/>
  <c r="AD86" i="82" s="1"/>
  <c r="AD56" i="82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Y86" i="82" s="1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U58" i="48"/>
  <c r="U61" i="48"/>
  <c r="U60" i="48"/>
  <c r="U51" i="48"/>
  <c r="U54" i="48" s="1"/>
  <c r="U59" i="48"/>
  <c r="U72" i="48"/>
  <c r="U81" i="48" s="1"/>
  <c r="AB56" i="82"/>
  <c r="AB61" i="82"/>
  <c r="AB63" i="82"/>
  <c r="AB75" i="82"/>
  <c r="AB86" i="82" s="1"/>
  <c r="AB62" i="82"/>
  <c r="AB60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63" i="82"/>
  <c r="AG75" i="82"/>
  <c r="AG86" i="82" s="1"/>
  <c r="AG56" i="82"/>
  <c r="AG55" i="82" s="1"/>
  <c r="AG20" i="82" s="1"/>
  <c r="AG62" i="82"/>
  <c r="AG61" i="82"/>
  <c r="AG60" i="82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V86" i="82" s="1"/>
  <c r="AE62" i="82"/>
  <c r="AE60" i="82"/>
  <c r="AE56" i="82"/>
  <c r="AE55" i="82" s="1"/>
  <c r="AE20" i="82" s="1"/>
  <c r="AE61" i="82"/>
  <c r="AE75" i="82"/>
  <c r="AE86" i="82" s="1"/>
  <c r="AE63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86" i="82" s="1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86" i="82" s="1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AB74" i="82" l="1"/>
  <c r="AB79" i="82" s="1"/>
  <c r="AB81" i="82" s="1"/>
  <c r="AH68" i="82"/>
  <c r="X119" i="82"/>
  <c r="X121" i="82" s="1"/>
  <c r="X123" i="82" s="1"/>
  <c r="X30" i="82" s="1"/>
  <c r="AC55" i="82"/>
  <c r="AC20" i="82" s="1"/>
  <c r="AC67" i="82"/>
  <c r="AC21" i="82" s="1"/>
  <c r="AC68" i="82"/>
  <c r="AC69" i="82" s="1"/>
  <c r="AH36" i="82"/>
  <c r="AH36" i="52"/>
  <c r="AH67" i="82"/>
  <c r="AH21" i="82" s="1"/>
  <c r="AH37" i="82" s="1"/>
  <c r="W32" i="82"/>
  <c r="R32" i="82"/>
  <c r="T32" i="82"/>
  <c r="V32" i="82"/>
  <c r="S32" i="82"/>
  <c r="P32" i="82"/>
  <c r="AA37" i="52"/>
  <c r="U71" i="48"/>
  <c r="U75" i="48" s="1"/>
  <c r="U77" i="48" s="1"/>
  <c r="AD74" i="82"/>
  <c r="AD79" i="82" s="1"/>
  <c r="AD81" i="82" s="1"/>
  <c r="AF74" i="82"/>
  <c r="AF79" i="82" s="1"/>
  <c r="AF81" i="82" s="1"/>
  <c r="AL74" i="82"/>
  <c r="AL79" i="82" s="1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S38" i="82" s="1"/>
  <c r="AM22" i="82"/>
  <c r="AM39" i="52" s="1"/>
  <c r="AH28" i="48"/>
  <c r="AW22" i="82"/>
  <c r="AW39" i="52" s="1"/>
  <c r="W65" i="82"/>
  <c r="W67" i="82" s="1"/>
  <c r="W21" i="82" s="1"/>
  <c r="AB8" i="48"/>
  <c r="AB13" i="48" s="1"/>
  <c r="AK31" i="82"/>
  <c r="AK16" i="82" s="1"/>
  <c r="AK30" i="52" s="1"/>
  <c r="AK32" i="82"/>
  <c r="AD31" i="82"/>
  <c r="AD16" i="82" s="1"/>
  <c r="AD30" i="52" s="1"/>
  <c r="AD32" i="82"/>
  <c r="U31" i="82"/>
  <c r="U16" i="82" s="1"/>
  <c r="U30" i="52" s="1"/>
  <c r="P74" i="82"/>
  <c r="P79" i="82" s="1"/>
  <c r="P81" i="82" s="1"/>
  <c r="AF31" i="82"/>
  <c r="AF16" i="82" s="1"/>
  <c r="AF30" i="52" s="1"/>
  <c r="AF32" i="82"/>
  <c r="AI32" i="82"/>
  <c r="AI31" i="82"/>
  <c r="AI16" i="82" s="1"/>
  <c r="AI30" i="52" s="1"/>
  <c r="AE31" i="82"/>
  <c r="AE16" i="82" s="1"/>
  <c r="AE30" i="52" s="1"/>
  <c r="AE32" i="82"/>
  <c r="T68" i="82"/>
  <c r="T69" i="82" s="1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2" i="82"/>
  <c r="AB31" i="82"/>
  <c r="AB16" i="82" s="1"/>
  <c r="AB30" i="52" s="1"/>
  <c r="Z31" i="82"/>
  <c r="Z16" i="82" s="1"/>
  <c r="Z30" i="52" s="1"/>
  <c r="AG32" i="82"/>
  <c r="AG31" i="82"/>
  <c r="AG16" i="82" s="1"/>
  <c r="AG30" i="52" s="1"/>
  <c r="AO22" i="82"/>
  <c r="AO38" i="82" s="1"/>
  <c r="AJ67" i="82"/>
  <c r="AJ21" i="82" s="1"/>
  <c r="AJ37" i="52" s="1"/>
  <c r="U63" i="48"/>
  <c r="U65" i="48" s="1"/>
  <c r="Q8" i="48"/>
  <c r="Q13" i="48" s="1"/>
  <c r="AC31" i="82"/>
  <c r="AC16" i="82" s="1"/>
  <c r="AC30" i="52" s="1"/>
  <c r="AC32" i="82"/>
  <c r="Q31" i="82"/>
  <c r="Q16" i="82" s="1"/>
  <c r="Q30" i="52" s="1"/>
  <c r="Y31" i="82"/>
  <c r="Y16" i="82" s="1"/>
  <c r="Y30" i="52" s="1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AO36" i="82"/>
  <c r="AO36" i="52"/>
  <c r="H9" i="48"/>
  <c r="H50" i="48" s="1"/>
  <c r="N9" i="48"/>
  <c r="N50" i="48" s="1"/>
  <c r="AO24" i="82"/>
  <c r="AO38" i="52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79" i="82" s="1"/>
  <c r="AE81" i="82" s="1"/>
  <c r="Z63" i="48"/>
  <c r="Z65" i="48" s="1"/>
  <c r="K47" i="82"/>
  <c r="K46" i="82" s="1"/>
  <c r="U88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79" i="82" s="1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AD68" i="82" l="1"/>
  <c r="AJ37" i="82"/>
  <c r="AH37" i="52"/>
  <c r="AK71" i="48"/>
  <c r="AK75" i="48" s="1"/>
  <c r="AK77" i="48" s="1"/>
  <c r="X31" i="82"/>
  <c r="X16" i="82" s="1"/>
  <c r="X30" i="52" s="1"/>
  <c r="X32" i="82"/>
  <c r="Z25" i="50"/>
  <c r="W68" i="82"/>
  <c r="AC37" i="52"/>
  <c r="AC37" i="82"/>
  <c r="AC36" i="52"/>
  <c r="AC36" i="82"/>
  <c r="Q32" i="82"/>
  <c r="Y32" i="82"/>
  <c r="Z32" i="82"/>
  <c r="U32" i="82"/>
  <c r="AF67" i="82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P47" i="50" s="1"/>
  <c r="Q30" i="50" s="1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R69" i="82" s="1"/>
  <c r="AZ129" i="59"/>
  <c r="X68" i="82"/>
  <c r="X69" i="82" s="1"/>
  <c r="BC26" i="48"/>
  <c r="BE115" i="59" s="1"/>
  <c r="W26" i="48"/>
  <c r="Y115" i="59" s="1"/>
  <c r="V71" i="48"/>
  <c r="V75" i="48" s="1"/>
  <c r="V77" i="48" s="1"/>
  <c r="Q26" i="48"/>
  <c r="S115" i="59" s="1"/>
  <c r="O63" i="48"/>
  <c r="O65" i="48" s="1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Y69" i="82" s="1"/>
  <c r="F8" i="48"/>
  <c r="F13" i="48" s="1"/>
  <c r="BF65" i="82"/>
  <c r="BF67" i="82" s="1"/>
  <c r="BF21" i="82" s="1"/>
  <c r="BF37" i="52" s="1"/>
  <c r="W71" i="48"/>
  <c r="W75" i="48" s="1"/>
  <c r="W77" i="48" s="1"/>
  <c r="AS68" i="82"/>
  <c r="AS133" i="82" s="1"/>
  <c r="AS13" i="82" s="1"/>
  <c r="AS28" i="52" s="1"/>
  <c r="S15" i="92"/>
  <c r="S68" i="82"/>
  <c r="S69" i="82" s="1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S47" i="50"/>
  <c r="T111" i="59"/>
  <c r="BH74" i="82"/>
  <c r="BH79" i="82" s="1"/>
  <c r="BH81" i="82" s="1"/>
  <c r="AO68" i="82"/>
  <c r="AO133" i="82" s="1"/>
  <c r="AO13" i="82" s="1"/>
  <c r="AO28" i="52" s="1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O25" i="50"/>
  <c r="N21" i="71"/>
  <c r="N14" i="48"/>
  <c r="N17" i="48" s="1"/>
  <c r="O38" i="50"/>
  <c r="O39" i="50" s="1"/>
  <c r="O51" i="52" s="1"/>
  <c r="O15" i="92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G13" i="50"/>
  <c r="AN51" i="52"/>
  <c r="J27" i="82"/>
  <c r="J92" i="82"/>
  <c r="BD114" i="59"/>
  <c r="BB7" i="52"/>
  <c r="D129" i="49"/>
  <c r="BE129" i="49" s="1"/>
  <c r="BN129" i="49" s="1"/>
  <c r="BB44" i="48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AA114" i="59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G7" i="59" l="1"/>
  <c r="AA116" i="59"/>
  <c r="Y28" i="48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J88" i="48" s="1"/>
  <c r="AZ37" i="52"/>
  <c r="AZ37" i="82"/>
  <c r="R125" i="59"/>
  <c r="P10" i="52"/>
  <c r="AG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E28" i="48" l="1"/>
  <c r="O101" i="82"/>
  <c r="O102" i="82"/>
  <c r="O103" i="82"/>
  <c r="O93" i="82"/>
  <c r="O104" i="82"/>
  <c r="F47" i="50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C60" i="82"/>
  <c r="C63" i="82"/>
  <c r="C61" i="82"/>
  <c r="C75" i="82"/>
  <c r="C74" i="82" s="1"/>
  <c r="C62" i="82"/>
  <c r="C55" i="82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L34" i="50" s="1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O116" i="82"/>
  <c r="K28" i="48"/>
  <c r="K96" i="82"/>
  <c r="K28" i="82" s="1"/>
  <c r="K36" i="82" s="1"/>
  <c r="G108" i="82"/>
  <c r="G29" i="82" s="1"/>
  <c r="M30" i="50"/>
  <c r="M34" i="50" s="1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67" i="82"/>
  <c r="L21" i="82" s="1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J119" i="82" l="1"/>
  <c r="J121" i="82" s="1"/>
  <c r="J123" i="82" s="1"/>
  <c r="J30" i="82" s="1"/>
  <c r="O126" i="82"/>
  <c r="O128" i="82" s="1"/>
  <c r="H119" i="82"/>
  <c r="H121" i="82" s="1"/>
  <c r="H123" i="82" s="1"/>
  <c r="H30" i="82" s="1"/>
  <c r="H31" i="82" s="1"/>
  <c r="H16" i="82" s="1"/>
  <c r="H30" i="52" s="1"/>
  <c r="M121" i="82"/>
  <c r="M123" i="82" s="1"/>
  <c r="M30" i="82" s="1"/>
  <c r="M119" i="82"/>
  <c r="F119" i="82"/>
  <c r="F121" i="82" s="1"/>
  <c r="F123" i="82" s="1"/>
  <c r="F30" i="82" s="1"/>
  <c r="K119" i="82"/>
  <c r="K121" i="82" s="1"/>
  <c r="K123" i="82" s="1"/>
  <c r="K30" i="82" s="1"/>
  <c r="K31" i="82" s="1"/>
  <c r="K16" i="82" s="1"/>
  <c r="K30" i="52" s="1"/>
  <c r="G119" i="82"/>
  <c r="G121" i="82" s="1"/>
  <c r="G123" i="82" s="1"/>
  <c r="G30" i="82" s="1"/>
  <c r="G31" i="82" s="1"/>
  <c r="G16" i="82" s="1"/>
  <c r="G30" i="52" s="1"/>
  <c r="L121" i="82"/>
  <c r="L123" i="82" s="1"/>
  <c r="L30" i="82" s="1"/>
  <c r="L31" i="82" s="1"/>
  <c r="L16" i="82" s="1"/>
  <c r="L30" i="52" s="1"/>
  <c r="L119" i="82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U41" i="48" s="1"/>
  <c r="AS66" i="49"/>
  <c r="AS68" i="49" s="1"/>
  <c r="Z66" i="49"/>
  <c r="Z68" i="49" s="1"/>
  <c r="W82" i="82" s="1"/>
  <c r="W83" i="82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31" i="82"/>
  <c r="M16" i="82" s="1"/>
  <c r="M30" i="52" s="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I34" i="50" s="1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O115" i="82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AU82" i="82" l="1"/>
  <c r="J31" i="82"/>
  <c r="J16" i="82" s="1"/>
  <c r="J30" i="52" s="1"/>
  <c r="J32" i="82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J68" i="82"/>
  <c r="K32" i="82"/>
  <c r="N91" i="48"/>
  <c r="I32" i="82"/>
  <c r="R132" i="82"/>
  <c r="R12" i="8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K32" i="5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132" i="82" s="1"/>
  <c r="AK12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132" i="82" s="1"/>
  <c r="AD12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E32" i="82" l="1"/>
  <c r="E31" i="82"/>
  <c r="E16" i="82" s="1"/>
  <c r="E30" i="52" s="1"/>
  <c r="D31" i="82"/>
  <c r="D16" i="82" s="1"/>
  <c r="D30" i="52" s="1"/>
  <c r="D32" i="82"/>
  <c r="AH132" i="82"/>
  <c r="AH12" i="82" s="1"/>
  <c r="R14" i="82"/>
  <c r="R31" i="52" s="1"/>
  <c r="O129" i="59"/>
  <c r="U132" i="82"/>
  <c r="U12" i="82" s="1"/>
  <c r="U32" i="5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AE32" i="5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H14" i="82"/>
  <c r="AH31" i="52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V90" i="48"/>
  <c r="X126" i="59"/>
  <c r="X127" i="59" s="1"/>
  <c r="V11" i="52"/>
  <c r="K38" i="82"/>
  <c r="K23" i="82"/>
  <c r="K24" i="82" s="1"/>
  <c r="AP141" i="49"/>
  <c r="BA142" i="49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14" i="82"/>
  <c r="AK31" i="52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38" i="82"/>
  <c r="R23" i="82"/>
  <c r="R24" i="82" s="1"/>
  <c r="R38" i="52" s="1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14" i="82"/>
  <c r="AD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AE14" i="82" l="1"/>
  <c r="AE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14" i="82"/>
  <c r="AJ31" i="52" s="1"/>
  <c r="AJ32" i="52"/>
  <c r="AH14" i="67"/>
  <c r="AH17" i="67" s="1"/>
  <c r="AG22" i="71"/>
  <c r="AH19" i="92"/>
  <c r="Z7" i="92"/>
  <c r="Y20" i="52"/>
  <c r="AG14" i="82"/>
  <c r="AG31" i="52" s="1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AF14" i="82"/>
  <c r="AF31" i="52" s="1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BD14" i="82" l="1"/>
  <c r="BD31" i="52" s="1"/>
  <c r="BF14" i="82"/>
  <c r="BF31" i="52" s="1"/>
  <c r="X14" i="82"/>
  <c r="X31" i="52" s="1"/>
  <c r="AB12" i="52"/>
  <c r="AA132" i="82"/>
  <c r="AA12" i="82" s="1"/>
  <c r="AA32" i="52" s="1"/>
  <c r="BG129" i="59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AU43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G3" i="82" l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E36" i="52"/>
  <c r="H7" i="82"/>
  <c r="E44" i="52" s="1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F5" i="97" l="1"/>
  <c r="BK12" i="52"/>
  <c r="AB209" i="6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P209" i="6" l="1"/>
  <c r="S224" i="6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BN210" i="6" l="1"/>
  <c r="X210" i="6"/>
  <c r="K164" i="91"/>
  <c r="K37" i="92" s="1"/>
  <c r="Z210" i="6"/>
  <c r="Z223" i="6" s="1"/>
  <c r="BF209" i="6"/>
  <c r="AO209" i="6"/>
  <c r="I372" i="6"/>
  <c r="E164" i="91" s="1"/>
  <c r="E37" i="92" s="1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0" i="6"/>
  <c r="AK228" i="6"/>
  <c r="Z221" i="6"/>
  <c r="W150" i="59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80" i="6" s="1"/>
  <c r="BG168" i="91" s="1"/>
  <c r="BG38" i="92" s="1"/>
  <c r="BG47" i="92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14" i="6" l="1"/>
  <c r="I380" i="6"/>
  <c r="E168" i="91" s="1"/>
  <c r="E38" i="92" s="1"/>
  <c r="E47" i="92" s="1"/>
  <c r="Z224" i="6"/>
  <c r="BI562" i="6"/>
  <c r="BD10" i="12" s="1"/>
  <c r="BD11" i="12" s="1"/>
  <c r="BJ210" i="6"/>
  <c r="BJ220" i="6" s="1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H9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J219" i="6"/>
  <c r="BJ224" i="6" s="1"/>
  <c r="BJ214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J223" i="6" l="1"/>
  <c r="AL154" i="59"/>
  <c r="BG150" i="59"/>
  <c r="BG154" i="59" s="1"/>
  <c r="AL380" i="6"/>
  <c r="AH168" i="91" s="1"/>
  <c r="AH38" i="92" s="1"/>
  <c r="AH47" i="92" s="1"/>
  <c r="T167" i="59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P164" i="91" l="1"/>
  <c r="AG167" i="59"/>
  <c r="AG169" i="59" s="1"/>
  <c r="AG205" i="59" s="1"/>
  <c r="AG207" i="59" s="1"/>
  <c r="U167" i="59"/>
  <c r="U169" i="59" s="1"/>
  <c r="U205" i="59" s="1"/>
  <c r="S21" i="52" s="1"/>
  <c r="BA232" i="6"/>
  <c r="I207" i="59"/>
  <c r="W568" i="6"/>
  <c r="AD21" i="52"/>
  <c r="BD207" i="59"/>
  <c r="BC42" i="71" s="1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I22" i="52"/>
  <c r="BJ9" i="92"/>
  <c r="BJ42" i="71"/>
  <c r="BJ35" i="64"/>
  <c r="D8" i="111"/>
  <c r="BC9" i="92" l="1"/>
  <c r="BB22" i="52"/>
  <c r="BC35" i="64"/>
  <c r="BD79" i="63" s="1"/>
  <c r="AG570" i="6"/>
  <c r="BC381" i="6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<sst xmlns="http://schemas.openxmlformats.org/spreadsheetml/2006/main" count="7631" uniqueCount="1246">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</sst>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-147961.66</c:v>
                </c:pt>
                <c:pt idx="25">
                  <c:v>-243079.87</c:v>
                </c:pt>
                <c:pt idx="26">
                  <c:v>-274785.94</c:v>
                </c:pt>
                <c:pt idx="27">
                  <c:v>-274785.94</c:v>
                </c:pt>
                <c:pt idx="28">
                  <c:v>-306492.01</c:v>
                </c:pt>
                <c:pt idx="29">
                  <c:v>-338198.08</c:v>
                </c:pt>
                <c:pt idx="30">
                  <c:v>-274785.94</c:v>
                </c:pt>
                <c:pt idx="31">
                  <c:v>-306492.01</c:v>
                </c:pt>
                <c:pt idx="32">
                  <c:v>-243079.87</c:v>
                </c:pt>
                <c:pt idx="33">
                  <c:v>-243079.87</c:v>
                </c:pt>
                <c:pt idx="34">
                  <c:v>-243079.87</c:v>
                </c:pt>
                <c:pt idx="35">
                  <c:v>-147961.66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tabSelected="1" workbookViewId="3">
      <selection activeCell="C46" sqref="C46:N4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tabSelected="1" topLeftCell="A77" workbookViewId="1">
      <selection activeCell="B104" sqref="B104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1221</v>
      </c>
    </row>
    <row r="54" spans="1:7" hidden="1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1222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1223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collapsed="1" x14ac:dyDescent="0.15">
      <c r="A77" s="14" t="s">
        <v>1226</v>
      </c>
    </row>
    <row r="78" spans="1:7" hidden="1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1223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  <sheetView workbookViewId="1"/>
    <sheetView tabSelected="1" workbookViewId="2">
      <pane xSplit="2" ySplit="10" topLeftCell="AA30" activePane="bottomRight" state="frozen"/>
      <selection pane="topRight" activeCell="C1" sqref="C1"/>
      <selection pane="bottomLeft" activeCell="A11" sqref="A11"/>
      <selection pane="bottomRight" activeCell="AA53" sqref="AA53"/>
    </sheetView>
    <sheetView workbookViewId="3">
      <selection activeCell="C32" sqref="C32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-3043782.7200000007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 t="e">
        <f t="shared" si="1"/>
        <v>#VALUE!</v>
      </c>
      <c r="AB12" s="63" t="e">
        <f t="shared" si="1"/>
        <v>#VALUE!</v>
      </c>
      <c r="AC12" s="63" t="e">
        <f t="shared" si="1"/>
        <v>#VALUE!</v>
      </c>
      <c r="AD12" s="63" t="e">
        <f t="shared" si="1"/>
        <v>#VALUE!</v>
      </c>
      <c r="AE12" s="63" t="e">
        <f t="shared" si="1"/>
        <v>#VALUE!</v>
      </c>
      <c r="AF12" s="63" t="e">
        <f t="shared" si="1"/>
        <v>#VALUE!</v>
      </c>
      <c r="AG12" s="63" t="e">
        <f t="shared" si="1"/>
        <v>#VALUE!</v>
      </c>
      <c r="AH12" s="63" t="e">
        <f t="shared" si="1"/>
        <v>#VALUE!</v>
      </c>
      <c r="AI12" s="63" t="e">
        <f t="shared" ref="AI12:BJ12" si="2">AI132</f>
        <v>#VALUE!</v>
      </c>
      <c r="AJ12" s="63" t="e">
        <f t="shared" si="2"/>
        <v>#VALUE!</v>
      </c>
      <c r="AK12" s="63" t="e">
        <f t="shared" si="2"/>
        <v>#VALUE!</v>
      </c>
      <c r="AL12" s="63" t="e">
        <f t="shared" si="2"/>
        <v>#VALUE!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 t="e">
        <f t="shared" si="4"/>
        <v>#VALUE!</v>
      </c>
      <c r="AB13" s="63" t="e">
        <f t="shared" si="4"/>
        <v>#VALUE!</v>
      </c>
      <c r="AC13" s="63" t="e">
        <f t="shared" si="4"/>
        <v>#VALUE!</v>
      </c>
      <c r="AD13" s="63" t="e">
        <f t="shared" si="4"/>
        <v>#VALUE!</v>
      </c>
      <c r="AE13" s="63" t="e">
        <f t="shared" si="4"/>
        <v>#VALUE!</v>
      </c>
      <c r="AF13" s="63" t="e">
        <f t="shared" si="4"/>
        <v>#VALUE!</v>
      </c>
      <c r="AG13" s="63" t="e">
        <f t="shared" si="4"/>
        <v>#VALUE!</v>
      </c>
      <c r="AH13" s="63" t="e">
        <f t="shared" si="4"/>
        <v>#VALUE!</v>
      </c>
      <c r="AI13" s="63" t="e">
        <f t="shared" ref="AI13:BJ13" si="5">AI133</f>
        <v>#VALUE!</v>
      </c>
      <c r="AJ13" s="63" t="e">
        <f t="shared" si="5"/>
        <v>#VALUE!</v>
      </c>
      <c r="AK13" s="63" t="e">
        <f t="shared" si="5"/>
        <v>#VALUE!</v>
      </c>
      <c r="AL13" s="63" t="e">
        <f t="shared" si="5"/>
        <v>#VALUE!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 t="e">
        <f t="shared" si="6"/>
        <v>#VALUE!</v>
      </c>
      <c r="AB14" s="96" t="e">
        <f t="shared" si="6"/>
        <v>#VALUE!</v>
      </c>
      <c r="AC14" s="96" t="e">
        <f t="shared" si="6"/>
        <v>#VALUE!</v>
      </c>
      <c r="AD14" s="96" t="e">
        <f t="shared" si="6"/>
        <v>#VALUE!</v>
      </c>
      <c r="AE14" s="96" t="e">
        <f t="shared" si="6"/>
        <v>#VALUE!</v>
      </c>
      <c r="AF14" s="96" t="e">
        <f t="shared" si="6"/>
        <v>#VALUE!</v>
      </c>
      <c r="AG14" s="96" t="e">
        <f t="shared" si="6"/>
        <v>#VALUE!</v>
      </c>
      <c r="AH14" s="96" t="e">
        <f t="shared" si="6"/>
        <v>#VALUE!</v>
      </c>
      <c r="AI14" s="96" t="e">
        <f t="shared" si="6"/>
        <v>#VALUE!</v>
      </c>
      <c r="AJ14" s="96" t="e">
        <f t="shared" si="6"/>
        <v>#VALUE!</v>
      </c>
      <c r="AK14" s="96" t="e">
        <f t="shared" si="6"/>
        <v>#VALUE!</v>
      </c>
      <c r="AL14" s="96" t="e">
        <f t="shared" si="6"/>
        <v>#VALUE!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-147961.66</v>
      </c>
      <c r="AB15" s="63">
        <f t="shared" si="7"/>
        <v>-243079.87</v>
      </c>
      <c r="AC15" s="63">
        <f t="shared" si="7"/>
        <v>-274785.94</v>
      </c>
      <c r="AD15" s="63">
        <f t="shared" si="7"/>
        <v>-274785.94</v>
      </c>
      <c r="AE15" s="63">
        <f t="shared" si="7"/>
        <v>-306492.01</v>
      </c>
      <c r="AF15" s="63">
        <f t="shared" si="7"/>
        <v>-338198.08</v>
      </c>
      <c r="AG15" s="63">
        <f t="shared" si="7"/>
        <v>-274785.94</v>
      </c>
      <c r="AH15" s="63">
        <f t="shared" si="7"/>
        <v>-306492.01</v>
      </c>
      <c r="AI15" s="63">
        <f t="shared" ref="AI15:BJ15" si="8">AI23</f>
        <v>-243079.87</v>
      </c>
      <c r="AJ15" s="63">
        <f t="shared" si="8"/>
        <v>-243079.87</v>
      </c>
      <c r="AK15" s="63">
        <f t="shared" si="8"/>
        <v>-243079.87</v>
      </c>
      <c r="AL15" s="63">
        <f t="shared" si="8"/>
        <v>-147961.66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 t="e">
        <f t="shared" si="9"/>
        <v>#VALUE!</v>
      </c>
      <c r="AB16" s="63">
        <f t="shared" si="9"/>
        <v>0</v>
      </c>
      <c r="AC16" s="63">
        <f t="shared" si="9"/>
        <v>0</v>
      </c>
      <c r="AD16" s="63">
        <f t="shared" si="9"/>
        <v>0</v>
      </c>
      <c r="AE16" s="63">
        <f t="shared" si="9"/>
        <v>0</v>
      </c>
      <c r="AF16" s="63">
        <f t="shared" si="9"/>
        <v>0</v>
      </c>
      <c r="AG16" s="63">
        <f t="shared" si="9"/>
        <v>0</v>
      </c>
      <c r="AH16" s="63">
        <f t="shared" si="9"/>
        <v>0</v>
      </c>
      <c r="AI16" s="63">
        <f t="shared" ref="AI16:BJ16" si="10">AI31</f>
        <v>0</v>
      </c>
      <c r="AJ16" s="63">
        <f t="shared" si="10"/>
        <v>0</v>
      </c>
      <c r="AK16" s="63">
        <f t="shared" si="10"/>
        <v>0</v>
      </c>
      <c r="AL16" s="63">
        <f t="shared" si="10"/>
        <v>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252000</v>
      </c>
      <c r="AB20" s="180">
        <f t="shared" si="12"/>
        <v>414000</v>
      </c>
      <c r="AC20" s="180">
        <f t="shared" si="12"/>
        <v>468000</v>
      </c>
      <c r="AD20" s="180">
        <f t="shared" si="12"/>
        <v>468000</v>
      </c>
      <c r="AE20" s="180">
        <f t="shared" si="12"/>
        <v>522000</v>
      </c>
      <c r="AF20" s="180">
        <f t="shared" si="12"/>
        <v>576000</v>
      </c>
      <c r="AG20" s="180">
        <f t="shared" si="12"/>
        <v>468000</v>
      </c>
      <c r="AH20" s="180">
        <f t="shared" si="12"/>
        <v>522000</v>
      </c>
      <c r="AI20" s="180">
        <f t="shared" si="12"/>
        <v>414000</v>
      </c>
      <c r="AJ20" s="180">
        <f t="shared" ref="AJ20:BO20" si="13">AJ19*AJ55</f>
        <v>414000</v>
      </c>
      <c r="AK20" s="180">
        <f t="shared" si="13"/>
        <v>414000</v>
      </c>
      <c r="AL20" s="180">
        <f t="shared" si="13"/>
        <v>252000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-147966</v>
      </c>
      <c r="AB21" s="104">
        <f t="shared" si="14"/>
        <v>-243087</v>
      </c>
      <c r="AC21" s="104">
        <f t="shared" si="14"/>
        <v>-274794</v>
      </c>
      <c r="AD21" s="104">
        <f t="shared" si="14"/>
        <v>-274794</v>
      </c>
      <c r="AE21" s="104">
        <f t="shared" si="14"/>
        <v>-306501</v>
      </c>
      <c r="AF21" s="104">
        <f t="shared" si="14"/>
        <v>-338208</v>
      </c>
      <c r="AG21" s="104">
        <f t="shared" si="14"/>
        <v>-274794</v>
      </c>
      <c r="AH21" s="104">
        <f t="shared" si="14"/>
        <v>-306501</v>
      </c>
      <c r="AI21" s="104">
        <f t="shared" ref="AI21:BJ21" si="15">AI19*AI67</f>
        <v>-243087</v>
      </c>
      <c r="AJ21" s="104">
        <f t="shared" si="15"/>
        <v>-243087</v>
      </c>
      <c r="AK21" s="104">
        <f t="shared" si="15"/>
        <v>-243087</v>
      </c>
      <c r="AL21" s="104">
        <f t="shared" si="15"/>
        <v>-147966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4.34</v>
      </c>
      <c r="AB22" s="63">
        <f t="shared" si="16"/>
        <v>7.13</v>
      </c>
      <c r="AC22" s="63">
        <f t="shared" si="16"/>
        <v>8.06</v>
      </c>
      <c r="AD22" s="63">
        <f t="shared" si="16"/>
        <v>8.06</v>
      </c>
      <c r="AE22" s="63">
        <f t="shared" si="16"/>
        <v>8.99</v>
      </c>
      <c r="AF22" s="63">
        <f t="shared" si="16"/>
        <v>9.92</v>
      </c>
      <c r="AG22" s="63">
        <f t="shared" si="16"/>
        <v>8.06</v>
      </c>
      <c r="AH22" s="63">
        <f t="shared" si="16"/>
        <v>8.99</v>
      </c>
      <c r="AI22" s="63">
        <f t="shared" si="16"/>
        <v>7.13</v>
      </c>
      <c r="AJ22" s="63">
        <f t="shared" si="16"/>
        <v>7.13</v>
      </c>
      <c r="AK22" s="63">
        <f t="shared" si="16"/>
        <v>7.13</v>
      </c>
      <c r="AL22" s="63">
        <f t="shared" si="16"/>
        <v>4.34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-147961.66</v>
      </c>
      <c r="AB23" s="63">
        <f t="shared" si="17"/>
        <v>-243079.87</v>
      </c>
      <c r="AC23" s="63">
        <f t="shared" si="17"/>
        <v>-274785.94</v>
      </c>
      <c r="AD23" s="63">
        <f t="shared" si="17"/>
        <v>-274785.94</v>
      </c>
      <c r="AE23" s="63">
        <f t="shared" si="17"/>
        <v>-306492.01</v>
      </c>
      <c r="AF23" s="63">
        <f t="shared" si="17"/>
        <v>-338198.08</v>
      </c>
      <c r="AG23" s="63">
        <f t="shared" si="17"/>
        <v>-274785.94</v>
      </c>
      <c r="AH23" s="63">
        <f t="shared" si="17"/>
        <v>-306492.01</v>
      </c>
      <c r="AI23" s="63">
        <f t="shared" si="17"/>
        <v>-243079.87</v>
      </c>
      <c r="AJ23" s="63">
        <f t="shared" si="17"/>
        <v>-243079.87</v>
      </c>
      <c r="AK23" s="63">
        <f t="shared" si="17"/>
        <v>-243079.87</v>
      </c>
      <c r="AL23" s="63">
        <f t="shared" si="17"/>
        <v>-147961.66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-0.58713933260038298</v>
      </c>
      <c r="AB24" s="96">
        <f t="shared" si="18"/>
        <v>-0.58713933260038298</v>
      </c>
      <c r="AC24" s="96">
        <f t="shared" si="18"/>
        <v>-0.58713933260038298</v>
      </c>
      <c r="AD24" s="96">
        <f t="shared" si="18"/>
        <v>-0.58713933260038298</v>
      </c>
      <c r="AE24" s="96">
        <f t="shared" si="18"/>
        <v>-0.58713933260038298</v>
      </c>
      <c r="AF24" s="96">
        <f t="shared" si="18"/>
        <v>-0.58713933260038298</v>
      </c>
      <c r="AG24" s="96">
        <f t="shared" si="18"/>
        <v>-0.58713933260038298</v>
      </c>
      <c r="AH24" s="96">
        <f t="shared" si="18"/>
        <v>-0.58713933260038298</v>
      </c>
      <c r="AI24" s="96">
        <f t="shared" si="18"/>
        <v>-0.58713933260038298</v>
      </c>
      <c r="AJ24" s="96">
        <f t="shared" si="18"/>
        <v>-0.58713933260038298</v>
      </c>
      <c r="AK24" s="96">
        <f t="shared" si="18"/>
        <v>-0.58713933260038298</v>
      </c>
      <c r="AL24" s="96">
        <f t="shared" si="18"/>
        <v>-0.58713933260038298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 t="e">
        <f t="shared" si="20"/>
        <v>#VALUE!</v>
      </c>
      <c r="AB28" s="180">
        <f t="shared" si="20"/>
        <v>0</v>
      </c>
      <c r="AC28" s="180">
        <f t="shared" si="20"/>
        <v>0</v>
      </c>
      <c r="AD28" s="180">
        <f t="shared" si="20"/>
        <v>0</v>
      </c>
      <c r="AE28" s="180">
        <f t="shared" si="20"/>
        <v>0</v>
      </c>
      <c r="AF28" s="180">
        <f t="shared" si="20"/>
        <v>0</v>
      </c>
      <c r="AG28" s="180">
        <f t="shared" si="20"/>
        <v>0</v>
      </c>
      <c r="AH28" s="180">
        <f t="shared" si="20"/>
        <v>0</v>
      </c>
      <c r="AI28" s="180">
        <f t="shared" si="20"/>
        <v>0</v>
      </c>
      <c r="AJ28" s="180">
        <f t="shared" si="20"/>
        <v>0</v>
      </c>
      <c r="AK28" s="180">
        <f t="shared" si="20"/>
        <v>0</v>
      </c>
      <c r="AL28" s="180">
        <f t="shared" si="20"/>
        <v>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 t="e">
        <f t="shared" si="21"/>
        <v>#VALUE!</v>
      </c>
      <c r="AB29" s="63">
        <f t="shared" si="21"/>
        <v>0</v>
      </c>
      <c r="AC29" s="63">
        <f t="shared" si="21"/>
        <v>0</v>
      </c>
      <c r="AD29" s="63">
        <f t="shared" si="21"/>
        <v>0</v>
      </c>
      <c r="AE29" s="63">
        <f t="shared" si="21"/>
        <v>0</v>
      </c>
      <c r="AF29" s="63">
        <f t="shared" si="21"/>
        <v>0</v>
      </c>
      <c r="AG29" s="63">
        <f t="shared" si="21"/>
        <v>0</v>
      </c>
      <c r="AH29" s="63">
        <f t="shared" si="21"/>
        <v>0</v>
      </c>
      <c r="AI29" s="63">
        <f t="shared" si="21"/>
        <v>0</v>
      </c>
      <c r="AJ29" s="63">
        <f t="shared" si="21"/>
        <v>0</v>
      </c>
      <c r="AK29" s="63">
        <f t="shared" si="21"/>
        <v>0</v>
      </c>
      <c r="AL29" s="63">
        <f t="shared" si="21"/>
        <v>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 t="e">
        <f t="shared" si="22"/>
        <v>#VALUE!</v>
      </c>
      <c r="AB30" s="63">
        <f t="shared" si="22"/>
        <v>0</v>
      </c>
      <c r="AC30" s="63">
        <f t="shared" si="22"/>
        <v>0</v>
      </c>
      <c r="AD30" s="63">
        <f t="shared" si="22"/>
        <v>0</v>
      </c>
      <c r="AE30" s="63">
        <f t="shared" si="22"/>
        <v>0</v>
      </c>
      <c r="AF30" s="63">
        <f t="shared" si="22"/>
        <v>0</v>
      </c>
      <c r="AG30" s="63">
        <f t="shared" si="22"/>
        <v>0</v>
      </c>
      <c r="AH30" s="63">
        <f t="shared" si="22"/>
        <v>0</v>
      </c>
      <c r="AI30" s="63">
        <f t="shared" si="22"/>
        <v>0</v>
      </c>
      <c r="AJ30" s="63">
        <f t="shared" si="22"/>
        <v>0</v>
      </c>
      <c r="AK30" s="63">
        <f t="shared" si="22"/>
        <v>0</v>
      </c>
      <c r="AL30" s="63">
        <f t="shared" si="22"/>
        <v>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 t="e">
        <f t="shared" si="23"/>
        <v>#VALUE!</v>
      </c>
      <c r="AB31" s="63">
        <f t="shared" si="23"/>
        <v>0</v>
      </c>
      <c r="AC31" s="63">
        <f t="shared" si="23"/>
        <v>0</v>
      </c>
      <c r="AD31" s="63">
        <f t="shared" si="23"/>
        <v>0</v>
      </c>
      <c r="AE31" s="63">
        <f t="shared" si="23"/>
        <v>0</v>
      </c>
      <c r="AF31" s="63">
        <f t="shared" si="23"/>
        <v>0</v>
      </c>
      <c r="AG31" s="63">
        <f t="shared" si="23"/>
        <v>0</v>
      </c>
      <c r="AH31" s="63">
        <f t="shared" si="23"/>
        <v>0</v>
      </c>
      <c r="AI31" s="63">
        <f t="shared" si="23"/>
        <v>0</v>
      </c>
      <c r="AJ31" s="63">
        <f t="shared" si="23"/>
        <v>0</v>
      </c>
      <c r="AK31" s="63">
        <f t="shared" si="23"/>
        <v>0</v>
      </c>
      <c r="AL31" s="63">
        <f t="shared" si="23"/>
        <v>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 t="e">
        <f t="shared" si="24"/>
        <v>#VALUE!</v>
      </c>
      <c r="AB32" s="96">
        <f t="shared" si="24"/>
        <v>0</v>
      </c>
      <c r="AC32" s="96">
        <f t="shared" si="24"/>
        <v>0</v>
      </c>
      <c r="AD32" s="96">
        <f t="shared" si="24"/>
        <v>0</v>
      </c>
      <c r="AE32" s="96">
        <f t="shared" si="24"/>
        <v>0</v>
      </c>
      <c r="AF32" s="96">
        <f t="shared" si="24"/>
        <v>0</v>
      </c>
      <c r="AG32" s="96">
        <f t="shared" si="24"/>
        <v>0</v>
      </c>
      <c r="AH32" s="96">
        <f t="shared" si="24"/>
        <v>0</v>
      </c>
      <c r="AI32" s="96">
        <f t="shared" ref="AI32:BJ32" si="25">IF(AI30+AI28&gt;0,(+AI31/(AI30+AI28)),0)</f>
        <v>0</v>
      </c>
      <c r="AJ32" s="96">
        <f t="shared" si="25"/>
        <v>0</v>
      </c>
      <c r="AK32" s="96">
        <f t="shared" si="25"/>
        <v>0</v>
      </c>
      <c r="AL32" s="96">
        <f t="shared" si="25"/>
        <v>0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 t="e">
        <f t="shared" si="28"/>
        <v>#VALUE!</v>
      </c>
      <c r="AB36" s="63">
        <f t="shared" si="28"/>
        <v>414000</v>
      </c>
      <c r="AC36" s="63">
        <f t="shared" si="28"/>
        <v>468000</v>
      </c>
      <c r="AD36" s="63">
        <f t="shared" si="28"/>
        <v>468000</v>
      </c>
      <c r="AE36" s="63">
        <f t="shared" si="28"/>
        <v>522000</v>
      </c>
      <c r="AF36" s="63">
        <f t="shared" si="28"/>
        <v>576000</v>
      </c>
      <c r="AG36" s="63">
        <f t="shared" si="28"/>
        <v>468000</v>
      </c>
      <c r="AH36" s="63">
        <f t="shared" si="28"/>
        <v>522000</v>
      </c>
      <c r="AI36" s="63">
        <f t="shared" ref="AI36:BJ36" si="29">AI28+AI20</f>
        <v>414000</v>
      </c>
      <c r="AJ36" s="63">
        <f t="shared" si="29"/>
        <v>414000</v>
      </c>
      <c r="AK36" s="63">
        <f t="shared" si="29"/>
        <v>414000</v>
      </c>
      <c r="AL36" s="63">
        <f t="shared" si="29"/>
        <v>252000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 t="e">
        <f t="shared" si="30"/>
        <v>#VALUE!</v>
      </c>
      <c r="AB37" s="63">
        <f t="shared" si="30"/>
        <v>-243087</v>
      </c>
      <c r="AC37" s="63">
        <f t="shared" si="30"/>
        <v>-274794</v>
      </c>
      <c r="AD37" s="63">
        <f t="shared" si="30"/>
        <v>-274794</v>
      </c>
      <c r="AE37" s="63">
        <f t="shared" si="30"/>
        <v>-306501</v>
      </c>
      <c r="AF37" s="63">
        <f t="shared" si="30"/>
        <v>-338208</v>
      </c>
      <c r="AG37" s="63">
        <f t="shared" si="30"/>
        <v>-274794</v>
      </c>
      <c r="AH37" s="63">
        <f t="shared" si="30"/>
        <v>-306501</v>
      </c>
      <c r="AI37" s="63">
        <f t="shared" ref="AI37:BJ37" si="31">AI21+AI29</f>
        <v>-243087</v>
      </c>
      <c r="AJ37" s="63">
        <f t="shared" si="31"/>
        <v>-243087</v>
      </c>
      <c r="AK37" s="63">
        <f t="shared" si="31"/>
        <v>-243087</v>
      </c>
      <c r="AL37" s="63">
        <f t="shared" si="31"/>
        <v>-147966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 t="e">
        <f t="shared" si="32"/>
        <v>#VALUE!</v>
      </c>
      <c r="AB38" s="63">
        <f t="shared" si="32"/>
        <v>7.13</v>
      </c>
      <c r="AC38" s="63">
        <f t="shared" si="32"/>
        <v>8.06</v>
      </c>
      <c r="AD38" s="63">
        <f t="shared" si="32"/>
        <v>8.06</v>
      </c>
      <c r="AE38" s="63">
        <f t="shared" si="32"/>
        <v>8.99</v>
      </c>
      <c r="AF38" s="63">
        <f t="shared" si="32"/>
        <v>9.92</v>
      </c>
      <c r="AG38" s="63">
        <f t="shared" si="32"/>
        <v>8.06</v>
      </c>
      <c r="AH38" s="63">
        <f t="shared" si="32"/>
        <v>8.99</v>
      </c>
      <c r="AI38" s="63">
        <f t="shared" ref="AI38:BJ38" si="33">AI22+AI30</f>
        <v>7.13</v>
      </c>
      <c r="AJ38" s="63">
        <f t="shared" si="33"/>
        <v>7.13</v>
      </c>
      <c r="AK38" s="63">
        <f t="shared" si="33"/>
        <v>7.13</v>
      </c>
      <c r="AL38" s="63">
        <f t="shared" si="33"/>
        <v>4.34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 t="e">
        <f t="shared" si="34"/>
        <v>#VALUE!</v>
      </c>
      <c r="AB39" s="63">
        <f t="shared" si="34"/>
        <v>-243079.87</v>
      </c>
      <c r="AC39" s="63">
        <f t="shared" si="34"/>
        <v>-274785.94</v>
      </c>
      <c r="AD39" s="63">
        <f t="shared" si="34"/>
        <v>-274785.94</v>
      </c>
      <c r="AE39" s="63">
        <f t="shared" si="34"/>
        <v>-306492.01</v>
      </c>
      <c r="AF39" s="63">
        <f t="shared" si="34"/>
        <v>-338198.08</v>
      </c>
      <c r="AG39" s="63">
        <f t="shared" si="34"/>
        <v>-274785.94</v>
      </c>
      <c r="AH39" s="63">
        <f t="shared" si="34"/>
        <v>-306492.01</v>
      </c>
      <c r="AI39" s="63">
        <f t="shared" ref="AI39:BJ39" si="35">AI23+AI31</f>
        <v>-243079.87</v>
      </c>
      <c r="AJ39" s="63">
        <f t="shared" si="35"/>
        <v>-243079.87</v>
      </c>
      <c r="AK39" s="63">
        <f t="shared" si="35"/>
        <v>-243079.87</v>
      </c>
      <c r="AL39" s="63">
        <f t="shared" si="35"/>
        <v>-147961.66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67">
        <f>PorcAceptacionFusionAñ3</f>
        <v>0.5</v>
      </c>
      <c r="AB45" s="367">
        <f>PorcAceptacionFusionAñ3</f>
        <v>0.5</v>
      </c>
      <c r="AC45" s="367">
        <f>PorcAceptacionFusionAñ3</f>
        <v>0.5</v>
      </c>
      <c r="AD45" s="367">
        <f>PorcAceptacionFusionAñ3</f>
        <v>0.5</v>
      </c>
      <c r="AE45" s="367">
        <f>PorcAceptacionFusionAñ3</f>
        <v>0.5</v>
      </c>
      <c r="AF45" s="367">
        <f>PorcAceptacionFusionAñ3</f>
        <v>0.5</v>
      </c>
      <c r="AG45" s="367">
        <f>PorcAceptacionFusionAñ3</f>
        <v>0.5</v>
      </c>
      <c r="AH45" s="367">
        <f>PorcAceptacionFusionAñ3</f>
        <v>0.5</v>
      </c>
      <c r="AI45" s="367">
        <f>PorcAceptacionFusionAñ3</f>
        <v>0.5</v>
      </c>
      <c r="AJ45" s="367">
        <f>PorcAceptacionFusionAñ3</f>
        <v>0.5</v>
      </c>
      <c r="AK45" s="367">
        <f>PorcAceptacionFusionAñ3</f>
        <v>0.5</v>
      </c>
      <c r="AL45" s="367">
        <f>PorcAceptacionFusionAñ3</f>
        <v>0.5</v>
      </c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AL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169">
        <f t="shared" si="36"/>
        <v>14</v>
      </c>
      <c r="AB46" s="169">
        <f t="shared" si="36"/>
        <v>23</v>
      </c>
      <c r="AC46" s="169">
        <f t="shared" si="36"/>
        <v>26</v>
      </c>
      <c r="AD46" s="169">
        <f t="shared" si="36"/>
        <v>26</v>
      </c>
      <c r="AE46" s="169">
        <f t="shared" si="36"/>
        <v>29</v>
      </c>
      <c r="AF46" s="169">
        <f t="shared" si="36"/>
        <v>32</v>
      </c>
      <c r="AG46" s="169">
        <f t="shared" si="36"/>
        <v>26</v>
      </c>
      <c r="AH46" s="169">
        <f t="shared" si="36"/>
        <v>29</v>
      </c>
      <c r="AI46" s="169">
        <f t="shared" si="36"/>
        <v>23</v>
      </c>
      <c r="AJ46" s="169">
        <f t="shared" si="36"/>
        <v>23</v>
      </c>
      <c r="AK46" s="169">
        <f t="shared" si="36"/>
        <v>23</v>
      </c>
      <c r="AL46" s="169">
        <f t="shared" si="36"/>
        <v>14</v>
      </c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169">
        <f t="shared" ref="AA47:AL47" si="38">ROUNDUP(AA45*AA$44,0)</f>
        <v>15</v>
      </c>
      <c r="AB47" s="169">
        <f t="shared" si="38"/>
        <v>24</v>
      </c>
      <c r="AC47" s="169">
        <f t="shared" si="38"/>
        <v>27</v>
      </c>
      <c r="AD47" s="169">
        <f t="shared" si="38"/>
        <v>27</v>
      </c>
      <c r="AE47" s="169">
        <f t="shared" si="38"/>
        <v>29</v>
      </c>
      <c r="AF47" s="169">
        <f t="shared" si="38"/>
        <v>32</v>
      </c>
      <c r="AG47" s="169">
        <f t="shared" si="38"/>
        <v>27</v>
      </c>
      <c r="AH47" s="169">
        <f t="shared" si="38"/>
        <v>29</v>
      </c>
      <c r="AI47" s="169">
        <f t="shared" si="38"/>
        <v>24</v>
      </c>
      <c r="AJ47" s="169">
        <f t="shared" si="38"/>
        <v>24</v>
      </c>
      <c r="AK47" s="169">
        <f t="shared" si="38"/>
        <v>24</v>
      </c>
      <c r="AL47" s="169">
        <f t="shared" si="38"/>
        <v>15</v>
      </c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AL51" si="39">D$46</f>
        <v>0</v>
      </c>
      <c r="E51" s="169">
        <f t="shared" si="39"/>
        <v>0</v>
      </c>
      <c r="F51" s="169">
        <f t="shared" si="39"/>
        <v>5</v>
      </c>
      <c r="G51" s="169">
        <f t="shared" si="39"/>
        <v>6</v>
      </c>
      <c r="H51" s="169">
        <f t="shared" si="39"/>
        <v>7</v>
      </c>
      <c r="I51" s="169">
        <f t="shared" si="39"/>
        <v>5</v>
      </c>
      <c r="J51" s="169">
        <f t="shared" si="39"/>
        <v>6</v>
      </c>
      <c r="K51" s="169">
        <f t="shared" si="39"/>
        <v>4</v>
      </c>
      <c r="L51" s="169">
        <f t="shared" si="39"/>
        <v>4</v>
      </c>
      <c r="M51" s="169">
        <f t="shared" si="39"/>
        <v>4</v>
      </c>
      <c r="N51" s="169">
        <f t="shared" si="39"/>
        <v>2</v>
      </c>
      <c r="O51" s="169">
        <f t="shared" si="39"/>
        <v>11</v>
      </c>
      <c r="P51" s="169">
        <f t="shared" si="39"/>
        <v>17</v>
      </c>
      <c r="Q51" s="169">
        <f t="shared" si="39"/>
        <v>20</v>
      </c>
      <c r="R51" s="169">
        <f t="shared" si="39"/>
        <v>20</v>
      </c>
      <c r="S51" s="169">
        <f t="shared" si="39"/>
        <v>22</v>
      </c>
      <c r="T51" s="169">
        <f t="shared" si="39"/>
        <v>24</v>
      </c>
      <c r="U51" s="169">
        <f t="shared" si="39"/>
        <v>20</v>
      </c>
      <c r="V51" s="169">
        <f t="shared" si="39"/>
        <v>22</v>
      </c>
      <c r="W51" s="169">
        <f t="shared" si="39"/>
        <v>17</v>
      </c>
      <c r="X51" s="169">
        <f t="shared" si="39"/>
        <v>17</v>
      </c>
      <c r="Y51" s="169">
        <f t="shared" si="39"/>
        <v>17</v>
      </c>
      <c r="Z51" s="169">
        <f t="shared" si="39"/>
        <v>11</v>
      </c>
      <c r="AA51" s="169">
        <f t="shared" si="39"/>
        <v>14</v>
      </c>
      <c r="AB51" s="169">
        <f t="shared" si="39"/>
        <v>23</v>
      </c>
      <c r="AC51" s="169">
        <f t="shared" si="39"/>
        <v>26</v>
      </c>
      <c r="AD51" s="169">
        <f t="shared" si="39"/>
        <v>26</v>
      </c>
      <c r="AE51" s="169">
        <f t="shared" si="39"/>
        <v>29</v>
      </c>
      <c r="AF51" s="169">
        <f t="shared" si="39"/>
        <v>32</v>
      </c>
      <c r="AG51" s="169">
        <f t="shared" si="39"/>
        <v>26</v>
      </c>
      <c r="AH51" s="169">
        <f t="shared" si="39"/>
        <v>29</v>
      </c>
      <c r="AI51" s="169">
        <f t="shared" si="39"/>
        <v>23</v>
      </c>
      <c r="AJ51" s="169">
        <f t="shared" si="39"/>
        <v>23</v>
      </c>
      <c r="AK51" s="169">
        <f t="shared" si="39"/>
        <v>23</v>
      </c>
      <c r="AL51" s="169">
        <f t="shared" si="39"/>
        <v>14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1830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252000</v>
      </c>
      <c r="AB52" s="63">
        <f>'COGS-PRICE-MARGIN_CWS'!$B104*AB51</f>
        <v>414000</v>
      </c>
      <c r="AC52" s="63">
        <f>'COGS-PRICE-MARGIN_CWS'!$B104*AC51</f>
        <v>468000</v>
      </c>
      <c r="AD52" s="63">
        <f>'COGS-PRICE-MARGIN_CWS'!$B104*AD51</f>
        <v>468000</v>
      </c>
      <c r="AE52" s="63">
        <f>'COGS-PRICE-MARGIN_CWS'!$B104*AE51</f>
        <v>522000</v>
      </c>
      <c r="AF52" s="63">
        <f>'COGS-PRICE-MARGIN_CWS'!$B104*AF51</f>
        <v>576000</v>
      </c>
      <c r="AG52" s="63">
        <f>'COGS-PRICE-MARGIN_CWS'!$B104*AG51</f>
        <v>468000</v>
      </c>
      <c r="AH52" s="63">
        <f>'COGS-PRICE-MARGIN_CWS'!$B104*AH51</f>
        <v>522000</v>
      </c>
      <c r="AI52" s="63">
        <f>'COGS-PRICE-MARGIN_CWS'!$B104*AI51</f>
        <v>414000</v>
      </c>
      <c r="AJ52" s="63">
        <f>'COGS-PRICE-MARGIN_CWS'!$B104*AJ51</f>
        <v>414000</v>
      </c>
      <c r="AK52" s="63">
        <f>'COGS-PRICE-MARGIN_CWS'!$B104*AK51</f>
        <v>414000</v>
      </c>
      <c r="AL52" s="63">
        <f>'COGS-PRICE-MARGIN_CWS'!$B104*AL51</f>
        <v>252000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0">IF(D51&gt;0,D56/D51,0)</f>
        <v>0</v>
      </c>
      <c r="E55" s="70">
        <f t="shared" si="40"/>
        <v>0</v>
      </c>
      <c r="F55" s="70">
        <f t="shared" si="40"/>
        <v>16380</v>
      </c>
      <c r="G55" s="70">
        <f t="shared" si="40"/>
        <v>16380</v>
      </c>
      <c r="H55" s="70">
        <f t="shared" si="40"/>
        <v>16380</v>
      </c>
      <c r="I55" s="70">
        <f t="shared" si="40"/>
        <v>16380</v>
      </c>
      <c r="J55" s="70">
        <f t="shared" si="40"/>
        <v>16380</v>
      </c>
      <c r="K55" s="70">
        <f t="shared" si="40"/>
        <v>16380</v>
      </c>
      <c r="L55" s="70">
        <f t="shared" si="40"/>
        <v>16380</v>
      </c>
      <c r="M55" s="70">
        <f t="shared" si="40"/>
        <v>16380</v>
      </c>
      <c r="N55" s="70">
        <f t="shared" si="40"/>
        <v>16380</v>
      </c>
      <c r="O55" s="70">
        <f t="shared" si="40"/>
        <v>19260</v>
      </c>
      <c r="P55" s="70">
        <f t="shared" si="40"/>
        <v>19260</v>
      </c>
      <c r="Q55" s="70">
        <f t="shared" si="40"/>
        <v>19260</v>
      </c>
      <c r="R55" s="70">
        <f t="shared" si="40"/>
        <v>19260</v>
      </c>
      <c r="S55" s="70">
        <f t="shared" si="40"/>
        <v>19260</v>
      </c>
      <c r="T55" s="70">
        <f t="shared" si="40"/>
        <v>19260</v>
      </c>
      <c r="U55" s="70">
        <f t="shared" si="40"/>
        <v>19260</v>
      </c>
      <c r="V55" s="70">
        <f t="shared" si="40"/>
        <v>19260</v>
      </c>
      <c r="W55" s="70">
        <f t="shared" si="40"/>
        <v>19260</v>
      </c>
      <c r="X55" s="70">
        <f t="shared" si="40"/>
        <v>19260</v>
      </c>
      <c r="Y55" s="70">
        <f t="shared" si="40"/>
        <v>19260</v>
      </c>
      <c r="Z55" s="70">
        <f t="shared" si="40"/>
        <v>19260</v>
      </c>
      <c r="AA55" s="70">
        <f t="shared" si="40"/>
        <v>18000</v>
      </c>
      <c r="AB55" s="70">
        <f t="shared" si="40"/>
        <v>18000</v>
      </c>
      <c r="AC55" s="70">
        <f t="shared" si="40"/>
        <v>18000</v>
      </c>
      <c r="AD55" s="70">
        <f t="shared" si="40"/>
        <v>18000</v>
      </c>
      <c r="AE55" s="70">
        <f t="shared" si="40"/>
        <v>18000</v>
      </c>
      <c r="AF55" s="70">
        <f t="shared" si="40"/>
        <v>18000</v>
      </c>
      <c r="AG55" s="70">
        <f t="shared" si="40"/>
        <v>18000</v>
      </c>
      <c r="AH55" s="70">
        <f t="shared" si="40"/>
        <v>18000</v>
      </c>
      <c r="AI55" s="70">
        <f t="shared" si="40"/>
        <v>18000</v>
      </c>
      <c r="AJ55" s="70">
        <f t="shared" si="40"/>
        <v>18000</v>
      </c>
      <c r="AK55" s="70">
        <f t="shared" si="40"/>
        <v>18000</v>
      </c>
      <c r="AL55" s="70">
        <f t="shared" si="40"/>
        <v>18000</v>
      </c>
      <c r="AM55" s="70" t="e">
        <f t="shared" si="40"/>
        <v>#VALUE!</v>
      </c>
      <c r="AN55" s="70" t="e">
        <f t="shared" si="40"/>
        <v>#VALUE!</v>
      </c>
      <c r="AO55" s="70" t="e">
        <f t="shared" si="40"/>
        <v>#VALUE!</v>
      </c>
      <c r="AP55" s="70" t="e">
        <f t="shared" si="40"/>
        <v>#VALUE!</v>
      </c>
      <c r="AQ55" s="70" t="e">
        <f t="shared" si="40"/>
        <v>#VALUE!</v>
      </c>
      <c r="AR55" s="70" t="e">
        <f t="shared" si="40"/>
        <v>#VALUE!</v>
      </c>
      <c r="AS55" s="70" t="e">
        <f t="shared" si="40"/>
        <v>#VALUE!</v>
      </c>
      <c r="AT55" s="70" t="e">
        <f t="shared" si="40"/>
        <v>#VALUE!</v>
      </c>
      <c r="AU55" s="70" t="e">
        <f t="shared" si="40"/>
        <v>#VALUE!</v>
      </c>
      <c r="AV55" s="70" t="e">
        <f t="shared" si="40"/>
        <v>#VALUE!</v>
      </c>
      <c r="AW55" s="70" t="e">
        <f t="shared" si="40"/>
        <v>#VALUE!</v>
      </c>
      <c r="AX55" s="70" t="e">
        <f t="shared" si="40"/>
        <v>#VALUE!</v>
      </c>
      <c r="AY55" s="70">
        <f t="shared" si="40"/>
        <v>18000</v>
      </c>
      <c r="AZ55" s="70">
        <f t="shared" si="40"/>
        <v>18000</v>
      </c>
      <c r="BA55" s="70">
        <f t="shared" si="40"/>
        <v>18000</v>
      </c>
      <c r="BB55" s="70">
        <f t="shared" si="40"/>
        <v>18000</v>
      </c>
      <c r="BC55" s="70">
        <f t="shared" si="40"/>
        <v>18000</v>
      </c>
      <c r="BD55" s="70">
        <f t="shared" si="40"/>
        <v>18000</v>
      </c>
      <c r="BE55" s="70">
        <f t="shared" si="40"/>
        <v>18000</v>
      </c>
      <c r="BF55" s="70">
        <f t="shared" si="40"/>
        <v>18000</v>
      </c>
      <c r="BG55" s="70">
        <f t="shared" si="40"/>
        <v>18000</v>
      </c>
      <c r="BH55" s="70">
        <f t="shared" si="40"/>
        <v>18000</v>
      </c>
      <c r="BI55" s="70">
        <f t="shared" si="40"/>
        <v>18000</v>
      </c>
      <c r="BJ55" s="70">
        <f t="shared" si="40"/>
        <v>18000</v>
      </c>
    </row>
    <row r="56" spans="1:63" outlineLevel="1" x14ac:dyDescent="0.15">
      <c r="A56" s="44" t="s">
        <v>344</v>
      </c>
      <c r="C56" s="178">
        <f t="shared" ref="C56:AH56" si="41">C52*(1-C53)</f>
        <v>0</v>
      </c>
      <c r="D56" s="178">
        <f t="shared" si="41"/>
        <v>0</v>
      </c>
      <c r="E56" s="178">
        <f t="shared" si="41"/>
        <v>0</v>
      </c>
      <c r="F56" s="178">
        <f t="shared" si="41"/>
        <v>81900</v>
      </c>
      <c r="G56" s="178">
        <f t="shared" si="41"/>
        <v>98280</v>
      </c>
      <c r="H56" s="178">
        <f t="shared" si="41"/>
        <v>114660</v>
      </c>
      <c r="I56" s="178">
        <f t="shared" si="41"/>
        <v>81900</v>
      </c>
      <c r="J56" s="178">
        <f t="shared" si="41"/>
        <v>98280</v>
      </c>
      <c r="K56" s="178">
        <f t="shared" si="41"/>
        <v>65520</v>
      </c>
      <c r="L56" s="178">
        <f t="shared" si="41"/>
        <v>65520</v>
      </c>
      <c r="M56" s="178">
        <f t="shared" si="41"/>
        <v>65520</v>
      </c>
      <c r="N56" s="178">
        <f t="shared" si="41"/>
        <v>32760</v>
      </c>
      <c r="O56" s="178">
        <f t="shared" si="41"/>
        <v>211860</v>
      </c>
      <c r="P56" s="178">
        <f t="shared" si="41"/>
        <v>327420</v>
      </c>
      <c r="Q56" s="178">
        <f t="shared" si="41"/>
        <v>385200</v>
      </c>
      <c r="R56" s="178">
        <f t="shared" si="41"/>
        <v>385200</v>
      </c>
      <c r="S56" s="178">
        <f t="shared" si="41"/>
        <v>423720</v>
      </c>
      <c r="T56" s="178">
        <f t="shared" si="41"/>
        <v>462240</v>
      </c>
      <c r="U56" s="178">
        <f t="shared" si="41"/>
        <v>385200</v>
      </c>
      <c r="V56" s="178">
        <f t="shared" si="41"/>
        <v>423720</v>
      </c>
      <c r="W56" s="178">
        <f t="shared" si="41"/>
        <v>327420</v>
      </c>
      <c r="X56" s="178">
        <f t="shared" si="41"/>
        <v>327420</v>
      </c>
      <c r="Y56" s="178">
        <f t="shared" si="41"/>
        <v>327420</v>
      </c>
      <c r="Z56" s="178">
        <f t="shared" si="41"/>
        <v>211860</v>
      </c>
      <c r="AA56" s="178">
        <f t="shared" si="41"/>
        <v>252000</v>
      </c>
      <c r="AB56" s="178">
        <f t="shared" si="41"/>
        <v>414000</v>
      </c>
      <c r="AC56" s="178">
        <f t="shared" si="41"/>
        <v>468000</v>
      </c>
      <c r="AD56" s="178">
        <f t="shared" si="41"/>
        <v>468000</v>
      </c>
      <c r="AE56" s="178">
        <f t="shared" si="41"/>
        <v>522000</v>
      </c>
      <c r="AF56" s="178">
        <f t="shared" si="41"/>
        <v>576000</v>
      </c>
      <c r="AG56" s="178">
        <f t="shared" si="41"/>
        <v>468000</v>
      </c>
      <c r="AH56" s="178">
        <f t="shared" si="41"/>
        <v>522000</v>
      </c>
      <c r="AI56" s="178">
        <f t="shared" ref="AI56:BJ56" si="42">AI52*(1-AI53)</f>
        <v>414000</v>
      </c>
      <c r="AJ56" s="178">
        <f t="shared" si="42"/>
        <v>414000</v>
      </c>
      <c r="AK56" s="178">
        <f t="shared" si="42"/>
        <v>414000</v>
      </c>
      <c r="AL56" s="178">
        <f t="shared" si="42"/>
        <v>252000</v>
      </c>
      <c r="AM56" s="178" t="e">
        <f t="shared" si="42"/>
        <v>#VALUE!</v>
      </c>
      <c r="AN56" s="178" t="e">
        <f t="shared" si="42"/>
        <v>#VALUE!</v>
      </c>
      <c r="AO56" s="178" t="e">
        <f t="shared" si="42"/>
        <v>#VALUE!</v>
      </c>
      <c r="AP56" s="178" t="e">
        <f t="shared" si="42"/>
        <v>#VALUE!</v>
      </c>
      <c r="AQ56" s="178" t="e">
        <f t="shared" si="42"/>
        <v>#VALUE!</v>
      </c>
      <c r="AR56" s="178" t="e">
        <f t="shared" si="42"/>
        <v>#VALUE!</v>
      </c>
      <c r="AS56" s="178" t="e">
        <f t="shared" si="42"/>
        <v>#VALUE!</v>
      </c>
      <c r="AT56" s="178" t="e">
        <f t="shared" si="42"/>
        <v>#VALUE!</v>
      </c>
      <c r="AU56" s="178" t="e">
        <f t="shared" si="42"/>
        <v>#VALUE!</v>
      </c>
      <c r="AV56" s="178" t="e">
        <f t="shared" si="42"/>
        <v>#VALUE!</v>
      </c>
      <c r="AW56" s="178" t="e">
        <f t="shared" si="42"/>
        <v>#VALUE!</v>
      </c>
      <c r="AX56" s="178" t="e">
        <f t="shared" si="42"/>
        <v>#VALUE!</v>
      </c>
      <c r="AY56" s="178">
        <f t="shared" si="42"/>
        <v>594000</v>
      </c>
      <c r="AZ56" s="178">
        <f t="shared" si="42"/>
        <v>954000</v>
      </c>
      <c r="BA56" s="178">
        <f t="shared" si="42"/>
        <v>1062000</v>
      </c>
      <c r="BB56" s="178">
        <f t="shared" si="42"/>
        <v>1062000</v>
      </c>
      <c r="BC56" s="178">
        <f t="shared" si="42"/>
        <v>1188000</v>
      </c>
      <c r="BD56" s="178">
        <f t="shared" si="42"/>
        <v>1296000</v>
      </c>
      <c r="BE56" s="178">
        <f t="shared" si="42"/>
        <v>1062000</v>
      </c>
      <c r="BF56" s="178">
        <f t="shared" si="42"/>
        <v>1188000</v>
      </c>
      <c r="BG56" s="178">
        <f t="shared" si="42"/>
        <v>954000</v>
      </c>
      <c r="BH56" s="178">
        <f t="shared" si="42"/>
        <v>954000</v>
      </c>
      <c r="BI56" s="178">
        <f t="shared" si="42"/>
        <v>954000</v>
      </c>
      <c r="BJ56" s="178">
        <f t="shared" si="42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'COGS-PRICE-MARGIN_CWS'!$E75*AA51</f>
        <v>205226</v>
      </c>
      <c r="AB60" s="63">
        <f>'COGS-PRICE-MARGIN_CWS'!$E75*AB51</f>
        <v>337157</v>
      </c>
      <c r="AC60" s="63">
        <f>'COGS-PRICE-MARGIN_CWS'!$E75*AC51</f>
        <v>381134</v>
      </c>
      <c r="AD60" s="63">
        <f>'COGS-PRICE-MARGIN_CWS'!$E75*AD51</f>
        <v>381134</v>
      </c>
      <c r="AE60" s="63">
        <f>'COGS-PRICE-MARGIN_CWS'!$E75*AE51</f>
        <v>425111</v>
      </c>
      <c r="AF60" s="63">
        <f>'COGS-PRICE-MARGIN_CWS'!$E75*AF51</f>
        <v>469088</v>
      </c>
      <c r="AG60" s="63">
        <f>'COGS-PRICE-MARGIN_CWS'!$E75*AG51</f>
        <v>381134</v>
      </c>
      <c r="AH60" s="63">
        <f>'COGS-PRICE-MARGIN_CWS'!$E75*AH51</f>
        <v>425111</v>
      </c>
      <c r="AI60" s="63">
        <f>'COGS-PRICE-MARGIN_CWS'!$E75*AI51</f>
        <v>337157</v>
      </c>
      <c r="AJ60" s="63">
        <f>'COGS-PRICE-MARGIN_CWS'!$E75*AJ51</f>
        <v>337157</v>
      </c>
      <c r="AK60" s="63">
        <f>'COGS-PRICE-MARGIN_CWS'!$E75*AK51</f>
        <v>337157</v>
      </c>
      <c r="AL60" s="63">
        <f>'COGS-PRICE-MARGIN_CWS'!$E75*AL51</f>
        <v>205226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15578020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467630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194740</v>
      </c>
      <c r="AB63" s="63">
        <f>'COGS-PRICE-MARGIN_CWS'!$E78*AB51</f>
        <v>319930</v>
      </c>
      <c r="AC63" s="63">
        <f>'COGS-PRICE-MARGIN_CWS'!$E78*AC51</f>
        <v>361660</v>
      </c>
      <c r="AD63" s="63">
        <f>'COGS-PRICE-MARGIN_CWS'!$E78*AD51</f>
        <v>361660</v>
      </c>
      <c r="AE63" s="63">
        <f>'COGS-PRICE-MARGIN_CWS'!$E78*AE51</f>
        <v>403390</v>
      </c>
      <c r="AF63" s="63">
        <f>'COGS-PRICE-MARGIN_CWS'!$E78*AF51</f>
        <v>445120</v>
      </c>
      <c r="AG63" s="63">
        <f>'COGS-PRICE-MARGIN_CWS'!$E78*AG51</f>
        <v>361660</v>
      </c>
      <c r="AH63" s="63">
        <f>'COGS-PRICE-MARGIN_CWS'!$E78*AH51</f>
        <v>403390</v>
      </c>
      <c r="AI63" s="63">
        <f>'COGS-PRICE-MARGIN_CWS'!$E78*AI51</f>
        <v>319930</v>
      </c>
      <c r="AJ63" s="63">
        <f>'COGS-PRICE-MARGIN_CWS'!$E78*AJ51</f>
        <v>319930</v>
      </c>
      <c r="AK63" s="63">
        <f>'COGS-PRICE-MARGIN_CWS'!$E78*AK51</f>
        <v>319930</v>
      </c>
      <c r="AL63" s="63">
        <f>'COGS-PRICE-MARGIN_CWS'!$E78*AL51</f>
        <v>194740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4006080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3">SUM(D60:D63)</f>
        <v>0</v>
      </c>
      <c r="E65" s="63">
        <f t="shared" si="43"/>
        <v>0</v>
      </c>
      <c r="F65" s="63">
        <f t="shared" si="43"/>
        <v>62500</v>
      </c>
      <c r="G65" s="63">
        <f t="shared" si="43"/>
        <v>75000</v>
      </c>
      <c r="H65" s="63">
        <f t="shared" si="43"/>
        <v>87500</v>
      </c>
      <c r="I65" s="63">
        <f t="shared" si="43"/>
        <v>62500</v>
      </c>
      <c r="J65" s="63">
        <f t="shared" si="43"/>
        <v>75000</v>
      </c>
      <c r="K65" s="63">
        <f t="shared" si="43"/>
        <v>50000</v>
      </c>
      <c r="L65" s="63">
        <f t="shared" si="43"/>
        <v>50000</v>
      </c>
      <c r="M65" s="63">
        <f t="shared" si="43"/>
        <v>50000</v>
      </c>
      <c r="N65" s="63">
        <f t="shared" si="43"/>
        <v>25000</v>
      </c>
      <c r="O65" s="63">
        <f>SUM(O60:O63)</f>
        <v>147125</v>
      </c>
      <c r="P65" s="63">
        <f t="shared" ref="P65:BJ65" si="44">SUM(P60:P63)</f>
        <v>227375</v>
      </c>
      <c r="Q65" s="63">
        <f t="shared" si="44"/>
        <v>267500</v>
      </c>
      <c r="R65" s="63">
        <f t="shared" si="44"/>
        <v>267500</v>
      </c>
      <c r="S65" s="63">
        <f t="shared" si="44"/>
        <v>294250</v>
      </c>
      <c r="T65" s="63">
        <f t="shared" si="44"/>
        <v>321000</v>
      </c>
      <c r="U65" s="63">
        <f t="shared" si="44"/>
        <v>267500</v>
      </c>
      <c r="V65" s="63">
        <f t="shared" si="44"/>
        <v>294250</v>
      </c>
      <c r="W65" s="63">
        <f t="shared" si="44"/>
        <v>227375</v>
      </c>
      <c r="X65" s="63">
        <f t="shared" si="44"/>
        <v>227375</v>
      </c>
      <c r="Y65" s="63">
        <f t="shared" si="44"/>
        <v>227375</v>
      </c>
      <c r="Z65" s="63">
        <f t="shared" si="44"/>
        <v>147125</v>
      </c>
      <c r="AA65" s="63">
        <f t="shared" si="44"/>
        <v>399966</v>
      </c>
      <c r="AB65" s="63">
        <f t="shared" si="44"/>
        <v>657087</v>
      </c>
      <c r="AC65" s="63">
        <f t="shared" si="44"/>
        <v>742794</v>
      </c>
      <c r="AD65" s="63">
        <f t="shared" si="44"/>
        <v>742794</v>
      </c>
      <c r="AE65" s="63">
        <f t="shared" si="44"/>
        <v>828501</v>
      </c>
      <c r="AF65" s="63">
        <f t="shared" si="44"/>
        <v>914208</v>
      </c>
      <c r="AG65" s="63">
        <f t="shared" si="44"/>
        <v>742794</v>
      </c>
      <c r="AH65" s="63">
        <f t="shared" si="44"/>
        <v>828501</v>
      </c>
      <c r="AI65" s="63">
        <f t="shared" si="44"/>
        <v>657087</v>
      </c>
      <c r="AJ65" s="63">
        <f t="shared" si="44"/>
        <v>657087</v>
      </c>
      <c r="AK65" s="63">
        <f t="shared" si="44"/>
        <v>657087</v>
      </c>
      <c r="AL65" s="63">
        <f t="shared" si="44"/>
        <v>399966</v>
      </c>
      <c r="AM65" s="63">
        <f t="shared" si="44"/>
        <v>46438</v>
      </c>
      <c r="AN65" s="63">
        <f t="shared" si="44"/>
        <v>74900</v>
      </c>
      <c r="AO65" s="63">
        <f t="shared" si="44"/>
        <v>83888</v>
      </c>
      <c r="AP65" s="63">
        <f t="shared" si="44"/>
        <v>83888</v>
      </c>
      <c r="AQ65" s="63">
        <f t="shared" si="44"/>
        <v>92876</v>
      </c>
      <c r="AR65" s="63">
        <f t="shared" si="44"/>
        <v>101864</v>
      </c>
      <c r="AS65" s="63">
        <f t="shared" si="44"/>
        <v>83888</v>
      </c>
      <c r="AT65" s="63">
        <f t="shared" si="44"/>
        <v>92876</v>
      </c>
      <c r="AU65" s="63">
        <f t="shared" si="44"/>
        <v>74900</v>
      </c>
      <c r="AV65" s="63">
        <f t="shared" si="44"/>
        <v>74900</v>
      </c>
      <c r="AW65" s="63">
        <f t="shared" si="44"/>
        <v>74900</v>
      </c>
      <c r="AX65" s="63">
        <f t="shared" si="44"/>
        <v>46438</v>
      </c>
      <c r="AY65" s="63">
        <f t="shared" si="44"/>
        <v>412500</v>
      </c>
      <c r="AZ65" s="63">
        <f t="shared" si="44"/>
        <v>662500</v>
      </c>
      <c r="BA65" s="63">
        <f t="shared" si="44"/>
        <v>737500</v>
      </c>
      <c r="BB65" s="63">
        <f t="shared" si="44"/>
        <v>737500</v>
      </c>
      <c r="BC65" s="63">
        <f t="shared" si="44"/>
        <v>825000</v>
      </c>
      <c r="BD65" s="63">
        <f t="shared" si="44"/>
        <v>900000</v>
      </c>
      <c r="BE65" s="63">
        <f t="shared" si="44"/>
        <v>737500</v>
      </c>
      <c r="BF65" s="63">
        <f t="shared" si="44"/>
        <v>825000</v>
      </c>
      <c r="BG65" s="63">
        <f t="shared" si="44"/>
        <v>662500</v>
      </c>
      <c r="BH65" s="63">
        <f t="shared" si="44"/>
        <v>662500</v>
      </c>
      <c r="BI65" s="63">
        <f t="shared" si="44"/>
        <v>662500</v>
      </c>
      <c r="BJ65" s="63">
        <f t="shared" si="44"/>
        <v>412500</v>
      </c>
      <c r="BK65" s="118">
        <f>SUM(C65:BJ65)</f>
        <v>20850378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5">IF(C51&gt;0,(C56-C65)/C51,0)</f>
        <v>0</v>
      </c>
      <c r="D67" s="63">
        <f t="shared" si="45"/>
        <v>0</v>
      </c>
      <c r="E67" s="63">
        <f t="shared" si="45"/>
        <v>0</v>
      </c>
      <c r="F67" s="63">
        <f t="shared" si="45"/>
        <v>3880</v>
      </c>
      <c r="G67" s="63">
        <f t="shared" si="45"/>
        <v>3880</v>
      </c>
      <c r="H67" s="63">
        <f t="shared" si="45"/>
        <v>3880</v>
      </c>
      <c r="I67" s="63">
        <f t="shared" si="45"/>
        <v>3880</v>
      </c>
      <c r="J67" s="63">
        <f t="shared" si="45"/>
        <v>3880</v>
      </c>
      <c r="K67" s="63">
        <f t="shared" si="45"/>
        <v>3880</v>
      </c>
      <c r="L67" s="63">
        <f t="shared" si="45"/>
        <v>3880</v>
      </c>
      <c r="M67" s="63">
        <f t="shared" si="45"/>
        <v>3880</v>
      </c>
      <c r="N67" s="63">
        <f t="shared" si="45"/>
        <v>3880</v>
      </c>
      <c r="O67" s="63">
        <f t="shared" si="45"/>
        <v>5885</v>
      </c>
      <c r="P67" s="63">
        <f t="shared" si="45"/>
        <v>5885</v>
      </c>
      <c r="Q67" s="63">
        <f t="shared" si="45"/>
        <v>5885</v>
      </c>
      <c r="R67" s="63">
        <f t="shared" si="45"/>
        <v>5885</v>
      </c>
      <c r="S67" s="63">
        <f t="shared" si="45"/>
        <v>5885</v>
      </c>
      <c r="T67" s="63">
        <f t="shared" si="45"/>
        <v>5885</v>
      </c>
      <c r="U67" s="63">
        <f t="shared" si="45"/>
        <v>5885</v>
      </c>
      <c r="V67" s="63">
        <f t="shared" si="45"/>
        <v>5885</v>
      </c>
      <c r="W67" s="63">
        <f t="shared" si="45"/>
        <v>5885</v>
      </c>
      <c r="X67" s="63">
        <f t="shared" si="45"/>
        <v>5885</v>
      </c>
      <c r="Y67" s="63">
        <f t="shared" si="45"/>
        <v>5885</v>
      </c>
      <c r="Z67" s="63">
        <f t="shared" si="45"/>
        <v>5885</v>
      </c>
      <c r="AA67" s="63">
        <f t="shared" si="45"/>
        <v>-10569</v>
      </c>
      <c r="AB67" s="63">
        <f t="shared" si="45"/>
        <v>-10569</v>
      </c>
      <c r="AC67" s="63">
        <f t="shared" si="45"/>
        <v>-10569</v>
      </c>
      <c r="AD67" s="63">
        <f t="shared" si="45"/>
        <v>-10569</v>
      </c>
      <c r="AE67" s="63">
        <f t="shared" si="45"/>
        <v>-10569</v>
      </c>
      <c r="AF67" s="63">
        <f t="shared" si="45"/>
        <v>-10569</v>
      </c>
      <c r="AG67" s="63">
        <f t="shared" si="45"/>
        <v>-10569</v>
      </c>
      <c r="AH67" s="63">
        <f t="shared" si="45"/>
        <v>-10569</v>
      </c>
      <c r="AI67" s="63">
        <f t="shared" ref="AI67:BJ67" si="46">IF(AI51&gt;0,(AI56-AI65)/AI51,0)</f>
        <v>-10569</v>
      </c>
      <c r="AJ67" s="63">
        <f t="shared" si="46"/>
        <v>-10569</v>
      </c>
      <c r="AK67" s="63">
        <f t="shared" si="46"/>
        <v>-10569</v>
      </c>
      <c r="AL67" s="63">
        <f t="shared" si="46"/>
        <v>-10569</v>
      </c>
      <c r="AM67" s="63" t="e">
        <f t="shared" si="46"/>
        <v>#VALUE!</v>
      </c>
      <c r="AN67" s="63" t="e">
        <f t="shared" si="46"/>
        <v>#VALUE!</v>
      </c>
      <c r="AO67" s="63" t="e">
        <f t="shared" si="46"/>
        <v>#VALUE!</v>
      </c>
      <c r="AP67" s="63" t="e">
        <f t="shared" si="46"/>
        <v>#VALUE!</v>
      </c>
      <c r="AQ67" s="63" t="e">
        <f t="shared" si="46"/>
        <v>#VALUE!</v>
      </c>
      <c r="AR67" s="63" t="e">
        <f t="shared" si="46"/>
        <v>#VALUE!</v>
      </c>
      <c r="AS67" s="63" t="e">
        <f t="shared" si="46"/>
        <v>#VALUE!</v>
      </c>
      <c r="AT67" s="63" t="e">
        <f t="shared" si="46"/>
        <v>#VALUE!</v>
      </c>
      <c r="AU67" s="63" t="e">
        <f t="shared" si="46"/>
        <v>#VALUE!</v>
      </c>
      <c r="AV67" s="63" t="e">
        <f t="shared" si="46"/>
        <v>#VALUE!</v>
      </c>
      <c r="AW67" s="63" t="e">
        <f t="shared" si="46"/>
        <v>#VALUE!</v>
      </c>
      <c r="AX67" s="63" t="e">
        <f t="shared" si="46"/>
        <v>#VALUE!</v>
      </c>
      <c r="AY67" s="63">
        <f t="shared" si="46"/>
        <v>5500</v>
      </c>
      <c r="AZ67" s="63">
        <f t="shared" si="46"/>
        <v>5500</v>
      </c>
      <c r="BA67" s="63">
        <f t="shared" si="46"/>
        <v>5500</v>
      </c>
      <c r="BB67" s="63">
        <f t="shared" si="46"/>
        <v>5500</v>
      </c>
      <c r="BC67" s="63">
        <f t="shared" si="46"/>
        <v>5500</v>
      </c>
      <c r="BD67" s="63">
        <f t="shared" si="46"/>
        <v>5500</v>
      </c>
      <c r="BE67" s="63">
        <f t="shared" si="46"/>
        <v>5500</v>
      </c>
      <c r="BF67" s="63">
        <f t="shared" si="46"/>
        <v>5500</v>
      </c>
      <c r="BG67" s="63">
        <f t="shared" si="46"/>
        <v>5500</v>
      </c>
      <c r="BH67" s="63">
        <f t="shared" si="46"/>
        <v>5500</v>
      </c>
      <c r="BI67" s="63">
        <f t="shared" si="46"/>
        <v>5500</v>
      </c>
      <c r="BJ67" s="63">
        <f t="shared" si="46"/>
        <v>5500</v>
      </c>
    </row>
    <row r="68" spans="1:63" outlineLevel="1" x14ac:dyDescent="0.15">
      <c r="A68" s="47" t="s">
        <v>648</v>
      </c>
      <c r="C68" s="63">
        <f t="shared" ref="C68:AH68" si="47">C56-C65</f>
        <v>0</v>
      </c>
      <c r="D68" s="63">
        <f t="shared" si="47"/>
        <v>0</v>
      </c>
      <c r="E68" s="63">
        <f t="shared" si="47"/>
        <v>0</v>
      </c>
      <c r="F68" s="63">
        <f t="shared" si="47"/>
        <v>19400</v>
      </c>
      <c r="G68" s="63">
        <f t="shared" si="47"/>
        <v>23280</v>
      </c>
      <c r="H68" s="63">
        <f t="shared" si="47"/>
        <v>27160</v>
      </c>
      <c r="I68" s="63">
        <f t="shared" si="47"/>
        <v>19400</v>
      </c>
      <c r="J68" s="63">
        <f t="shared" si="47"/>
        <v>23280</v>
      </c>
      <c r="K68" s="63">
        <f t="shared" si="47"/>
        <v>15520</v>
      </c>
      <c r="L68" s="63">
        <f t="shared" si="47"/>
        <v>15520</v>
      </c>
      <c r="M68" s="63">
        <f t="shared" si="47"/>
        <v>15520</v>
      </c>
      <c r="N68" s="63">
        <f t="shared" si="47"/>
        <v>7760</v>
      </c>
      <c r="O68" s="63">
        <f t="shared" si="47"/>
        <v>64735</v>
      </c>
      <c r="P68" s="63">
        <f t="shared" si="47"/>
        <v>100045</v>
      </c>
      <c r="Q68" s="63">
        <f t="shared" si="47"/>
        <v>117700</v>
      </c>
      <c r="R68" s="63">
        <f t="shared" si="47"/>
        <v>117700</v>
      </c>
      <c r="S68" s="63">
        <f t="shared" si="47"/>
        <v>129470</v>
      </c>
      <c r="T68" s="63">
        <f t="shared" si="47"/>
        <v>141240</v>
      </c>
      <c r="U68" s="63">
        <f t="shared" si="47"/>
        <v>117700</v>
      </c>
      <c r="V68" s="63">
        <f t="shared" si="47"/>
        <v>129470</v>
      </c>
      <c r="W68" s="63">
        <f t="shared" si="47"/>
        <v>100045</v>
      </c>
      <c r="X68" s="63">
        <f t="shared" si="47"/>
        <v>100045</v>
      </c>
      <c r="Y68" s="63">
        <f t="shared" si="47"/>
        <v>100045</v>
      </c>
      <c r="Z68" s="63">
        <f t="shared" si="47"/>
        <v>64735</v>
      </c>
      <c r="AA68" s="63">
        <f t="shared" si="47"/>
        <v>-147966</v>
      </c>
      <c r="AB68" s="63">
        <f t="shared" si="47"/>
        <v>-243087</v>
      </c>
      <c r="AC68" s="63">
        <f t="shared" si="47"/>
        <v>-274794</v>
      </c>
      <c r="AD68" s="63">
        <f t="shared" si="47"/>
        <v>-274794</v>
      </c>
      <c r="AE68" s="63">
        <f t="shared" si="47"/>
        <v>-306501</v>
      </c>
      <c r="AF68" s="63">
        <f t="shared" si="47"/>
        <v>-338208</v>
      </c>
      <c r="AG68" s="63">
        <f t="shared" si="47"/>
        <v>-274794</v>
      </c>
      <c r="AH68" s="63">
        <f t="shared" si="47"/>
        <v>-306501</v>
      </c>
      <c r="AI68" s="63">
        <f t="shared" ref="AI68:BJ68" si="48">AI56-AI65</f>
        <v>-243087</v>
      </c>
      <c r="AJ68" s="63">
        <f t="shared" si="48"/>
        <v>-243087</v>
      </c>
      <c r="AK68" s="63">
        <f t="shared" si="48"/>
        <v>-243087</v>
      </c>
      <c r="AL68" s="63">
        <f t="shared" si="48"/>
        <v>-147966</v>
      </c>
      <c r="AM68" s="63" t="e">
        <f t="shared" si="48"/>
        <v>#VALUE!</v>
      </c>
      <c r="AN68" s="63" t="e">
        <f t="shared" si="48"/>
        <v>#VALUE!</v>
      </c>
      <c r="AO68" s="63" t="e">
        <f t="shared" si="48"/>
        <v>#VALUE!</v>
      </c>
      <c r="AP68" s="63" t="e">
        <f t="shared" si="48"/>
        <v>#VALUE!</v>
      </c>
      <c r="AQ68" s="63" t="e">
        <f t="shared" si="48"/>
        <v>#VALUE!</v>
      </c>
      <c r="AR68" s="63" t="e">
        <f t="shared" si="48"/>
        <v>#VALUE!</v>
      </c>
      <c r="AS68" s="63" t="e">
        <f t="shared" si="48"/>
        <v>#VALUE!</v>
      </c>
      <c r="AT68" s="63" t="e">
        <f t="shared" si="48"/>
        <v>#VALUE!</v>
      </c>
      <c r="AU68" s="63" t="e">
        <f t="shared" si="48"/>
        <v>#VALUE!</v>
      </c>
      <c r="AV68" s="63" t="e">
        <f t="shared" si="48"/>
        <v>#VALUE!</v>
      </c>
      <c r="AW68" s="63" t="e">
        <f t="shared" si="48"/>
        <v>#VALUE!</v>
      </c>
      <c r="AX68" s="63" t="e">
        <f t="shared" si="48"/>
        <v>#VALUE!</v>
      </c>
      <c r="AY68" s="63">
        <f t="shared" si="48"/>
        <v>181500</v>
      </c>
      <c r="AZ68" s="63">
        <f t="shared" si="48"/>
        <v>291500</v>
      </c>
      <c r="BA68" s="63">
        <f t="shared" si="48"/>
        <v>324500</v>
      </c>
      <c r="BB68" s="63">
        <f t="shared" si="48"/>
        <v>324500</v>
      </c>
      <c r="BC68" s="63">
        <f t="shared" si="48"/>
        <v>363000</v>
      </c>
      <c r="BD68" s="63">
        <f t="shared" si="48"/>
        <v>396000</v>
      </c>
      <c r="BE68" s="63">
        <f t="shared" si="48"/>
        <v>324500</v>
      </c>
      <c r="BF68" s="63">
        <f t="shared" si="48"/>
        <v>363000</v>
      </c>
      <c r="BG68" s="63">
        <f t="shared" si="48"/>
        <v>291500</v>
      </c>
      <c r="BH68" s="63">
        <f t="shared" si="48"/>
        <v>291500</v>
      </c>
      <c r="BI68" s="63">
        <f t="shared" si="48"/>
        <v>291500</v>
      </c>
      <c r="BJ68" s="63">
        <f t="shared" si="48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9">IF(D68&gt;0,(D68/D56),0)</f>
        <v>0</v>
      </c>
      <c r="E69" s="46">
        <f t="shared" si="49"/>
        <v>0</v>
      </c>
      <c r="F69" s="46">
        <f t="shared" si="49"/>
        <v>0.23687423687423687</v>
      </c>
      <c r="G69" s="46">
        <f t="shared" si="49"/>
        <v>0.23687423687423687</v>
      </c>
      <c r="H69" s="46">
        <f t="shared" si="49"/>
        <v>0.23687423687423687</v>
      </c>
      <c r="I69" s="46">
        <f t="shared" si="49"/>
        <v>0.23687423687423687</v>
      </c>
      <c r="J69" s="46">
        <f t="shared" si="49"/>
        <v>0.23687423687423687</v>
      </c>
      <c r="K69" s="46">
        <f t="shared" si="49"/>
        <v>0.23687423687423687</v>
      </c>
      <c r="L69" s="46">
        <f t="shared" si="49"/>
        <v>0.23687423687423687</v>
      </c>
      <c r="M69" s="46">
        <f t="shared" si="49"/>
        <v>0.23687423687423687</v>
      </c>
      <c r="N69" s="46">
        <f t="shared" si="49"/>
        <v>0.23687423687423687</v>
      </c>
      <c r="O69" s="46">
        <f t="shared" si="49"/>
        <v>0.30555555555555558</v>
      </c>
      <c r="P69" s="46">
        <f t="shared" si="49"/>
        <v>0.30555555555555558</v>
      </c>
      <c r="Q69" s="46">
        <f t="shared" si="49"/>
        <v>0.30555555555555558</v>
      </c>
      <c r="R69" s="46">
        <f t="shared" si="49"/>
        <v>0.30555555555555558</v>
      </c>
      <c r="S69" s="46">
        <f t="shared" si="49"/>
        <v>0.30555555555555558</v>
      </c>
      <c r="T69" s="46">
        <f t="shared" si="49"/>
        <v>0.30555555555555558</v>
      </c>
      <c r="U69" s="46">
        <f t="shared" si="49"/>
        <v>0.30555555555555558</v>
      </c>
      <c r="V69" s="46">
        <f t="shared" si="49"/>
        <v>0.30555555555555558</v>
      </c>
      <c r="W69" s="46">
        <f t="shared" si="49"/>
        <v>0.30555555555555558</v>
      </c>
      <c r="X69" s="46">
        <f t="shared" si="49"/>
        <v>0.30555555555555558</v>
      </c>
      <c r="Y69" s="46">
        <f t="shared" si="49"/>
        <v>0.30555555555555558</v>
      </c>
      <c r="Z69" s="46">
        <f t="shared" si="49"/>
        <v>0.30555555555555558</v>
      </c>
      <c r="AA69" s="46">
        <f t="shared" si="49"/>
        <v>0</v>
      </c>
      <c r="AB69" s="46">
        <f t="shared" si="49"/>
        <v>0</v>
      </c>
      <c r="AC69" s="46">
        <f t="shared" si="49"/>
        <v>0</v>
      </c>
      <c r="AD69" s="46">
        <f t="shared" si="49"/>
        <v>0</v>
      </c>
      <c r="AE69" s="46">
        <f t="shared" si="49"/>
        <v>0</v>
      </c>
      <c r="AF69" s="46">
        <f t="shared" si="49"/>
        <v>0</v>
      </c>
      <c r="AG69" s="46">
        <f t="shared" si="49"/>
        <v>0</v>
      </c>
      <c r="AH69" s="46">
        <f t="shared" si="49"/>
        <v>0</v>
      </c>
      <c r="AI69" s="46">
        <f t="shared" si="49"/>
        <v>0</v>
      </c>
      <c r="AJ69" s="46">
        <f t="shared" si="49"/>
        <v>0</v>
      </c>
      <c r="AK69" s="46">
        <f t="shared" si="49"/>
        <v>0</v>
      </c>
      <c r="AL69" s="46">
        <f t="shared" si="49"/>
        <v>0</v>
      </c>
      <c r="AM69" s="46" t="e">
        <f t="shared" si="49"/>
        <v>#VALUE!</v>
      </c>
      <c r="AN69" s="46" t="e">
        <f t="shared" si="49"/>
        <v>#VALUE!</v>
      </c>
      <c r="AO69" s="46" t="e">
        <f t="shared" si="49"/>
        <v>#VALUE!</v>
      </c>
      <c r="AP69" s="46" t="e">
        <f t="shared" si="49"/>
        <v>#VALUE!</v>
      </c>
      <c r="AQ69" s="46" t="e">
        <f t="shared" si="49"/>
        <v>#VALUE!</v>
      </c>
      <c r="AR69" s="46" t="e">
        <f t="shared" si="49"/>
        <v>#VALUE!</v>
      </c>
      <c r="AS69" s="46" t="e">
        <f t="shared" si="49"/>
        <v>#VALUE!</v>
      </c>
      <c r="AT69" s="46" t="e">
        <f t="shared" si="49"/>
        <v>#VALUE!</v>
      </c>
      <c r="AU69" s="46" t="e">
        <f t="shared" si="49"/>
        <v>#VALUE!</v>
      </c>
      <c r="AV69" s="46" t="e">
        <f t="shared" si="49"/>
        <v>#VALUE!</v>
      </c>
      <c r="AW69" s="46" t="e">
        <f t="shared" si="49"/>
        <v>#VALUE!</v>
      </c>
      <c r="AX69" s="46" t="e">
        <f t="shared" si="49"/>
        <v>#VALUE!</v>
      </c>
      <c r="AY69" s="46">
        <f t="shared" si="49"/>
        <v>0.30555555555555558</v>
      </c>
      <c r="AZ69" s="46">
        <f t="shared" si="49"/>
        <v>0.30555555555555558</v>
      </c>
      <c r="BA69" s="46">
        <f t="shared" si="49"/>
        <v>0.30555555555555558</v>
      </c>
      <c r="BB69" s="46">
        <f t="shared" si="49"/>
        <v>0.30555555555555558</v>
      </c>
      <c r="BC69" s="46">
        <f t="shared" si="49"/>
        <v>0.30555555555555558</v>
      </c>
      <c r="BD69" s="46">
        <f t="shared" si="49"/>
        <v>0.30555555555555558</v>
      </c>
      <c r="BE69" s="46">
        <f t="shared" si="49"/>
        <v>0.30555555555555558</v>
      </c>
      <c r="BF69" s="46">
        <f t="shared" si="49"/>
        <v>0.30555555555555558</v>
      </c>
      <c r="BG69" s="46">
        <f t="shared" si="49"/>
        <v>0.30555555555555558</v>
      </c>
      <c r="BH69" s="46">
        <f t="shared" si="49"/>
        <v>0.30555555555555558</v>
      </c>
      <c r="BI69" s="46">
        <f t="shared" si="49"/>
        <v>0.30555555555555558</v>
      </c>
      <c r="BJ69" s="46">
        <f t="shared" si="49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0">C51-C75</f>
        <v>0</v>
      </c>
      <c r="D74" s="169">
        <f t="shared" si="50"/>
        <v>0</v>
      </c>
      <c r="E74" s="169">
        <f t="shared" si="50"/>
        <v>0</v>
      </c>
      <c r="F74" s="169">
        <f t="shared" si="50"/>
        <v>3</v>
      </c>
      <c r="G74" s="169">
        <f t="shared" si="50"/>
        <v>4</v>
      </c>
      <c r="H74" s="169">
        <f t="shared" si="50"/>
        <v>5</v>
      </c>
      <c r="I74" s="169">
        <f t="shared" si="50"/>
        <v>3</v>
      </c>
      <c r="J74" s="169">
        <f t="shared" si="50"/>
        <v>4</v>
      </c>
      <c r="K74" s="169">
        <f t="shared" si="50"/>
        <v>3</v>
      </c>
      <c r="L74" s="169">
        <f t="shared" si="50"/>
        <v>3</v>
      </c>
      <c r="M74" s="169">
        <f t="shared" si="50"/>
        <v>3</v>
      </c>
      <c r="N74" s="169">
        <f t="shared" si="50"/>
        <v>1</v>
      </c>
      <c r="O74" s="169">
        <f t="shared" si="50"/>
        <v>8</v>
      </c>
      <c r="P74" s="169">
        <f t="shared" si="50"/>
        <v>12</v>
      </c>
      <c r="Q74" s="169">
        <f t="shared" si="50"/>
        <v>14</v>
      </c>
      <c r="R74" s="169">
        <f t="shared" si="50"/>
        <v>14</v>
      </c>
      <c r="S74" s="169">
        <f t="shared" si="50"/>
        <v>16</v>
      </c>
      <c r="T74" s="169">
        <f t="shared" si="50"/>
        <v>17</v>
      </c>
      <c r="U74" s="169">
        <f t="shared" si="50"/>
        <v>14</v>
      </c>
      <c r="V74" s="169">
        <f t="shared" si="50"/>
        <v>16</v>
      </c>
      <c r="W74" s="169">
        <f t="shared" si="50"/>
        <v>12</v>
      </c>
      <c r="X74" s="169">
        <f t="shared" si="50"/>
        <v>12</v>
      </c>
      <c r="Y74" s="169">
        <f t="shared" si="50"/>
        <v>12</v>
      </c>
      <c r="Z74" s="169">
        <f t="shared" si="50"/>
        <v>8</v>
      </c>
      <c r="AA74" s="33">
        <f t="shared" si="50"/>
        <v>14</v>
      </c>
      <c r="AB74" s="33">
        <f t="shared" si="50"/>
        <v>23</v>
      </c>
      <c r="AC74" s="33">
        <f t="shared" si="50"/>
        <v>26</v>
      </c>
      <c r="AD74" s="33">
        <f t="shared" si="50"/>
        <v>26</v>
      </c>
      <c r="AE74" s="33">
        <f t="shared" si="50"/>
        <v>29</v>
      </c>
      <c r="AF74" s="33">
        <f t="shared" si="50"/>
        <v>32</v>
      </c>
      <c r="AG74" s="33">
        <f t="shared" si="50"/>
        <v>26</v>
      </c>
      <c r="AH74" s="33">
        <f t="shared" si="50"/>
        <v>29</v>
      </c>
      <c r="AI74" s="33">
        <f t="shared" ref="AI74:BJ74" si="51">AI51-AI75</f>
        <v>23</v>
      </c>
      <c r="AJ74" s="33">
        <f t="shared" si="51"/>
        <v>23</v>
      </c>
      <c r="AK74" s="33">
        <f t="shared" si="51"/>
        <v>23</v>
      </c>
      <c r="AL74" s="33">
        <f t="shared" si="51"/>
        <v>14</v>
      </c>
      <c r="AM74" s="33" t="e">
        <f t="shared" si="51"/>
        <v>#REF!</v>
      </c>
      <c r="AN74" s="33" t="e">
        <f t="shared" si="51"/>
        <v>#REF!</v>
      </c>
      <c r="AO74" s="33" t="e">
        <f t="shared" si="51"/>
        <v>#REF!</v>
      </c>
      <c r="AP74" s="33" t="e">
        <f t="shared" si="51"/>
        <v>#REF!</v>
      </c>
      <c r="AQ74" s="33" t="e">
        <f t="shared" si="51"/>
        <v>#REF!</v>
      </c>
      <c r="AR74" s="33" t="e">
        <f t="shared" si="51"/>
        <v>#REF!</v>
      </c>
      <c r="AS74" s="33" t="e">
        <f t="shared" si="51"/>
        <v>#REF!</v>
      </c>
      <c r="AT74" s="33" t="e">
        <f t="shared" si="51"/>
        <v>#REF!</v>
      </c>
      <c r="AU74" s="33" t="e">
        <f t="shared" si="51"/>
        <v>#REF!</v>
      </c>
      <c r="AV74" s="33" t="e">
        <f t="shared" si="51"/>
        <v>#REF!</v>
      </c>
      <c r="AW74" s="33" t="e">
        <f t="shared" si="51"/>
        <v>#REF!</v>
      </c>
      <c r="AX74" s="33" t="e">
        <f t="shared" si="51"/>
        <v>#REF!</v>
      </c>
      <c r="AY74" s="33">
        <f t="shared" si="51"/>
        <v>-82467</v>
      </c>
      <c r="AZ74" s="33">
        <f t="shared" si="51"/>
        <v>-132447</v>
      </c>
      <c r="BA74" s="33">
        <f t="shared" si="51"/>
        <v>-147441</v>
      </c>
      <c r="BB74" s="33">
        <f t="shared" si="51"/>
        <v>-147441</v>
      </c>
      <c r="BC74" s="33">
        <f t="shared" si="51"/>
        <v>-164934</v>
      </c>
      <c r="BD74" s="33">
        <f t="shared" si="51"/>
        <v>-179928</v>
      </c>
      <c r="BE74" s="33">
        <f t="shared" si="51"/>
        <v>-147441</v>
      </c>
      <c r="BF74" s="33">
        <f t="shared" si="51"/>
        <v>-164934</v>
      </c>
      <c r="BG74" s="33">
        <f t="shared" si="51"/>
        <v>-132447</v>
      </c>
      <c r="BH74" s="33">
        <f t="shared" si="51"/>
        <v>-132447</v>
      </c>
      <c r="BI74" s="33">
        <f t="shared" si="51"/>
        <v>-132447</v>
      </c>
      <c r="BJ74" s="33">
        <f t="shared" si="51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2">ROUNDUP(+D51*D73,0)</f>
        <v>0</v>
      </c>
      <c r="E75" s="169">
        <f t="shared" si="52"/>
        <v>0</v>
      </c>
      <c r="F75" s="169">
        <f t="shared" si="52"/>
        <v>2</v>
      </c>
      <c r="G75" s="169">
        <f t="shared" si="52"/>
        <v>2</v>
      </c>
      <c r="H75" s="169">
        <f t="shared" si="52"/>
        <v>2</v>
      </c>
      <c r="I75" s="169">
        <f t="shared" si="52"/>
        <v>2</v>
      </c>
      <c r="J75" s="169">
        <f t="shared" si="52"/>
        <v>2</v>
      </c>
      <c r="K75" s="169">
        <f t="shared" si="52"/>
        <v>1</v>
      </c>
      <c r="L75" s="169">
        <f t="shared" si="52"/>
        <v>1</v>
      </c>
      <c r="M75" s="169">
        <f t="shared" si="52"/>
        <v>1</v>
      </c>
      <c r="N75" s="169">
        <f t="shared" si="52"/>
        <v>1</v>
      </c>
      <c r="O75" s="169">
        <f t="shared" si="52"/>
        <v>3</v>
      </c>
      <c r="P75" s="169">
        <f t="shared" si="52"/>
        <v>5</v>
      </c>
      <c r="Q75" s="169">
        <f t="shared" si="52"/>
        <v>6</v>
      </c>
      <c r="R75" s="169">
        <f t="shared" si="52"/>
        <v>6</v>
      </c>
      <c r="S75" s="169">
        <f t="shared" si="52"/>
        <v>6</v>
      </c>
      <c r="T75" s="169">
        <f t="shared" si="52"/>
        <v>7</v>
      </c>
      <c r="U75" s="169">
        <f t="shared" si="52"/>
        <v>6</v>
      </c>
      <c r="V75" s="169">
        <f t="shared" si="52"/>
        <v>6</v>
      </c>
      <c r="W75" s="169">
        <f t="shared" si="52"/>
        <v>5</v>
      </c>
      <c r="X75" s="169">
        <f t="shared" si="52"/>
        <v>5</v>
      </c>
      <c r="Y75" s="169">
        <f t="shared" si="52"/>
        <v>5</v>
      </c>
      <c r="Z75" s="169">
        <f t="shared" si="52"/>
        <v>3</v>
      </c>
      <c r="AA75" s="33">
        <f t="shared" si="52"/>
        <v>0</v>
      </c>
      <c r="AB75" s="33">
        <f t="shared" si="52"/>
        <v>0</v>
      </c>
      <c r="AC75" s="33">
        <f t="shared" si="52"/>
        <v>0</v>
      </c>
      <c r="AD75" s="33">
        <f t="shared" si="52"/>
        <v>0</v>
      </c>
      <c r="AE75" s="33">
        <f t="shared" si="52"/>
        <v>0</v>
      </c>
      <c r="AF75" s="33">
        <f t="shared" si="52"/>
        <v>0</v>
      </c>
      <c r="AG75" s="33">
        <f t="shared" si="52"/>
        <v>0</v>
      </c>
      <c r="AH75" s="33">
        <f t="shared" si="52"/>
        <v>0</v>
      </c>
      <c r="AI75" s="33">
        <f t="shared" si="52"/>
        <v>0</v>
      </c>
      <c r="AJ75" s="33">
        <f t="shared" si="52"/>
        <v>0</v>
      </c>
      <c r="AK75" s="33">
        <f t="shared" si="52"/>
        <v>0</v>
      </c>
      <c r="AL75" s="33">
        <f t="shared" si="52"/>
        <v>0</v>
      </c>
      <c r="AM75" s="33" t="e">
        <f t="shared" si="52"/>
        <v>#REF!</v>
      </c>
      <c r="AN75" s="33" t="e">
        <f t="shared" si="52"/>
        <v>#REF!</v>
      </c>
      <c r="AO75" s="33" t="e">
        <f t="shared" si="52"/>
        <v>#REF!</v>
      </c>
      <c r="AP75" s="33" t="e">
        <f t="shared" si="52"/>
        <v>#REF!</v>
      </c>
      <c r="AQ75" s="33" t="e">
        <f t="shared" si="52"/>
        <v>#REF!</v>
      </c>
      <c r="AR75" s="33" t="e">
        <f t="shared" si="52"/>
        <v>#REF!</v>
      </c>
      <c r="AS75" s="33" t="e">
        <f t="shared" si="52"/>
        <v>#REF!</v>
      </c>
      <c r="AT75" s="33" t="e">
        <f t="shared" si="52"/>
        <v>#REF!</v>
      </c>
      <c r="AU75" s="33" t="e">
        <f t="shared" si="52"/>
        <v>#REF!</v>
      </c>
      <c r="AV75" s="33" t="e">
        <f t="shared" si="52"/>
        <v>#REF!</v>
      </c>
      <c r="AW75" s="33" t="e">
        <f t="shared" si="52"/>
        <v>#REF!</v>
      </c>
      <c r="AX75" s="33" t="e">
        <f t="shared" si="52"/>
        <v>#REF!</v>
      </c>
      <c r="AY75" s="33">
        <f t="shared" si="52"/>
        <v>82500</v>
      </c>
      <c r="AZ75" s="33">
        <f t="shared" si="52"/>
        <v>132500</v>
      </c>
      <c r="BA75" s="33">
        <f t="shared" si="52"/>
        <v>147500</v>
      </c>
      <c r="BB75" s="33">
        <f t="shared" si="52"/>
        <v>147500</v>
      </c>
      <c r="BC75" s="33">
        <f t="shared" si="52"/>
        <v>165000</v>
      </c>
      <c r="BD75" s="33">
        <f t="shared" si="52"/>
        <v>180000</v>
      </c>
      <c r="BE75" s="33">
        <f t="shared" si="52"/>
        <v>147500</v>
      </c>
      <c r="BF75" s="33">
        <f t="shared" si="52"/>
        <v>165000</v>
      </c>
      <c r="BG75" s="33">
        <f t="shared" si="52"/>
        <v>132500</v>
      </c>
      <c r="BH75" s="33">
        <f t="shared" si="52"/>
        <v>132500</v>
      </c>
      <c r="BI75" s="33">
        <f t="shared" si="52"/>
        <v>132500</v>
      </c>
      <c r="BJ75" s="33">
        <f t="shared" si="52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4.34</v>
      </c>
      <c r="AB79" s="108">
        <f>'COGS-PRICE-MARGIN_CWS'!$B82*AB74</f>
        <v>7.13</v>
      </c>
      <c r="AC79" s="108">
        <f>'COGS-PRICE-MARGIN_CWS'!$B82*AC74</f>
        <v>8.06</v>
      </c>
      <c r="AD79" s="108">
        <f>'COGS-PRICE-MARGIN_CWS'!$B82*AD74</f>
        <v>8.06</v>
      </c>
      <c r="AE79" s="108">
        <f>'COGS-PRICE-MARGIN_CWS'!$B82*AE74</f>
        <v>8.99</v>
      </c>
      <c r="AF79" s="108">
        <f>'COGS-PRICE-MARGIN_CWS'!$B82*AF74</f>
        <v>9.92</v>
      </c>
      <c r="AG79" s="108">
        <f>'COGS-PRICE-MARGIN_CWS'!$B82*AG74</f>
        <v>8.06</v>
      </c>
      <c r="AH79" s="108">
        <f>'COGS-PRICE-MARGIN_CWS'!$B82*AH74</f>
        <v>8.99</v>
      </c>
      <c r="AI79" s="108">
        <f>'COGS-PRICE-MARGIN_CWS'!$B82*AI74</f>
        <v>7.13</v>
      </c>
      <c r="AJ79" s="108">
        <f>'COGS-PRICE-MARGIN_CWS'!$B82*AJ74</f>
        <v>7.13</v>
      </c>
      <c r="AK79" s="108">
        <f>'COGS-PRICE-MARGIN_CWS'!$B82*AK74</f>
        <v>7.13</v>
      </c>
      <c r="AL79" s="108">
        <f>'COGS-PRICE-MARGIN_CWS'!$B82*AL74</f>
        <v>4.34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3">C79*(1-C80)</f>
        <v>0</v>
      </c>
      <c r="D81" s="63">
        <f t="shared" ref="D81:N81" si="54">D79*(1-D80)</f>
        <v>0</v>
      </c>
      <c r="E81" s="63">
        <f t="shared" si="54"/>
        <v>0</v>
      </c>
      <c r="F81" s="63">
        <f t="shared" si="54"/>
        <v>0</v>
      </c>
      <c r="G81" s="63">
        <f t="shared" si="54"/>
        <v>0</v>
      </c>
      <c r="H81" s="63">
        <f t="shared" si="54"/>
        <v>0</v>
      </c>
      <c r="I81" s="63">
        <f t="shared" si="54"/>
        <v>0</v>
      </c>
      <c r="J81" s="63">
        <f t="shared" si="54"/>
        <v>0</v>
      </c>
      <c r="K81" s="63">
        <f t="shared" si="54"/>
        <v>0</v>
      </c>
      <c r="L81" s="63">
        <f t="shared" si="54"/>
        <v>0</v>
      </c>
      <c r="M81" s="63">
        <f t="shared" si="54"/>
        <v>0</v>
      </c>
      <c r="N81" s="63">
        <f t="shared" si="54"/>
        <v>0</v>
      </c>
      <c r="O81" s="63">
        <f t="shared" si="53"/>
        <v>0</v>
      </c>
      <c r="P81" s="63">
        <f t="shared" si="53"/>
        <v>0</v>
      </c>
      <c r="Q81" s="63">
        <f t="shared" si="53"/>
        <v>0</v>
      </c>
      <c r="R81" s="63">
        <f t="shared" si="53"/>
        <v>0</v>
      </c>
      <c r="S81" s="63">
        <f t="shared" si="53"/>
        <v>0</v>
      </c>
      <c r="T81" s="63">
        <f t="shared" si="53"/>
        <v>0</v>
      </c>
      <c r="U81" s="63">
        <f t="shared" si="53"/>
        <v>0</v>
      </c>
      <c r="V81" s="63">
        <f t="shared" si="53"/>
        <v>0</v>
      </c>
      <c r="W81" s="63">
        <f t="shared" si="53"/>
        <v>0</v>
      </c>
      <c r="X81" s="63">
        <f t="shared" si="53"/>
        <v>0</v>
      </c>
      <c r="Y81" s="63">
        <f t="shared" si="53"/>
        <v>0</v>
      </c>
      <c r="Z81" s="63">
        <f t="shared" si="53"/>
        <v>0</v>
      </c>
      <c r="AA81" s="63">
        <f t="shared" si="53"/>
        <v>4.34</v>
      </c>
      <c r="AB81" s="63">
        <f t="shared" si="53"/>
        <v>7.13</v>
      </c>
      <c r="AC81" s="63">
        <f t="shared" si="53"/>
        <v>8.06</v>
      </c>
      <c r="AD81" s="63">
        <f t="shared" si="53"/>
        <v>8.06</v>
      </c>
      <c r="AE81" s="63">
        <f t="shared" si="53"/>
        <v>8.99</v>
      </c>
      <c r="AF81" s="63">
        <f t="shared" si="53"/>
        <v>9.92</v>
      </c>
      <c r="AG81" s="63">
        <f t="shared" si="53"/>
        <v>8.06</v>
      </c>
      <c r="AH81" s="63">
        <f t="shared" si="53"/>
        <v>8.99</v>
      </c>
      <c r="AI81" s="63">
        <f t="shared" ref="AI81:BJ81" si="55">AI79*(1-AI80)</f>
        <v>7.13</v>
      </c>
      <c r="AJ81" s="63">
        <f t="shared" si="55"/>
        <v>7.13</v>
      </c>
      <c r="AK81" s="63">
        <f t="shared" si="55"/>
        <v>7.13</v>
      </c>
      <c r="AL81" s="63">
        <f t="shared" si="55"/>
        <v>4.34</v>
      </c>
      <c r="AM81" s="63" t="e">
        <f t="shared" si="55"/>
        <v>#REF!</v>
      </c>
      <c r="AN81" s="63" t="e">
        <f t="shared" si="55"/>
        <v>#REF!</v>
      </c>
      <c r="AO81" s="63" t="e">
        <f t="shared" si="55"/>
        <v>#REF!</v>
      </c>
      <c r="AP81" s="63" t="e">
        <f t="shared" si="55"/>
        <v>#REF!</v>
      </c>
      <c r="AQ81" s="63" t="e">
        <f t="shared" si="55"/>
        <v>#REF!</v>
      </c>
      <c r="AR81" s="63" t="e">
        <f t="shared" si="55"/>
        <v>#REF!</v>
      </c>
      <c r="AS81" s="63" t="e">
        <f t="shared" si="55"/>
        <v>#REF!</v>
      </c>
      <c r="AT81" s="63" t="e">
        <f t="shared" si="55"/>
        <v>#REF!</v>
      </c>
      <c r="AU81" s="63" t="e">
        <f t="shared" si="55"/>
        <v>#REF!</v>
      </c>
      <c r="AV81" s="63" t="e">
        <f t="shared" si="55"/>
        <v>#REF!</v>
      </c>
      <c r="AW81" s="63" t="e">
        <f t="shared" si="55"/>
        <v>#REF!</v>
      </c>
      <c r="AX81" s="63" t="e">
        <f t="shared" si="55"/>
        <v>#REF!</v>
      </c>
      <c r="AY81" s="63">
        <f t="shared" si="55"/>
        <v>0</v>
      </c>
      <c r="AZ81" s="63">
        <f t="shared" si="55"/>
        <v>0</v>
      </c>
      <c r="BA81" s="63">
        <f t="shared" si="55"/>
        <v>0</v>
      </c>
      <c r="BB81" s="63">
        <f t="shared" si="55"/>
        <v>0</v>
      </c>
      <c r="BC81" s="63">
        <f t="shared" si="55"/>
        <v>0</v>
      </c>
      <c r="BD81" s="63">
        <f t="shared" si="55"/>
        <v>0</v>
      </c>
      <c r="BE81" s="63">
        <f t="shared" si="55"/>
        <v>0</v>
      </c>
      <c r="BF81" s="63">
        <f t="shared" si="55"/>
        <v>0</v>
      </c>
      <c r="BG81" s="63">
        <f t="shared" si="55"/>
        <v>0</v>
      </c>
      <c r="BH81" s="63">
        <f t="shared" si="55"/>
        <v>0</v>
      </c>
      <c r="BI81" s="63">
        <f t="shared" si="55"/>
        <v>0</v>
      </c>
      <c r="BJ81" s="63">
        <f t="shared" si="55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6">SUM(D81:D82)</f>
        <v>0</v>
      </c>
      <c r="E83" s="63">
        <f t="shared" si="56"/>
        <v>0</v>
      </c>
      <c r="F83" s="63">
        <f t="shared" si="56"/>
        <v>0</v>
      </c>
      <c r="G83" s="63">
        <f t="shared" si="56"/>
        <v>0</v>
      </c>
      <c r="H83" s="63">
        <f t="shared" si="56"/>
        <v>0</v>
      </c>
      <c r="I83" s="63">
        <f t="shared" si="56"/>
        <v>0</v>
      </c>
      <c r="J83" s="63">
        <f t="shared" si="56"/>
        <v>0</v>
      </c>
      <c r="K83" s="63">
        <f t="shared" si="56"/>
        <v>0</v>
      </c>
      <c r="L83" s="63">
        <f t="shared" si="56"/>
        <v>0</v>
      </c>
      <c r="M83" s="63">
        <f t="shared" si="56"/>
        <v>0</v>
      </c>
      <c r="N83" s="63">
        <f t="shared" si="56"/>
        <v>0</v>
      </c>
      <c r="O83" s="63">
        <f t="shared" si="56"/>
        <v>0</v>
      </c>
      <c r="P83" s="63">
        <f t="shared" si="56"/>
        <v>0</v>
      </c>
      <c r="Q83" s="63">
        <f t="shared" si="56"/>
        <v>0</v>
      </c>
      <c r="R83" s="63">
        <f t="shared" si="56"/>
        <v>0</v>
      </c>
      <c r="S83" s="63">
        <f t="shared" si="56"/>
        <v>0</v>
      </c>
      <c r="T83" s="63">
        <f t="shared" si="56"/>
        <v>0</v>
      </c>
      <c r="U83" s="63">
        <f t="shared" si="56"/>
        <v>0</v>
      </c>
      <c r="V83" s="63">
        <f t="shared" si="56"/>
        <v>0</v>
      </c>
      <c r="W83" s="63">
        <f t="shared" si="56"/>
        <v>0</v>
      </c>
      <c r="X83" s="63">
        <f t="shared" si="56"/>
        <v>0</v>
      </c>
      <c r="Y83" s="63">
        <f t="shared" si="56"/>
        <v>0</v>
      </c>
      <c r="Z83" s="63">
        <f t="shared" si="56"/>
        <v>0</v>
      </c>
      <c r="AA83" s="63">
        <f t="shared" si="56"/>
        <v>4.34</v>
      </c>
      <c r="AB83" s="63">
        <f t="shared" si="56"/>
        <v>7.13</v>
      </c>
      <c r="AC83" s="63">
        <f t="shared" si="56"/>
        <v>8.06</v>
      </c>
      <c r="AD83" s="63">
        <f t="shared" si="56"/>
        <v>8.06</v>
      </c>
      <c r="AE83" s="63">
        <f t="shared" si="56"/>
        <v>8.99</v>
      </c>
      <c r="AF83" s="63">
        <f t="shared" si="56"/>
        <v>9.92</v>
      </c>
      <c r="AG83" s="63">
        <f t="shared" si="56"/>
        <v>8.06</v>
      </c>
      <c r="AH83" s="63">
        <f t="shared" si="56"/>
        <v>8.99</v>
      </c>
      <c r="AI83" s="63">
        <f t="shared" si="56"/>
        <v>7.13</v>
      </c>
      <c r="AJ83" s="63">
        <f t="shared" si="56"/>
        <v>7.13</v>
      </c>
      <c r="AK83" s="63">
        <f t="shared" si="56"/>
        <v>7.13</v>
      </c>
      <c r="AL83" s="63">
        <f t="shared" si="56"/>
        <v>4.34</v>
      </c>
      <c r="AM83" s="63" t="e">
        <f t="shared" si="56"/>
        <v>#REF!</v>
      </c>
      <c r="AN83" s="63" t="e">
        <f t="shared" si="56"/>
        <v>#REF!</v>
      </c>
      <c r="AO83" s="63" t="e">
        <f t="shared" si="56"/>
        <v>#REF!</v>
      </c>
      <c r="AP83" s="63" t="e">
        <f t="shared" si="56"/>
        <v>#REF!</v>
      </c>
      <c r="AQ83" s="63" t="e">
        <f t="shared" si="56"/>
        <v>#REF!</v>
      </c>
      <c r="AR83" s="63" t="e">
        <f t="shared" si="56"/>
        <v>#REF!</v>
      </c>
      <c r="AS83" s="63" t="e">
        <f t="shared" si="56"/>
        <v>#REF!</v>
      </c>
      <c r="AT83" s="63" t="e">
        <f t="shared" si="56"/>
        <v>#REF!</v>
      </c>
      <c r="AU83" s="63" t="e">
        <f t="shared" si="56"/>
        <v>#REF!</v>
      </c>
      <c r="AV83" s="63" t="e">
        <f t="shared" si="56"/>
        <v>#REF!</v>
      </c>
      <c r="AW83" s="63" t="e">
        <f t="shared" si="56"/>
        <v>#REF!</v>
      </c>
      <c r="AX83" s="63" t="e">
        <f t="shared" si="56"/>
        <v>#REF!</v>
      </c>
      <c r="AY83" s="63" t="e">
        <f t="shared" si="56"/>
        <v>#REF!</v>
      </c>
      <c r="AZ83" s="63" t="e">
        <f t="shared" si="56"/>
        <v>#REF!</v>
      </c>
      <c r="BA83" s="63" t="e">
        <f t="shared" si="56"/>
        <v>#REF!</v>
      </c>
      <c r="BB83" s="63" t="e">
        <f t="shared" si="56"/>
        <v>#REF!</v>
      </c>
      <c r="BC83" s="63" t="e">
        <f t="shared" si="56"/>
        <v>#REF!</v>
      </c>
      <c r="BD83" s="63" t="e">
        <f t="shared" si="56"/>
        <v>#REF!</v>
      </c>
      <c r="BE83" s="63" t="e">
        <f t="shared" si="56"/>
        <v>#REF!</v>
      </c>
      <c r="BF83" s="63" t="e">
        <f t="shared" si="56"/>
        <v>#REF!</v>
      </c>
      <c r="BG83" s="63" t="e">
        <f t="shared" si="56"/>
        <v>#REF!</v>
      </c>
      <c r="BH83" s="63" t="e">
        <f t="shared" si="56"/>
        <v>#REF!</v>
      </c>
      <c r="BI83" s="63" t="e">
        <f t="shared" si="56"/>
        <v>#REF!</v>
      </c>
      <c r="BJ83" s="63" t="e">
        <f t="shared" si="56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7">SUM(D86:D87)</f>
        <v>0</v>
      </c>
      <c r="E88" s="63">
        <f t="shared" si="57"/>
        <v>0</v>
      </c>
      <c r="F88" s="63">
        <f t="shared" si="57"/>
        <v>5000</v>
      </c>
      <c r="G88" s="63">
        <f t="shared" si="57"/>
        <v>5000</v>
      </c>
      <c r="H88" s="63">
        <f t="shared" si="57"/>
        <v>5000</v>
      </c>
      <c r="I88" s="63">
        <f t="shared" si="57"/>
        <v>5000</v>
      </c>
      <c r="J88" s="63">
        <f t="shared" si="57"/>
        <v>5000</v>
      </c>
      <c r="K88" s="63">
        <f t="shared" si="57"/>
        <v>2500</v>
      </c>
      <c r="L88" s="63">
        <f t="shared" si="57"/>
        <v>2500</v>
      </c>
      <c r="M88" s="63">
        <f t="shared" si="57"/>
        <v>2500</v>
      </c>
      <c r="N88" s="63">
        <f t="shared" si="57"/>
        <v>2500</v>
      </c>
      <c r="O88" s="63">
        <f t="shared" si="57"/>
        <v>8025</v>
      </c>
      <c r="P88" s="63">
        <f t="shared" si="57"/>
        <v>13375</v>
      </c>
      <c r="Q88" s="63">
        <f t="shared" si="57"/>
        <v>16050</v>
      </c>
      <c r="R88" s="63">
        <f t="shared" si="57"/>
        <v>16050</v>
      </c>
      <c r="S88" s="63">
        <f t="shared" si="57"/>
        <v>16050</v>
      </c>
      <c r="T88" s="63">
        <f t="shared" si="57"/>
        <v>18725</v>
      </c>
      <c r="U88" s="63">
        <f t="shared" si="57"/>
        <v>16050</v>
      </c>
      <c r="V88" s="63">
        <f t="shared" si="57"/>
        <v>16050</v>
      </c>
      <c r="W88" s="63">
        <f t="shared" si="57"/>
        <v>13375</v>
      </c>
      <c r="X88" s="63">
        <f t="shared" si="57"/>
        <v>13375</v>
      </c>
      <c r="Y88" s="63">
        <f t="shared" si="57"/>
        <v>13375</v>
      </c>
      <c r="Z88" s="63">
        <f t="shared" si="57"/>
        <v>8025</v>
      </c>
      <c r="AA88" s="63">
        <f t="shared" si="57"/>
        <v>0</v>
      </c>
      <c r="AB88" s="63">
        <f t="shared" si="57"/>
        <v>0</v>
      </c>
      <c r="AC88" s="63">
        <f t="shared" si="57"/>
        <v>0</v>
      </c>
      <c r="AD88" s="63">
        <f t="shared" si="57"/>
        <v>0</v>
      </c>
      <c r="AE88" s="63">
        <f t="shared" si="57"/>
        <v>0</v>
      </c>
      <c r="AF88" s="63">
        <f t="shared" si="57"/>
        <v>0</v>
      </c>
      <c r="AG88" s="63">
        <f t="shared" si="57"/>
        <v>0</v>
      </c>
      <c r="AH88" s="63">
        <f t="shared" si="57"/>
        <v>0</v>
      </c>
      <c r="AI88" s="63">
        <f t="shared" si="57"/>
        <v>0</v>
      </c>
      <c r="AJ88" s="63">
        <f t="shared" si="57"/>
        <v>0</v>
      </c>
      <c r="AK88" s="63">
        <f t="shared" si="57"/>
        <v>0</v>
      </c>
      <c r="AL88" s="63">
        <f t="shared" si="57"/>
        <v>0</v>
      </c>
      <c r="AM88" s="63" t="e">
        <f t="shared" si="57"/>
        <v>#REF!</v>
      </c>
      <c r="AN88" s="63" t="e">
        <f t="shared" si="57"/>
        <v>#REF!</v>
      </c>
      <c r="AO88" s="63" t="e">
        <f t="shared" si="57"/>
        <v>#REF!</v>
      </c>
      <c r="AP88" s="63" t="e">
        <f t="shared" si="57"/>
        <v>#REF!</v>
      </c>
      <c r="AQ88" s="63" t="e">
        <f t="shared" si="57"/>
        <v>#REF!</v>
      </c>
      <c r="AR88" s="63" t="e">
        <f t="shared" si="57"/>
        <v>#REF!</v>
      </c>
      <c r="AS88" s="63" t="e">
        <f t="shared" si="57"/>
        <v>#REF!</v>
      </c>
      <c r="AT88" s="63" t="e">
        <f t="shared" si="57"/>
        <v>#REF!</v>
      </c>
      <c r="AU88" s="63" t="e">
        <f t="shared" si="57"/>
        <v>#REF!</v>
      </c>
      <c r="AV88" s="63" t="e">
        <f t="shared" si="57"/>
        <v>#REF!</v>
      </c>
      <c r="AW88" s="63" t="e">
        <f t="shared" si="57"/>
        <v>#REF!</v>
      </c>
      <c r="AX88" s="63" t="e">
        <f t="shared" si="57"/>
        <v>#REF!</v>
      </c>
      <c r="AY88" s="63" t="e">
        <f t="shared" si="57"/>
        <v>#REF!</v>
      </c>
      <c r="AZ88" s="63" t="e">
        <f t="shared" si="57"/>
        <v>#REF!</v>
      </c>
      <c r="BA88" s="63" t="e">
        <f t="shared" si="57"/>
        <v>#REF!</v>
      </c>
      <c r="BB88" s="63" t="e">
        <f t="shared" si="57"/>
        <v>#REF!</v>
      </c>
      <c r="BC88" s="63" t="e">
        <f t="shared" si="57"/>
        <v>#REF!</v>
      </c>
      <c r="BD88" s="63" t="e">
        <f t="shared" si="57"/>
        <v>#REF!</v>
      </c>
      <c r="BE88" s="63" t="e">
        <f t="shared" si="57"/>
        <v>#REF!</v>
      </c>
      <c r="BF88" s="63" t="e">
        <f t="shared" si="57"/>
        <v>#REF!</v>
      </c>
      <c r="BG88" s="63" t="e">
        <f t="shared" si="57"/>
        <v>#REF!</v>
      </c>
      <c r="BH88" s="63" t="e">
        <f t="shared" si="57"/>
        <v>#REF!</v>
      </c>
      <c r="BI88" s="63" t="e">
        <f t="shared" si="57"/>
        <v>#REF!</v>
      </c>
      <c r="BJ88" s="63" t="e">
        <f t="shared" si="57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8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Z92" si="58">D$47</f>
        <v>0</v>
      </c>
      <c r="E92" s="169">
        <f t="shared" si="58"/>
        <v>0</v>
      </c>
      <c r="F92" s="169">
        <f t="shared" si="58"/>
        <v>3</v>
      </c>
      <c r="G92" s="169">
        <f t="shared" si="58"/>
        <v>3</v>
      </c>
      <c r="H92" s="169">
        <f t="shared" si="58"/>
        <v>3</v>
      </c>
      <c r="I92" s="169">
        <f t="shared" si="58"/>
        <v>3</v>
      </c>
      <c r="J92" s="169">
        <f t="shared" si="58"/>
        <v>3</v>
      </c>
      <c r="K92" s="169">
        <f t="shared" si="58"/>
        <v>3</v>
      </c>
      <c r="L92" s="169">
        <f t="shared" si="58"/>
        <v>3</v>
      </c>
      <c r="M92" s="169">
        <f t="shared" si="58"/>
        <v>3</v>
      </c>
      <c r="N92" s="169">
        <f t="shared" si="58"/>
        <v>2</v>
      </c>
      <c r="O92" s="169">
        <f t="shared" si="58"/>
        <v>5</v>
      </c>
      <c r="P92" s="169">
        <f t="shared" si="58"/>
        <v>9</v>
      </c>
      <c r="Q92" s="169">
        <f t="shared" si="58"/>
        <v>9</v>
      </c>
      <c r="R92" s="169">
        <f t="shared" si="58"/>
        <v>9</v>
      </c>
      <c r="S92" s="169">
        <f t="shared" si="58"/>
        <v>10</v>
      </c>
      <c r="T92" s="169">
        <f t="shared" si="58"/>
        <v>11</v>
      </c>
      <c r="U92" s="169">
        <f t="shared" si="58"/>
        <v>9</v>
      </c>
      <c r="V92" s="169">
        <f t="shared" si="58"/>
        <v>10</v>
      </c>
      <c r="W92" s="169">
        <f t="shared" si="58"/>
        <v>9</v>
      </c>
      <c r="X92" s="169">
        <f t="shared" si="58"/>
        <v>9</v>
      </c>
      <c r="Y92" s="169">
        <f t="shared" si="58"/>
        <v>9</v>
      </c>
      <c r="Z92" s="169">
        <f t="shared" si="58"/>
        <v>5</v>
      </c>
      <c r="AA92" s="169" t="str">
        <f t="shared" ref="P92:AL92" si="59">AA$9</f>
        <v>YR 3</v>
      </c>
      <c r="AB92" s="169">
        <f t="shared" si="59"/>
        <v>0</v>
      </c>
      <c r="AC92" s="169">
        <f t="shared" si="59"/>
        <v>0</v>
      </c>
      <c r="AD92" s="169">
        <f t="shared" si="59"/>
        <v>0</v>
      </c>
      <c r="AE92" s="169">
        <f t="shared" si="59"/>
        <v>0</v>
      </c>
      <c r="AF92" s="169">
        <f t="shared" si="59"/>
        <v>0</v>
      </c>
      <c r="AG92" s="169">
        <f t="shared" si="59"/>
        <v>0</v>
      </c>
      <c r="AH92" s="169">
        <f t="shared" si="59"/>
        <v>0</v>
      </c>
      <c r="AI92" s="169">
        <f t="shared" si="59"/>
        <v>0</v>
      </c>
      <c r="AJ92" s="169">
        <f t="shared" si="59"/>
        <v>0</v>
      </c>
      <c r="AK92" s="169">
        <f t="shared" si="59"/>
        <v>0</v>
      </c>
      <c r="AL92" s="169">
        <f t="shared" si="59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130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0">IF(D92&gt;0,D97/D92,0)</f>
        <v>0</v>
      </c>
      <c r="E96" s="70">
        <f t="shared" si="60"/>
        <v>0</v>
      </c>
      <c r="F96" s="70">
        <f t="shared" si="60"/>
        <v>20930</v>
      </c>
      <c r="G96" s="70">
        <f t="shared" si="60"/>
        <v>20930</v>
      </c>
      <c r="H96" s="70">
        <f t="shared" si="60"/>
        <v>20930</v>
      </c>
      <c r="I96" s="70">
        <f t="shared" si="60"/>
        <v>20930</v>
      </c>
      <c r="J96" s="70">
        <f t="shared" si="60"/>
        <v>20930</v>
      </c>
      <c r="K96" s="70">
        <f t="shared" si="60"/>
        <v>20930</v>
      </c>
      <c r="L96" s="70">
        <f t="shared" si="60"/>
        <v>20930</v>
      </c>
      <c r="M96" s="70">
        <f t="shared" si="60"/>
        <v>20930</v>
      </c>
      <c r="N96" s="70">
        <f t="shared" si="60"/>
        <v>20930</v>
      </c>
      <c r="O96" s="70">
        <f t="shared" si="60"/>
        <v>24610</v>
      </c>
      <c r="P96" s="70">
        <f t="shared" si="60"/>
        <v>24610</v>
      </c>
      <c r="Q96" s="70">
        <f t="shared" si="60"/>
        <v>24610</v>
      </c>
      <c r="R96" s="70">
        <f t="shared" si="60"/>
        <v>24610</v>
      </c>
      <c r="S96" s="70">
        <f t="shared" si="60"/>
        <v>24610</v>
      </c>
      <c r="T96" s="70">
        <f t="shared" si="60"/>
        <v>24610</v>
      </c>
      <c r="U96" s="70">
        <f t="shared" si="60"/>
        <v>24610</v>
      </c>
      <c r="V96" s="70">
        <f t="shared" si="60"/>
        <v>24610</v>
      </c>
      <c r="W96" s="70">
        <f t="shared" si="60"/>
        <v>24610</v>
      </c>
      <c r="X96" s="70">
        <f t="shared" si="60"/>
        <v>24610</v>
      </c>
      <c r="Y96" s="70">
        <f t="shared" si="60"/>
        <v>24610</v>
      </c>
      <c r="Z96" s="70">
        <f t="shared" si="60"/>
        <v>24610</v>
      </c>
      <c r="AA96" s="70" t="e">
        <f t="shared" si="60"/>
        <v>#VALUE!</v>
      </c>
      <c r="AB96" s="70">
        <f t="shared" si="60"/>
        <v>0</v>
      </c>
      <c r="AC96" s="70">
        <f t="shared" si="60"/>
        <v>0</v>
      </c>
      <c r="AD96" s="70">
        <f t="shared" si="60"/>
        <v>0</v>
      </c>
      <c r="AE96" s="70">
        <f t="shared" si="60"/>
        <v>0</v>
      </c>
      <c r="AF96" s="70">
        <f t="shared" si="60"/>
        <v>0</v>
      </c>
      <c r="AG96" s="70">
        <f t="shared" si="60"/>
        <v>0</v>
      </c>
      <c r="AH96" s="70">
        <f t="shared" si="60"/>
        <v>0</v>
      </c>
      <c r="AI96" s="70">
        <f t="shared" si="60"/>
        <v>0</v>
      </c>
      <c r="AJ96" s="70">
        <f t="shared" si="60"/>
        <v>0</v>
      </c>
      <c r="AK96" s="70">
        <f t="shared" si="60"/>
        <v>0</v>
      </c>
      <c r="AL96" s="70">
        <f t="shared" si="60"/>
        <v>0</v>
      </c>
      <c r="AM96" s="70">
        <f t="shared" si="60"/>
        <v>0</v>
      </c>
      <c r="AN96" s="70">
        <f t="shared" si="60"/>
        <v>0</v>
      </c>
      <c r="AO96" s="70">
        <f t="shared" si="60"/>
        <v>0</v>
      </c>
      <c r="AP96" s="70">
        <f t="shared" si="60"/>
        <v>0</v>
      </c>
      <c r="AQ96" s="70">
        <f t="shared" si="60"/>
        <v>0</v>
      </c>
      <c r="AR96" s="70">
        <f t="shared" si="60"/>
        <v>0</v>
      </c>
      <c r="AS96" s="70">
        <f t="shared" si="60"/>
        <v>0</v>
      </c>
      <c r="AT96" s="70">
        <f t="shared" si="60"/>
        <v>0</v>
      </c>
      <c r="AU96" s="70">
        <f t="shared" si="60"/>
        <v>0</v>
      </c>
      <c r="AV96" s="70">
        <f t="shared" si="60"/>
        <v>0</v>
      </c>
      <c r="AW96" s="70">
        <f t="shared" si="60"/>
        <v>0</v>
      </c>
      <c r="AX96" s="70">
        <f t="shared" si="60"/>
        <v>0</v>
      </c>
      <c r="AY96" s="70">
        <f t="shared" si="60"/>
        <v>0</v>
      </c>
      <c r="AZ96" s="70">
        <f t="shared" si="60"/>
        <v>0</v>
      </c>
      <c r="BA96" s="70">
        <f t="shared" si="60"/>
        <v>0</v>
      </c>
      <c r="BB96" s="70">
        <f t="shared" si="60"/>
        <v>0</v>
      </c>
      <c r="BC96" s="70">
        <f t="shared" si="60"/>
        <v>0</v>
      </c>
      <c r="BD96" s="70">
        <f t="shared" si="60"/>
        <v>0</v>
      </c>
      <c r="BE96" s="70">
        <f t="shared" si="60"/>
        <v>0</v>
      </c>
      <c r="BF96" s="70">
        <f t="shared" si="60"/>
        <v>0</v>
      </c>
      <c r="BG96" s="70">
        <f t="shared" si="60"/>
        <v>0</v>
      </c>
      <c r="BH96" s="70">
        <f t="shared" si="60"/>
        <v>0</v>
      </c>
      <c r="BI96" s="70">
        <f t="shared" si="60"/>
        <v>0</v>
      </c>
      <c r="BJ96" s="70">
        <f t="shared" si="60"/>
        <v>0</v>
      </c>
    </row>
    <row r="97" spans="1:63" outlineLevel="1" x14ac:dyDescent="0.15">
      <c r="A97" s="44" t="s">
        <v>344</v>
      </c>
      <c r="C97" s="178">
        <f t="shared" ref="C97:BJ97" si="61">C93*(1-C94)</f>
        <v>0</v>
      </c>
      <c r="D97" s="178">
        <f t="shared" si="61"/>
        <v>0</v>
      </c>
      <c r="E97" s="178">
        <f t="shared" si="61"/>
        <v>0</v>
      </c>
      <c r="F97" s="178">
        <f t="shared" si="61"/>
        <v>62790</v>
      </c>
      <c r="G97" s="178">
        <f t="shared" si="61"/>
        <v>62790</v>
      </c>
      <c r="H97" s="178">
        <f t="shared" si="61"/>
        <v>62790</v>
      </c>
      <c r="I97" s="178">
        <f t="shared" si="61"/>
        <v>62790</v>
      </c>
      <c r="J97" s="178">
        <f t="shared" si="61"/>
        <v>62790</v>
      </c>
      <c r="K97" s="178">
        <f t="shared" si="61"/>
        <v>62790</v>
      </c>
      <c r="L97" s="178">
        <f t="shared" si="61"/>
        <v>62790</v>
      </c>
      <c r="M97" s="178">
        <f t="shared" si="61"/>
        <v>62790</v>
      </c>
      <c r="N97" s="178">
        <f t="shared" si="61"/>
        <v>41860</v>
      </c>
      <c r="O97" s="178">
        <f t="shared" si="61"/>
        <v>123050</v>
      </c>
      <c r="P97" s="178">
        <f t="shared" si="61"/>
        <v>221490</v>
      </c>
      <c r="Q97" s="178">
        <f t="shared" si="61"/>
        <v>221490</v>
      </c>
      <c r="R97" s="178">
        <f t="shared" si="61"/>
        <v>221490</v>
      </c>
      <c r="S97" s="178">
        <f t="shared" si="61"/>
        <v>246100</v>
      </c>
      <c r="T97" s="178">
        <f t="shared" si="61"/>
        <v>270710</v>
      </c>
      <c r="U97" s="178">
        <f t="shared" si="61"/>
        <v>221490</v>
      </c>
      <c r="V97" s="178">
        <f t="shared" si="61"/>
        <v>246100</v>
      </c>
      <c r="W97" s="178">
        <f t="shared" si="61"/>
        <v>221490</v>
      </c>
      <c r="X97" s="178">
        <f t="shared" si="61"/>
        <v>221490</v>
      </c>
      <c r="Y97" s="178">
        <f t="shared" si="61"/>
        <v>221490</v>
      </c>
      <c r="Z97" s="178">
        <f t="shared" si="61"/>
        <v>123050</v>
      </c>
      <c r="AA97" s="178" t="e">
        <f t="shared" si="61"/>
        <v>#VALUE!</v>
      </c>
      <c r="AB97" s="178" t="e">
        <f t="shared" si="61"/>
        <v>#VALUE!</v>
      </c>
      <c r="AC97" s="178" t="e">
        <f t="shared" si="61"/>
        <v>#VALUE!</v>
      </c>
      <c r="AD97" s="178" t="e">
        <f t="shared" si="61"/>
        <v>#VALUE!</v>
      </c>
      <c r="AE97" s="178" t="e">
        <f t="shared" si="61"/>
        <v>#VALUE!</v>
      </c>
      <c r="AF97" s="178" t="e">
        <f t="shared" si="61"/>
        <v>#VALUE!</v>
      </c>
      <c r="AG97" s="178" t="e">
        <f t="shared" si="61"/>
        <v>#VALUE!</v>
      </c>
      <c r="AH97" s="178" t="e">
        <f t="shared" si="61"/>
        <v>#VALUE!</v>
      </c>
      <c r="AI97" s="178" t="e">
        <f t="shared" si="61"/>
        <v>#VALUE!</v>
      </c>
      <c r="AJ97" s="178" t="e">
        <f t="shared" si="61"/>
        <v>#VALUE!</v>
      </c>
      <c r="AK97" s="178" t="e">
        <f t="shared" si="61"/>
        <v>#VALUE!</v>
      </c>
      <c r="AL97" s="178" t="e">
        <f t="shared" si="61"/>
        <v>#VALUE!</v>
      </c>
      <c r="AM97" s="178">
        <f t="shared" si="61"/>
        <v>0</v>
      </c>
      <c r="AN97" s="178">
        <f t="shared" si="61"/>
        <v>0</v>
      </c>
      <c r="AO97" s="178">
        <f t="shared" si="61"/>
        <v>0</v>
      </c>
      <c r="AP97" s="178">
        <f t="shared" si="61"/>
        <v>0</v>
      </c>
      <c r="AQ97" s="178">
        <f t="shared" si="61"/>
        <v>0</v>
      </c>
      <c r="AR97" s="178">
        <f t="shared" si="61"/>
        <v>0</v>
      </c>
      <c r="AS97" s="178">
        <f t="shared" si="61"/>
        <v>0</v>
      </c>
      <c r="AT97" s="178">
        <f t="shared" si="61"/>
        <v>0</v>
      </c>
      <c r="AU97" s="178">
        <f t="shared" si="61"/>
        <v>0</v>
      </c>
      <c r="AV97" s="178">
        <f t="shared" si="61"/>
        <v>0</v>
      </c>
      <c r="AW97" s="178">
        <f t="shared" si="61"/>
        <v>0</v>
      </c>
      <c r="AX97" s="178">
        <f t="shared" si="61"/>
        <v>0</v>
      </c>
      <c r="AY97" s="178">
        <f t="shared" si="61"/>
        <v>0</v>
      </c>
      <c r="AZ97" s="178">
        <f t="shared" si="61"/>
        <v>0</v>
      </c>
      <c r="BA97" s="178">
        <f t="shared" si="61"/>
        <v>0</v>
      </c>
      <c r="BB97" s="178">
        <f t="shared" si="61"/>
        <v>0</v>
      </c>
      <c r="BC97" s="178">
        <f t="shared" si="61"/>
        <v>0</v>
      </c>
      <c r="BD97" s="178">
        <f t="shared" si="61"/>
        <v>0</v>
      </c>
      <c r="BE97" s="178">
        <f t="shared" si="61"/>
        <v>0</v>
      </c>
      <c r="BF97" s="178">
        <f t="shared" si="61"/>
        <v>0</v>
      </c>
      <c r="BG97" s="178">
        <f t="shared" si="61"/>
        <v>0</v>
      </c>
      <c r="BH97" s="178">
        <f t="shared" si="61"/>
        <v>0</v>
      </c>
      <c r="BI97" s="178">
        <f t="shared" si="61"/>
        <v>0</v>
      </c>
      <c r="BJ97" s="178">
        <f t="shared" si="61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1784640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68640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2">SUM(D101:D104)</f>
        <v>0</v>
      </c>
      <c r="E106" s="63">
        <f t="shared" si="62"/>
        <v>0</v>
      </c>
      <c r="F106" s="63">
        <f t="shared" si="62"/>
        <v>40500</v>
      </c>
      <c r="G106" s="63">
        <f t="shared" si="62"/>
        <v>40500</v>
      </c>
      <c r="H106" s="63">
        <f t="shared" si="62"/>
        <v>40500</v>
      </c>
      <c r="I106" s="63">
        <f t="shared" si="62"/>
        <v>40500</v>
      </c>
      <c r="J106" s="63">
        <f t="shared" si="62"/>
        <v>40500</v>
      </c>
      <c r="K106" s="63">
        <f t="shared" si="62"/>
        <v>40500</v>
      </c>
      <c r="L106" s="63">
        <f t="shared" si="62"/>
        <v>40500</v>
      </c>
      <c r="M106" s="63">
        <f t="shared" si="62"/>
        <v>40500</v>
      </c>
      <c r="N106" s="63">
        <f t="shared" si="62"/>
        <v>27000</v>
      </c>
      <c r="O106" s="63">
        <f t="shared" si="62"/>
        <v>72225</v>
      </c>
      <c r="P106" s="63">
        <f t="shared" si="62"/>
        <v>130005</v>
      </c>
      <c r="Q106" s="63">
        <f t="shared" si="62"/>
        <v>130005</v>
      </c>
      <c r="R106" s="63">
        <f t="shared" si="62"/>
        <v>130005</v>
      </c>
      <c r="S106" s="63">
        <f t="shared" si="62"/>
        <v>144450</v>
      </c>
      <c r="T106" s="63">
        <f t="shared" si="62"/>
        <v>158895</v>
      </c>
      <c r="U106" s="63">
        <f t="shared" si="62"/>
        <v>130005</v>
      </c>
      <c r="V106" s="63">
        <f t="shared" si="62"/>
        <v>144450</v>
      </c>
      <c r="W106" s="63">
        <f t="shared" si="62"/>
        <v>130005</v>
      </c>
      <c r="X106" s="63">
        <f t="shared" si="62"/>
        <v>130005</v>
      </c>
      <c r="Y106" s="63">
        <f t="shared" si="62"/>
        <v>130005</v>
      </c>
      <c r="Z106" s="63">
        <f t="shared" si="62"/>
        <v>72225</v>
      </c>
      <c r="AA106" s="63">
        <f t="shared" si="62"/>
        <v>0</v>
      </c>
      <c r="AB106" s="63">
        <f t="shared" si="62"/>
        <v>0</v>
      </c>
      <c r="AC106" s="63">
        <f t="shared" si="62"/>
        <v>0</v>
      </c>
      <c r="AD106" s="63">
        <f t="shared" si="62"/>
        <v>0</v>
      </c>
      <c r="AE106" s="63">
        <f t="shared" si="62"/>
        <v>0</v>
      </c>
      <c r="AF106" s="63">
        <f t="shared" si="62"/>
        <v>0</v>
      </c>
      <c r="AG106" s="63">
        <f t="shared" si="62"/>
        <v>0</v>
      </c>
      <c r="AH106" s="63">
        <f t="shared" si="62"/>
        <v>0</v>
      </c>
      <c r="AI106" s="63">
        <f t="shared" si="62"/>
        <v>0</v>
      </c>
      <c r="AJ106" s="63">
        <f t="shared" si="62"/>
        <v>0</v>
      </c>
      <c r="AK106" s="63">
        <f t="shared" si="62"/>
        <v>0</v>
      </c>
      <c r="AL106" s="63">
        <f t="shared" si="62"/>
        <v>0</v>
      </c>
      <c r="AM106" s="63">
        <f t="shared" si="62"/>
        <v>0</v>
      </c>
      <c r="AN106" s="63">
        <f t="shared" si="62"/>
        <v>0</v>
      </c>
      <c r="AO106" s="63">
        <f t="shared" si="62"/>
        <v>0</v>
      </c>
      <c r="AP106" s="63">
        <f t="shared" si="62"/>
        <v>0</v>
      </c>
      <c r="AQ106" s="63">
        <f t="shared" si="62"/>
        <v>0</v>
      </c>
      <c r="AR106" s="63">
        <f t="shared" si="62"/>
        <v>0</v>
      </c>
      <c r="AS106" s="63">
        <f t="shared" si="62"/>
        <v>0</v>
      </c>
      <c r="AT106" s="63">
        <f t="shared" si="62"/>
        <v>0</v>
      </c>
      <c r="AU106" s="63">
        <f t="shared" si="62"/>
        <v>0</v>
      </c>
      <c r="AV106" s="63">
        <f t="shared" si="62"/>
        <v>0</v>
      </c>
      <c r="AW106" s="63">
        <f t="shared" si="62"/>
        <v>0</v>
      </c>
      <c r="AX106" s="63">
        <f t="shared" si="62"/>
        <v>0</v>
      </c>
      <c r="AY106" s="63">
        <f t="shared" si="62"/>
        <v>0</v>
      </c>
      <c r="AZ106" s="63">
        <f t="shared" si="62"/>
        <v>0</v>
      </c>
      <c r="BA106" s="63">
        <f t="shared" si="62"/>
        <v>0</v>
      </c>
      <c r="BB106" s="63">
        <f t="shared" si="62"/>
        <v>0</v>
      </c>
      <c r="BC106" s="63">
        <f t="shared" si="62"/>
        <v>0</v>
      </c>
      <c r="BD106" s="63">
        <f t="shared" si="62"/>
        <v>0</v>
      </c>
      <c r="BE106" s="63">
        <f t="shared" si="62"/>
        <v>0</v>
      </c>
      <c r="BF106" s="63">
        <f t="shared" si="62"/>
        <v>0</v>
      </c>
      <c r="BG106" s="63">
        <f t="shared" si="62"/>
        <v>0</v>
      </c>
      <c r="BH106" s="63">
        <f t="shared" si="62"/>
        <v>0</v>
      </c>
      <c r="BI106" s="63">
        <f t="shared" si="62"/>
        <v>0</v>
      </c>
      <c r="BJ106" s="63">
        <f t="shared" si="62"/>
        <v>0</v>
      </c>
      <c r="BK106" s="118">
        <f>SUM(C106:BJ106)</f>
        <v>1853280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3">IF(D92&gt;0,(D97-D106)/D92,0)</f>
        <v>0</v>
      </c>
      <c r="E108" s="63">
        <f t="shared" si="63"/>
        <v>0</v>
      </c>
      <c r="F108" s="63">
        <f t="shared" si="63"/>
        <v>7430</v>
      </c>
      <c r="G108" s="63">
        <f t="shared" si="63"/>
        <v>7430</v>
      </c>
      <c r="H108" s="63">
        <f t="shared" si="63"/>
        <v>7430</v>
      </c>
      <c r="I108" s="63">
        <f t="shared" si="63"/>
        <v>7430</v>
      </c>
      <c r="J108" s="63">
        <f t="shared" si="63"/>
        <v>7430</v>
      </c>
      <c r="K108" s="63">
        <f t="shared" si="63"/>
        <v>7430</v>
      </c>
      <c r="L108" s="63">
        <f t="shared" si="63"/>
        <v>7430</v>
      </c>
      <c r="M108" s="63">
        <f t="shared" si="63"/>
        <v>7430</v>
      </c>
      <c r="N108" s="63">
        <f t="shared" si="63"/>
        <v>7430</v>
      </c>
      <c r="O108" s="63">
        <f t="shared" si="63"/>
        <v>10165</v>
      </c>
      <c r="P108" s="63">
        <f t="shared" si="63"/>
        <v>10165</v>
      </c>
      <c r="Q108" s="63">
        <f t="shared" si="63"/>
        <v>10165</v>
      </c>
      <c r="R108" s="63">
        <f t="shared" si="63"/>
        <v>10165</v>
      </c>
      <c r="S108" s="63">
        <f t="shared" si="63"/>
        <v>10165</v>
      </c>
      <c r="T108" s="63">
        <f t="shared" si="63"/>
        <v>10165</v>
      </c>
      <c r="U108" s="63">
        <f t="shared" si="63"/>
        <v>10165</v>
      </c>
      <c r="V108" s="63">
        <f t="shared" si="63"/>
        <v>10165</v>
      </c>
      <c r="W108" s="63">
        <f t="shared" si="63"/>
        <v>10165</v>
      </c>
      <c r="X108" s="63">
        <f t="shared" si="63"/>
        <v>10165</v>
      </c>
      <c r="Y108" s="63">
        <f t="shared" si="63"/>
        <v>10165</v>
      </c>
      <c r="Z108" s="63">
        <f t="shared" si="63"/>
        <v>10165</v>
      </c>
      <c r="AA108" s="63" t="e">
        <f t="shared" si="63"/>
        <v>#VALUE!</v>
      </c>
      <c r="AB108" s="63">
        <f t="shared" si="63"/>
        <v>0</v>
      </c>
      <c r="AC108" s="63">
        <f t="shared" si="63"/>
        <v>0</v>
      </c>
      <c r="AD108" s="63">
        <f t="shared" si="63"/>
        <v>0</v>
      </c>
      <c r="AE108" s="63">
        <f t="shared" si="63"/>
        <v>0</v>
      </c>
      <c r="AF108" s="63">
        <f t="shared" si="63"/>
        <v>0</v>
      </c>
      <c r="AG108" s="63">
        <f t="shared" si="63"/>
        <v>0</v>
      </c>
      <c r="AH108" s="63">
        <f t="shared" si="63"/>
        <v>0</v>
      </c>
      <c r="AI108" s="63">
        <f t="shared" si="63"/>
        <v>0</v>
      </c>
      <c r="AJ108" s="63">
        <f t="shared" si="63"/>
        <v>0</v>
      </c>
      <c r="AK108" s="63">
        <f t="shared" si="63"/>
        <v>0</v>
      </c>
      <c r="AL108" s="63">
        <f t="shared" si="63"/>
        <v>0</v>
      </c>
      <c r="AM108" s="63">
        <f t="shared" si="63"/>
        <v>0</v>
      </c>
      <c r="AN108" s="63">
        <f t="shared" si="63"/>
        <v>0</v>
      </c>
      <c r="AO108" s="63">
        <f t="shared" si="63"/>
        <v>0</v>
      </c>
      <c r="AP108" s="63">
        <f t="shared" si="63"/>
        <v>0</v>
      </c>
      <c r="AQ108" s="63">
        <f t="shared" si="63"/>
        <v>0</v>
      </c>
      <c r="AR108" s="63">
        <f t="shared" si="63"/>
        <v>0</v>
      </c>
      <c r="AS108" s="63">
        <f t="shared" si="63"/>
        <v>0</v>
      </c>
      <c r="AT108" s="63">
        <f t="shared" si="63"/>
        <v>0</v>
      </c>
      <c r="AU108" s="63">
        <f t="shared" si="63"/>
        <v>0</v>
      </c>
      <c r="AV108" s="63">
        <f t="shared" si="63"/>
        <v>0</v>
      </c>
      <c r="AW108" s="63">
        <f t="shared" si="63"/>
        <v>0</v>
      </c>
      <c r="AX108" s="63">
        <f t="shared" si="63"/>
        <v>0</v>
      </c>
      <c r="AY108" s="63">
        <f t="shared" si="63"/>
        <v>0</v>
      </c>
      <c r="AZ108" s="63">
        <f t="shared" si="63"/>
        <v>0</v>
      </c>
      <c r="BA108" s="63">
        <f t="shared" si="63"/>
        <v>0</v>
      </c>
      <c r="BB108" s="63">
        <f t="shared" si="63"/>
        <v>0</v>
      </c>
      <c r="BC108" s="63">
        <f t="shared" si="63"/>
        <v>0</v>
      </c>
      <c r="BD108" s="63">
        <f t="shared" si="63"/>
        <v>0</v>
      </c>
      <c r="BE108" s="63">
        <f t="shared" si="63"/>
        <v>0</v>
      </c>
      <c r="BF108" s="63">
        <f t="shared" si="63"/>
        <v>0</v>
      </c>
      <c r="BG108" s="63">
        <f t="shared" si="63"/>
        <v>0</v>
      </c>
      <c r="BH108" s="63">
        <f t="shared" si="63"/>
        <v>0</v>
      </c>
      <c r="BI108" s="63">
        <f t="shared" si="63"/>
        <v>0</v>
      </c>
      <c r="BJ108" s="63">
        <f t="shared" si="63"/>
        <v>0</v>
      </c>
    </row>
    <row r="109" spans="1:63" outlineLevel="1" x14ac:dyDescent="0.15">
      <c r="A109" s="47" t="s">
        <v>648</v>
      </c>
      <c r="C109" s="63">
        <f t="shared" ref="C109:E109" si="64">C97-C106</f>
        <v>0</v>
      </c>
      <c r="D109" s="63">
        <f t="shared" si="64"/>
        <v>0</v>
      </c>
      <c r="E109" s="63">
        <f t="shared" si="64"/>
        <v>0</v>
      </c>
      <c r="F109" s="63">
        <f>F97-F106</f>
        <v>22290</v>
      </c>
      <c r="G109" s="63">
        <f t="shared" ref="G109:BJ109" si="65">G97-G106</f>
        <v>22290</v>
      </c>
      <c r="H109" s="63">
        <f t="shared" si="65"/>
        <v>22290</v>
      </c>
      <c r="I109" s="63">
        <f t="shared" si="65"/>
        <v>22290</v>
      </c>
      <c r="J109" s="63">
        <f t="shared" si="65"/>
        <v>22290</v>
      </c>
      <c r="K109" s="63">
        <f t="shared" si="65"/>
        <v>22290</v>
      </c>
      <c r="L109" s="63">
        <f t="shared" si="65"/>
        <v>22290</v>
      </c>
      <c r="M109" s="63">
        <f t="shared" si="65"/>
        <v>22290</v>
      </c>
      <c r="N109" s="63">
        <f t="shared" si="65"/>
        <v>14860</v>
      </c>
      <c r="O109" s="63">
        <f t="shared" si="65"/>
        <v>50825</v>
      </c>
      <c r="P109" s="63">
        <f t="shared" si="65"/>
        <v>91485</v>
      </c>
      <c r="Q109" s="63">
        <f t="shared" si="65"/>
        <v>91485</v>
      </c>
      <c r="R109" s="63">
        <f t="shared" si="65"/>
        <v>91485</v>
      </c>
      <c r="S109" s="63">
        <f t="shared" si="65"/>
        <v>101650</v>
      </c>
      <c r="T109" s="63">
        <f t="shared" si="65"/>
        <v>111815</v>
      </c>
      <c r="U109" s="63">
        <f t="shared" si="65"/>
        <v>91485</v>
      </c>
      <c r="V109" s="63">
        <f t="shared" si="65"/>
        <v>101650</v>
      </c>
      <c r="W109" s="63">
        <f t="shared" si="65"/>
        <v>91485</v>
      </c>
      <c r="X109" s="63">
        <f t="shared" si="65"/>
        <v>91485</v>
      </c>
      <c r="Y109" s="63">
        <f t="shared" si="65"/>
        <v>91485</v>
      </c>
      <c r="Z109" s="63">
        <f t="shared" si="65"/>
        <v>50825</v>
      </c>
      <c r="AA109" s="63" t="e">
        <f t="shared" si="65"/>
        <v>#VALUE!</v>
      </c>
      <c r="AB109" s="63" t="e">
        <f t="shared" si="65"/>
        <v>#VALUE!</v>
      </c>
      <c r="AC109" s="63" t="e">
        <f t="shared" si="65"/>
        <v>#VALUE!</v>
      </c>
      <c r="AD109" s="63" t="e">
        <f t="shared" si="65"/>
        <v>#VALUE!</v>
      </c>
      <c r="AE109" s="63" t="e">
        <f t="shared" si="65"/>
        <v>#VALUE!</v>
      </c>
      <c r="AF109" s="63" t="e">
        <f t="shared" si="65"/>
        <v>#VALUE!</v>
      </c>
      <c r="AG109" s="63" t="e">
        <f t="shared" si="65"/>
        <v>#VALUE!</v>
      </c>
      <c r="AH109" s="63" t="e">
        <f t="shared" si="65"/>
        <v>#VALUE!</v>
      </c>
      <c r="AI109" s="63" t="e">
        <f t="shared" si="65"/>
        <v>#VALUE!</v>
      </c>
      <c r="AJ109" s="63" t="e">
        <f t="shared" si="65"/>
        <v>#VALUE!</v>
      </c>
      <c r="AK109" s="63" t="e">
        <f t="shared" si="65"/>
        <v>#VALUE!</v>
      </c>
      <c r="AL109" s="63" t="e">
        <f t="shared" si="65"/>
        <v>#VALUE!</v>
      </c>
      <c r="AM109" s="63">
        <f t="shared" si="65"/>
        <v>0</v>
      </c>
      <c r="AN109" s="63">
        <f t="shared" si="65"/>
        <v>0</v>
      </c>
      <c r="AO109" s="63">
        <f t="shared" si="65"/>
        <v>0</v>
      </c>
      <c r="AP109" s="63">
        <f t="shared" si="65"/>
        <v>0</v>
      </c>
      <c r="AQ109" s="63">
        <f t="shared" si="65"/>
        <v>0</v>
      </c>
      <c r="AR109" s="63">
        <f t="shared" si="65"/>
        <v>0</v>
      </c>
      <c r="AS109" s="63">
        <f t="shared" si="65"/>
        <v>0</v>
      </c>
      <c r="AT109" s="63">
        <f t="shared" si="65"/>
        <v>0</v>
      </c>
      <c r="AU109" s="63">
        <f t="shared" si="65"/>
        <v>0</v>
      </c>
      <c r="AV109" s="63">
        <f t="shared" si="65"/>
        <v>0</v>
      </c>
      <c r="AW109" s="63">
        <f t="shared" si="65"/>
        <v>0</v>
      </c>
      <c r="AX109" s="63">
        <f t="shared" si="65"/>
        <v>0</v>
      </c>
      <c r="AY109" s="63">
        <f t="shared" si="65"/>
        <v>0</v>
      </c>
      <c r="AZ109" s="63">
        <f t="shared" si="65"/>
        <v>0</v>
      </c>
      <c r="BA109" s="63">
        <f t="shared" si="65"/>
        <v>0</v>
      </c>
      <c r="BB109" s="63">
        <f t="shared" si="65"/>
        <v>0</v>
      </c>
      <c r="BC109" s="63">
        <f t="shared" si="65"/>
        <v>0</v>
      </c>
      <c r="BD109" s="63">
        <f t="shared" si="65"/>
        <v>0</v>
      </c>
      <c r="BE109" s="63">
        <f t="shared" si="65"/>
        <v>0</v>
      </c>
      <c r="BF109" s="63">
        <f t="shared" si="65"/>
        <v>0</v>
      </c>
      <c r="BG109" s="63">
        <f t="shared" si="65"/>
        <v>0</v>
      </c>
      <c r="BH109" s="63">
        <f t="shared" si="65"/>
        <v>0</v>
      </c>
      <c r="BI109" s="63">
        <f t="shared" si="65"/>
        <v>0</v>
      </c>
      <c r="BJ109" s="63">
        <f t="shared" si="65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 t="shared" ref="C110:AH110" si="66">IF(C109&gt;0,(C109/C97),0)</f>
        <v>0</v>
      </c>
      <c r="D110" s="46">
        <f t="shared" si="66"/>
        <v>0</v>
      </c>
      <c r="E110" s="46">
        <f t="shared" si="66"/>
        <v>0</v>
      </c>
      <c r="F110" s="46">
        <f t="shared" si="66"/>
        <v>0.35499283325370284</v>
      </c>
      <c r="G110" s="46">
        <f t="shared" si="66"/>
        <v>0.35499283325370284</v>
      </c>
      <c r="H110" s="46">
        <f t="shared" si="66"/>
        <v>0.35499283325370284</v>
      </c>
      <c r="I110" s="46">
        <f t="shared" si="66"/>
        <v>0.35499283325370284</v>
      </c>
      <c r="J110" s="46">
        <f t="shared" si="66"/>
        <v>0.35499283325370284</v>
      </c>
      <c r="K110" s="46">
        <f t="shared" si="66"/>
        <v>0.35499283325370284</v>
      </c>
      <c r="L110" s="46">
        <f t="shared" si="66"/>
        <v>0.35499283325370284</v>
      </c>
      <c r="M110" s="46">
        <f t="shared" si="66"/>
        <v>0.35499283325370284</v>
      </c>
      <c r="N110" s="46">
        <f t="shared" si="66"/>
        <v>0.35499283325370284</v>
      </c>
      <c r="O110" s="46">
        <f t="shared" si="66"/>
        <v>0.41304347826086957</v>
      </c>
      <c r="P110" s="46">
        <f t="shared" si="66"/>
        <v>0.41304347826086957</v>
      </c>
      <c r="Q110" s="46">
        <f t="shared" si="66"/>
        <v>0.41304347826086957</v>
      </c>
      <c r="R110" s="46">
        <f t="shared" si="66"/>
        <v>0.41304347826086957</v>
      </c>
      <c r="S110" s="46">
        <f t="shared" si="66"/>
        <v>0.41304347826086957</v>
      </c>
      <c r="T110" s="46">
        <f t="shared" si="66"/>
        <v>0.41304347826086957</v>
      </c>
      <c r="U110" s="46">
        <f t="shared" si="66"/>
        <v>0.41304347826086957</v>
      </c>
      <c r="V110" s="46">
        <f t="shared" si="66"/>
        <v>0.41304347826086957</v>
      </c>
      <c r="W110" s="46">
        <f t="shared" si="66"/>
        <v>0.41304347826086957</v>
      </c>
      <c r="X110" s="46">
        <f t="shared" si="66"/>
        <v>0.41304347826086957</v>
      </c>
      <c r="Y110" s="46">
        <f t="shared" si="66"/>
        <v>0.41304347826086957</v>
      </c>
      <c r="Z110" s="46">
        <f t="shared" si="66"/>
        <v>0.41304347826086957</v>
      </c>
      <c r="AA110" s="46" t="e">
        <f t="shared" si="66"/>
        <v>#VALUE!</v>
      </c>
      <c r="AB110" s="46" t="e">
        <f t="shared" si="66"/>
        <v>#VALUE!</v>
      </c>
      <c r="AC110" s="46" t="e">
        <f t="shared" si="66"/>
        <v>#VALUE!</v>
      </c>
      <c r="AD110" s="46" t="e">
        <f t="shared" si="66"/>
        <v>#VALUE!</v>
      </c>
      <c r="AE110" s="46" t="e">
        <f t="shared" si="66"/>
        <v>#VALUE!</v>
      </c>
      <c r="AF110" s="46" t="e">
        <f t="shared" si="66"/>
        <v>#VALUE!</v>
      </c>
      <c r="AG110" s="46" t="e">
        <f t="shared" si="66"/>
        <v>#VALUE!</v>
      </c>
      <c r="AH110" s="46" t="e">
        <f t="shared" si="66"/>
        <v>#VALUE!</v>
      </c>
      <c r="AI110" s="46" t="e">
        <f t="shared" ref="AI110:BN110" si="67">IF(AI109&gt;0,(AI109/AI97),0)</f>
        <v>#VALUE!</v>
      </c>
      <c r="AJ110" s="46" t="e">
        <f t="shared" si="67"/>
        <v>#VALUE!</v>
      </c>
      <c r="AK110" s="46" t="e">
        <f t="shared" si="67"/>
        <v>#VALUE!</v>
      </c>
      <c r="AL110" s="46" t="e">
        <f t="shared" si="67"/>
        <v>#VALUE!</v>
      </c>
      <c r="AM110" s="46">
        <f t="shared" si="67"/>
        <v>0</v>
      </c>
      <c r="AN110" s="46">
        <f t="shared" si="67"/>
        <v>0</v>
      </c>
      <c r="AO110" s="46">
        <f t="shared" si="67"/>
        <v>0</v>
      </c>
      <c r="AP110" s="46">
        <f t="shared" si="67"/>
        <v>0</v>
      </c>
      <c r="AQ110" s="46">
        <f t="shared" si="67"/>
        <v>0</v>
      </c>
      <c r="AR110" s="46">
        <f t="shared" si="67"/>
        <v>0</v>
      </c>
      <c r="AS110" s="46">
        <f t="shared" si="67"/>
        <v>0</v>
      </c>
      <c r="AT110" s="46">
        <f t="shared" si="67"/>
        <v>0</v>
      </c>
      <c r="AU110" s="46">
        <f t="shared" si="67"/>
        <v>0</v>
      </c>
      <c r="AV110" s="46">
        <f t="shared" si="67"/>
        <v>0</v>
      </c>
      <c r="AW110" s="46">
        <f t="shared" si="67"/>
        <v>0</v>
      </c>
      <c r="AX110" s="46">
        <f t="shared" si="67"/>
        <v>0</v>
      </c>
      <c r="AY110" s="46">
        <f t="shared" si="67"/>
        <v>0</v>
      </c>
      <c r="AZ110" s="46">
        <f t="shared" si="67"/>
        <v>0</v>
      </c>
      <c r="BA110" s="46">
        <f t="shared" si="67"/>
        <v>0</v>
      </c>
      <c r="BB110" s="46">
        <f t="shared" si="67"/>
        <v>0</v>
      </c>
      <c r="BC110" s="46">
        <f t="shared" si="67"/>
        <v>0</v>
      </c>
      <c r="BD110" s="46">
        <f t="shared" si="67"/>
        <v>0</v>
      </c>
      <c r="BE110" s="46">
        <f t="shared" si="67"/>
        <v>0</v>
      </c>
      <c r="BF110" s="46">
        <f t="shared" si="67"/>
        <v>0</v>
      </c>
      <c r="BG110" s="46">
        <f t="shared" si="67"/>
        <v>0</v>
      </c>
      <c r="BH110" s="46">
        <f t="shared" si="67"/>
        <v>0</v>
      </c>
      <c r="BI110" s="46">
        <f t="shared" si="67"/>
        <v>0</v>
      </c>
      <c r="BJ110" s="46">
        <f t="shared" si="67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8">C92-C116</f>
        <v>0</v>
      </c>
      <c r="D115" s="169">
        <f t="shared" si="68"/>
        <v>0</v>
      </c>
      <c r="E115" s="169">
        <f t="shared" si="68"/>
        <v>0</v>
      </c>
      <c r="F115" s="169">
        <f t="shared" si="68"/>
        <v>2</v>
      </c>
      <c r="G115" s="169">
        <f t="shared" si="68"/>
        <v>2</v>
      </c>
      <c r="H115" s="169">
        <f t="shared" si="68"/>
        <v>2</v>
      </c>
      <c r="I115" s="169">
        <f t="shared" si="68"/>
        <v>2</v>
      </c>
      <c r="J115" s="169">
        <f t="shared" si="68"/>
        <v>2</v>
      </c>
      <c r="K115" s="169">
        <f t="shared" si="68"/>
        <v>2</v>
      </c>
      <c r="L115" s="169">
        <f t="shared" si="68"/>
        <v>2</v>
      </c>
      <c r="M115" s="169">
        <f t="shared" si="68"/>
        <v>2</v>
      </c>
      <c r="N115" s="169">
        <f t="shared" si="68"/>
        <v>1</v>
      </c>
      <c r="O115" s="102">
        <f t="shared" si="68"/>
        <v>3</v>
      </c>
      <c r="P115" s="102">
        <f t="shared" si="68"/>
        <v>6</v>
      </c>
      <c r="Q115" s="102">
        <f t="shared" si="68"/>
        <v>6</v>
      </c>
      <c r="R115" s="102">
        <f t="shared" si="68"/>
        <v>6</v>
      </c>
      <c r="S115" s="102">
        <f t="shared" si="68"/>
        <v>7</v>
      </c>
      <c r="T115" s="102">
        <f t="shared" si="68"/>
        <v>8</v>
      </c>
      <c r="U115" s="102">
        <f t="shared" si="68"/>
        <v>6</v>
      </c>
      <c r="V115" s="102">
        <f t="shared" si="68"/>
        <v>7</v>
      </c>
      <c r="W115" s="102">
        <f t="shared" si="68"/>
        <v>6</v>
      </c>
      <c r="X115" s="102">
        <f t="shared" si="68"/>
        <v>6</v>
      </c>
      <c r="Y115" s="102">
        <f t="shared" si="68"/>
        <v>6</v>
      </c>
      <c r="Z115" s="102">
        <f t="shared" si="68"/>
        <v>3</v>
      </c>
      <c r="AA115" s="102" t="e">
        <f t="shared" si="68"/>
        <v>#VALUE!</v>
      </c>
      <c r="AB115" s="102">
        <f t="shared" si="68"/>
        <v>0</v>
      </c>
      <c r="AC115" s="102">
        <f t="shared" si="68"/>
        <v>0</v>
      </c>
      <c r="AD115" s="102">
        <f t="shared" si="68"/>
        <v>0</v>
      </c>
      <c r="AE115" s="102">
        <f t="shared" si="68"/>
        <v>0</v>
      </c>
      <c r="AF115" s="102">
        <f t="shared" si="68"/>
        <v>0</v>
      </c>
      <c r="AG115" s="102">
        <f t="shared" si="68"/>
        <v>0</v>
      </c>
      <c r="AH115" s="102">
        <f t="shared" si="68"/>
        <v>0</v>
      </c>
      <c r="AI115" s="102">
        <f t="shared" ref="AI115:BN115" si="69">AI92-AI116</f>
        <v>0</v>
      </c>
      <c r="AJ115" s="102">
        <f t="shared" si="69"/>
        <v>0</v>
      </c>
      <c r="AK115" s="102">
        <f t="shared" si="69"/>
        <v>0</v>
      </c>
      <c r="AL115" s="102">
        <f t="shared" si="69"/>
        <v>0</v>
      </c>
      <c r="AM115" s="102">
        <f t="shared" si="69"/>
        <v>0</v>
      </c>
      <c r="AN115" s="102">
        <f t="shared" si="69"/>
        <v>0</v>
      </c>
      <c r="AO115" s="102">
        <f t="shared" si="69"/>
        <v>0</v>
      </c>
      <c r="AP115" s="102">
        <f t="shared" si="69"/>
        <v>0</v>
      </c>
      <c r="AQ115" s="102">
        <f t="shared" si="69"/>
        <v>0</v>
      </c>
      <c r="AR115" s="102">
        <f t="shared" si="69"/>
        <v>0</v>
      </c>
      <c r="AS115" s="102">
        <f t="shared" si="69"/>
        <v>0</v>
      </c>
      <c r="AT115" s="102">
        <f t="shared" si="69"/>
        <v>0</v>
      </c>
      <c r="AU115" s="102">
        <f t="shared" si="69"/>
        <v>0</v>
      </c>
      <c r="AV115" s="102">
        <f t="shared" si="69"/>
        <v>0</v>
      </c>
      <c r="AW115" s="102">
        <f t="shared" si="69"/>
        <v>0</v>
      </c>
      <c r="AX115" s="102">
        <f t="shared" si="69"/>
        <v>0</v>
      </c>
      <c r="AY115" s="102">
        <f t="shared" si="69"/>
        <v>0</v>
      </c>
      <c r="AZ115" s="102">
        <f t="shared" si="69"/>
        <v>0</v>
      </c>
      <c r="BA115" s="102">
        <f t="shared" si="69"/>
        <v>0</v>
      </c>
      <c r="BB115" s="102">
        <f t="shared" si="69"/>
        <v>0</v>
      </c>
      <c r="BC115" s="102">
        <f t="shared" si="69"/>
        <v>0</v>
      </c>
      <c r="BD115" s="102">
        <f t="shared" si="69"/>
        <v>0</v>
      </c>
      <c r="BE115" s="102">
        <f t="shared" si="69"/>
        <v>0</v>
      </c>
      <c r="BF115" s="102">
        <f t="shared" si="69"/>
        <v>0</v>
      </c>
      <c r="BG115" s="102">
        <f t="shared" si="69"/>
        <v>0</v>
      </c>
      <c r="BH115" s="102">
        <f t="shared" si="69"/>
        <v>0</v>
      </c>
      <c r="BI115" s="102">
        <f t="shared" si="69"/>
        <v>0</v>
      </c>
      <c r="BJ115" s="102">
        <f t="shared" si="69"/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0">ROUNDUP(+C92*C114,0)</f>
        <v>0</v>
      </c>
      <c r="D116" s="169">
        <f t="shared" si="70"/>
        <v>0</v>
      </c>
      <c r="E116" s="169">
        <f t="shared" si="70"/>
        <v>0</v>
      </c>
      <c r="F116" s="169">
        <f t="shared" si="70"/>
        <v>1</v>
      </c>
      <c r="G116" s="169">
        <f t="shared" si="70"/>
        <v>1</v>
      </c>
      <c r="H116" s="169">
        <f t="shared" si="70"/>
        <v>1</v>
      </c>
      <c r="I116" s="169">
        <f t="shared" si="70"/>
        <v>1</v>
      </c>
      <c r="J116" s="169">
        <f t="shared" si="70"/>
        <v>1</v>
      </c>
      <c r="K116" s="169">
        <f t="shared" si="70"/>
        <v>1</v>
      </c>
      <c r="L116" s="169">
        <f t="shared" si="70"/>
        <v>1</v>
      </c>
      <c r="M116" s="169">
        <f t="shared" si="70"/>
        <v>1</v>
      </c>
      <c r="N116" s="169">
        <f t="shared" si="70"/>
        <v>1</v>
      </c>
      <c r="O116" s="102">
        <f t="shared" si="70"/>
        <v>2</v>
      </c>
      <c r="P116" s="102">
        <f t="shared" si="70"/>
        <v>3</v>
      </c>
      <c r="Q116" s="102">
        <f t="shared" si="70"/>
        <v>3</v>
      </c>
      <c r="R116" s="102">
        <f t="shared" si="70"/>
        <v>3</v>
      </c>
      <c r="S116" s="102">
        <f t="shared" si="70"/>
        <v>3</v>
      </c>
      <c r="T116" s="102">
        <f t="shared" si="70"/>
        <v>3</v>
      </c>
      <c r="U116" s="102">
        <f t="shared" si="70"/>
        <v>3</v>
      </c>
      <c r="V116" s="102">
        <f t="shared" si="70"/>
        <v>3</v>
      </c>
      <c r="W116" s="102">
        <f t="shared" si="70"/>
        <v>3</v>
      </c>
      <c r="X116" s="102">
        <f t="shared" si="70"/>
        <v>3</v>
      </c>
      <c r="Y116" s="102">
        <f t="shared" si="70"/>
        <v>3</v>
      </c>
      <c r="Z116" s="102">
        <f t="shared" si="70"/>
        <v>2</v>
      </c>
      <c r="AA116" s="102" t="e">
        <f t="shared" si="70"/>
        <v>#VALUE!</v>
      </c>
      <c r="AB116" s="102">
        <f t="shared" si="70"/>
        <v>0</v>
      </c>
      <c r="AC116" s="102">
        <f t="shared" si="70"/>
        <v>0</v>
      </c>
      <c r="AD116" s="102">
        <f t="shared" si="70"/>
        <v>0</v>
      </c>
      <c r="AE116" s="102">
        <f t="shared" si="70"/>
        <v>0</v>
      </c>
      <c r="AF116" s="102">
        <f t="shared" si="70"/>
        <v>0</v>
      </c>
      <c r="AG116" s="102">
        <f t="shared" si="70"/>
        <v>0</v>
      </c>
      <c r="AH116" s="102">
        <f t="shared" si="70"/>
        <v>0</v>
      </c>
      <c r="AI116" s="102">
        <f t="shared" ref="AI116:BJ116" si="71">ROUNDUP(+AI92*AI114,0)</f>
        <v>0</v>
      </c>
      <c r="AJ116" s="102">
        <f t="shared" si="71"/>
        <v>0</v>
      </c>
      <c r="AK116" s="102">
        <f t="shared" si="71"/>
        <v>0</v>
      </c>
      <c r="AL116" s="102">
        <f t="shared" si="71"/>
        <v>0</v>
      </c>
      <c r="AM116" s="102">
        <f t="shared" si="71"/>
        <v>0</v>
      </c>
      <c r="AN116" s="102">
        <f t="shared" si="71"/>
        <v>0</v>
      </c>
      <c r="AO116" s="102">
        <f t="shared" si="71"/>
        <v>0</v>
      </c>
      <c r="AP116" s="102">
        <f t="shared" si="71"/>
        <v>0</v>
      </c>
      <c r="AQ116" s="102">
        <f t="shared" si="71"/>
        <v>0</v>
      </c>
      <c r="AR116" s="102">
        <f t="shared" si="71"/>
        <v>0</v>
      </c>
      <c r="AS116" s="102">
        <f t="shared" si="71"/>
        <v>0</v>
      </c>
      <c r="AT116" s="102">
        <f t="shared" si="71"/>
        <v>0</v>
      </c>
      <c r="AU116" s="102">
        <f t="shared" si="71"/>
        <v>0</v>
      </c>
      <c r="AV116" s="102">
        <f t="shared" si="71"/>
        <v>0</v>
      </c>
      <c r="AW116" s="102">
        <f t="shared" si="71"/>
        <v>0</v>
      </c>
      <c r="AX116" s="102">
        <f t="shared" si="71"/>
        <v>0</v>
      </c>
      <c r="AY116" s="102">
        <f t="shared" si="71"/>
        <v>0</v>
      </c>
      <c r="AZ116" s="102">
        <f t="shared" si="71"/>
        <v>0</v>
      </c>
      <c r="BA116" s="102">
        <f t="shared" si="71"/>
        <v>0</v>
      </c>
      <c r="BB116" s="102">
        <f t="shared" si="71"/>
        <v>0</v>
      </c>
      <c r="BC116" s="102">
        <f t="shared" si="71"/>
        <v>0</v>
      </c>
      <c r="BD116" s="102">
        <f t="shared" si="71"/>
        <v>0</v>
      </c>
      <c r="BE116" s="102">
        <f t="shared" si="71"/>
        <v>0</v>
      </c>
      <c r="BF116" s="102">
        <f t="shared" si="71"/>
        <v>0</v>
      </c>
      <c r="BG116" s="102">
        <f t="shared" si="71"/>
        <v>0</v>
      </c>
      <c r="BH116" s="102">
        <f t="shared" si="71"/>
        <v>0</v>
      </c>
      <c r="BI116" s="102">
        <f t="shared" si="71"/>
        <v>0</v>
      </c>
      <c r="BJ116" s="102">
        <f t="shared" si="71"/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'COGS-PRICE-MARGIN_CWS'!$B36*C115</f>
        <v>0</v>
      </c>
      <c r="D119" s="169">
        <f>'COGS-PRICE-MARGIN_CWS'!$B36*D115</f>
        <v>0</v>
      </c>
      <c r="E119" s="169">
        <f>'COGS-PRICE-MARGIN_CWS'!$B36*E115</f>
        <v>0</v>
      </c>
      <c r="F119" s="169">
        <f>'COGS-PRICE-MARGIN_CWS'!$B36*F115</f>
        <v>0</v>
      </c>
      <c r="G119" s="169">
        <f>'COGS-PRICE-MARGIN_CWS'!$B36*G115</f>
        <v>0</v>
      </c>
      <c r="H119" s="169">
        <f>'COGS-PRICE-MARGIN_CWS'!$B36*H115</f>
        <v>0</v>
      </c>
      <c r="I119" s="169">
        <f>'COGS-PRICE-MARGIN_CWS'!$B36*I115</f>
        <v>0</v>
      </c>
      <c r="J119" s="169">
        <f>'COGS-PRICE-MARGIN_CWS'!$B36*J115</f>
        <v>0</v>
      </c>
      <c r="K119" s="169">
        <f>'COGS-PRICE-MARGIN_CWS'!$B36*K115</f>
        <v>0</v>
      </c>
      <c r="L119" s="169">
        <f>'COGS-PRICE-MARGIN_CWS'!$B36*L115</f>
        <v>0</v>
      </c>
      <c r="M119" s="169">
        <f>'COGS-PRICE-MARGIN_CWS'!$B36*M115</f>
        <v>0</v>
      </c>
      <c r="N119" s="169">
        <f>'COGS-PRICE-MARGIN_CWS'!$B36*N115</f>
        <v>0</v>
      </c>
      <c r="O119" s="169">
        <f>'COGS-PRICE-MARGIN_CWS'!$B86*O115</f>
        <v>0</v>
      </c>
      <c r="P119" s="169">
        <f>'COGS-PRICE-MARGIN_CWS'!$B86*P115</f>
        <v>0</v>
      </c>
      <c r="Q119" s="169">
        <f>'COGS-PRICE-MARGIN_CWS'!$B86*Q115</f>
        <v>0</v>
      </c>
      <c r="R119" s="169">
        <f>'COGS-PRICE-MARGIN_CWS'!$B86*R115</f>
        <v>0</v>
      </c>
      <c r="S119" s="169">
        <f>'COGS-PRICE-MARGIN_CWS'!$B86*S115</f>
        <v>0</v>
      </c>
      <c r="T119" s="169">
        <f>'COGS-PRICE-MARGIN_CWS'!$B86*T115</f>
        <v>0</v>
      </c>
      <c r="U119" s="169">
        <f>'COGS-PRICE-MARGIN_CWS'!$B86*U115</f>
        <v>0</v>
      </c>
      <c r="V119" s="169">
        <f>'COGS-PRICE-MARGIN_CWS'!$B86*V115</f>
        <v>0</v>
      </c>
      <c r="W119" s="169">
        <f>'COGS-PRICE-MARGIN_CWS'!$B86*W115</f>
        <v>0</v>
      </c>
      <c r="X119" s="169">
        <f>'COGS-PRICE-MARGIN_CWS'!$B86*X115</f>
        <v>0</v>
      </c>
      <c r="Y119" s="169">
        <f>'COGS-PRICE-MARGIN_CWS'!$B86*Y115</f>
        <v>0</v>
      </c>
      <c r="Z119" s="169">
        <f>'COGS-PRICE-MARGIN_CWS'!$B86*Z115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2">C119*(1-C120)</f>
        <v>0</v>
      </c>
      <c r="D121" s="169">
        <f t="shared" si="72"/>
        <v>0</v>
      </c>
      <c r="E121" s="169">
        <f t="shared" si="72"/>
        <v>0</v>
      </c>
      <c r="F121" s="169">
        <f t="shared" si="72"/>
        <v>0</v>
      </c>
      <c r="G121" s="169">
        <f t="shared" si="72"/>
        <v>0</v>
      </c>
      <c r="H121" s="169">
        <f t="shared" si="72"/>
        <v>0</v>
      </c>
      <c r="I121" s="169">
        <f t="shared" si="72"/>
        <v>0</v>
      </c>
      <c r="J121" s="169">
        <f t="shared" si="72"/>
        <v>0</v>
      </c>
      <c r="K121" s="169">
        <f t="shared" si="72"/>
        <v>0</v>
      </c>
      <c r="L121" s="169">
        <f t="shared" si="72"/>
        <v>0</v>
      </c>
      <c r="M121" s="169">
        <f t="shared" si="72"/>
        <v>0</v>
      </c>
      <c r="N121" s="169">
        <f t="shared" si="72"/>
        <v>0</v>
      </c>
      <c r="O121" s="169">
        <f t="shared" si="72"/>
        <v>0</v>
      </c>
      <c r="P121" s="169">
        <f t="shared" si="72"/>
        <v>0</v>
      </c>
      <c r="Q121" s="169">
        <f t="shared" si="72"/>
        <v>0</v>
      </c>
      <c r="R121" s="169">
        <f t="shared" si="72"/>
        <v>0</v>
      </c>
      <c r="S121" s="169">
        <f t="shared" si="72"/>
        <v>0</v>
      </c>
      <c r="T121" s="169">
        <f t="shared" si="72"/>
        <v>0</v>
      </c>
      <c r="U121" s="169">
        <f t="shared" si="72"/>
        <v>0</v>
      </c>
      <c r="V121" s="169">
        <f t="shared" si="72"/>
        <v>0</v>
      </c>
      <c r="W121" s="169">
        <f t="shared" si="72"/>
        <v>0</v>
      </c>
      <c r="X121" s="169">
        <f t="shared" si="72"/>
        <v>0</v>
      </c>
      <c r="Y121" s="169">
        <f t="shared" si="72"/>
        <v>0</v>
      </c>
      <c r="Z121" s="169">
        <f t="shared" si="72"/>
        <v>0</v>
      </c>
      <c r="AA121" s="169" t="e">
        <f t="shared" si="72"/>
        <v>#VALUE!</v>
      </c>
      <c r="AB121" s="169">
        <f t="shared" si="72"/>
        <v>0</v>
      </c>
      <c r="AC121" s="169">
        <f t="shared" si="72"/>
        <v>0</v>
      </c>
      <c r="AD121" s="169">
        <f t="shared" si="72"/>
        <v>0</v>
      </c>
      <c r="AE121" s="169">
        <f t="shared" si="72"/>
        <v>0</v>
      </c>
      <c r="AF121" s="169">
        <f t="shared" si="72"/>
        <v>0</v>
      </c>
      <c r="AG121" s="169">
        <f t="shared" si="72"/>
        <v>0</v>
      </c>
      <c r="AH121" s="169">
        <f t="shared" si="72"/>
        <v>0</v>
      </c>
      <c r="AI121" s="169">
        <f t="shared" si="72"/>
        <v>0</v>
      </c>
      <c r="AJ121" s="169">
        <f t="shared" si="72"/>
        <v>0</v>
      </c>
      <c r="AK121" s="169">
        <f t="shared" si="72"/>
        <v>0</v>
      </c>
      <c r="AL121" s="169">
        <f t="shared" si="72"/>
        <v>0</v>
      </c>
      <c r="AM121" s="90">
        <f t="shared" si="72"/>
        <v>0</v>
      </c>
      <c r="AN121" s="90">
        <f t="shared" si="72"/>
        <v>0</v>
      </c>
      <c r="AO121" s="90">
        <f t="shared" si="72"/>
        <v>0</v>
      </c>
      <c r="AP121" s="90">
        <f t="shared" si="72"/>
        <v>0</v>
      </c>
      <c r="AQ121" s="90">
        <f t="shared" si="72"/>
        <v>0</v>
      </c>
      <c r="AR121" s="90">
        <f t="shared" si="72"/>
        <v>0</v>
      </c>
      <c r="AS121" s="90">
        <f t="shared" si="72"/>
        <v>0</v>
      </c>
      <c r="AT121" s="90">
        <f t="shared" si="72"/>
        <v>0</v>
      </c>
      <c r="AU121" s="90">
        <f t="shared" si="72"/>
        <v>0</v>
      </c>
      <c r="AV121" s="90">
        <f t="shared" si="72"/>
        <v>0</v>
      </c>
      <c r="AW121" s="90">
        <f t="shared" si="72"/>
        <v>0</v>
      </c>
      <c r="AX121" s="90">
        <f t="shared" si="72"/>
        <v>0</v>
      </c>
      <c r="AY121" s="90">
        <f t="shared" si="72"/>
        <v>0</v>
      </c>
      <c r="AZ121" s="90">
        <f t="shared" si="72"/>
        <v>0</v>
      </c>
      <c r="BA121" s="90">
        <f t="shared" si="72"/>
        <v>0</v>
      </c>
      <c r="BB121" s="90">
        <f t="shared" si="72"/>
        <v>0</v>
      </c>
      <c r="BC121" s="90">
        <f t="shared" si="72"/>
        <v>0</v>
      </c>
      <c r="BD121" s="90">
        <f t="shared" si="72"/>
        <v>0</v>
      </c>
      <c r="BE121" s="90">
        <f t="shared" si="72"/>
        <v>0</v>
      </c>
      <c r="BF121" s="90">
        <f t="shared" si="72"/>
        <v>0</v>
      </c>
      <c r="BG121" s="90">
        <f t="shared" si="72"/>
        <v>0</v>
      </c>
      <c r="BH121" s="90">
        <f t="shared" si="72"/>
        <v>0</v>
      </c>
      <c r="BI121" s="90">
        <f t="shared" si="72"/>
        <v>0</v>
      </c>
      <c r="BJ121" s="90">
        <f t="shared" si="72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3">SUM(D121:D122)</f>
        <v>0</v>
      </c>
      <c r="E123" s="63">
        <f t="shared" si="73"/>
        <v>0</v>
      </c>
      <c r="F123" s="63">
        <f t="shared" si="73"/>
        <v>0</v>
      </c>
      <c r="G123" s="63">
        <f t="shared" si="73"/>
        <v>0</v>
      </c>
      <c r="H123" s="63">
        <f t="shared" si="73"/>
        <v>0</v>
      </c>
      <c r="I123" s="63">
        <f t="shared" si="73"/>
        <v>0</v>
      </c>
      <c r="J123" s="63">
        <f t="shared" si="73"/>
        <v>0</v>
      </c>
      <c r="K123" s="63">
        <f t="shared" si="73"/>
        <v>0</v>
      </c>
      <c r="L123" s="63">
        <f t="shared" si="73"/>
        <v>0</v>
      </c>
      <c r="M123" s="63">
        <f t="shared" si="73"/>
        <v>0</v>
      </c>
      <c r="N123" s="63">
        <f t="shared" si="73"/>
        <v>0</v>
      </c>
      <c r="O123" s="63">
        <f t="shared" si="73"/>
        <v>0</v>
      </c>
      <c r="P123" s="63">
        <f t="shared" si="73"/>
        <v>0</v>
      </c>
      <c r="Q123" s="63">
        <f t="shared" si="73"/>
        <v>0</v>
      </c>
      <c r="R123" s="63">
        <f t="shared" si="73"/>
        <v>0</v>
      </c>
      <c r="S123" s="63">
        <f t="shared" si="73"/>
        <v>0</v>
      </c>
      <c r="T123" s="63">
        <f t="shared" si="73"/>
        <v>0</v>
      </c>
      <c r="U123" s="63">
        <f t="shared" si="73"/>
        <v>0</v>
      </c>
      <c r="V123" s="63">
        <f t="shared" si="73"/>
        <v>0</v>
      </c>
      <c r="W123" s="63">
        <f t="shared" si="73"/>
        <v>0</v>
      </c>
      <c r="X123" s="63">
        <f t="shared" si="73"/>
        <v>0</v>
      </c>
      <c r="Y123" s="63">
        <f t="shared" si="73"/>
        <v>0</v>
      </c>
      <c r="Z123" s="63">
        <f t="shared" si="73"/>
        <v>0</v>
      </c>
      <c r="AA123" s="63" t="e">
        <f t="shared" si="73"/>
        <v>#VALUE!</v>
      </c>
      <c r="AB123" s="63">
        <f t="shared" si="73"/>
        <v>0</v>
      </c>
      <c r="AC123" s="63">
        <f t="shared" si="73"/>
        <v>0</v>
      </c>
      <c r="AD123" s="63">
        <f t="shared" si="73"/>
        <v>0</v>
      </c>
      <c r="AE123" s="63">
        <f t="shared" si="73"/>
        <v>0</v>
      </c>
      <c r="AF123" s="63">
        <f t="shared" si="73"/>
        <v>0</v>
      </c>
      <c r="AG123" s="63">
        <f t="shared" si="73"/>
        <v>0</v>
      </c>
      <c r="AH123" s="63">
        <f t="shared" si="73"/>
        <v>0</v>
      </c>
      <c r="AI123" s="63">
        <f t="shared" si="73"/>
        <v>0</v>
      </c>
      <c r="AJ123" s="63">
        <f t="shared" si="73"/>
        <v>0</v>
      </c>
      <c r="AK123" s="63">
        <f t="shared" si="73"/>
        <v>0</v>
      </c>
      <c r="AL123" s="63">
        <f t="shared" si="73"/>
        <v>0</v>
      </c>
      <c r="AM123" s="63">
        <f t="shared" si="73"/>
        <v>0</v>
      </c>
      <c r="AN123" s="63">
        <f t="shared" si="73"/>
        <v>0</v>
      </c>
      <c r="AO123" s="63">
        <f t="shared" si="73"/>
        <v>0</v>
      </c>
      <c r="AP123" s="63">
        <f t="shared" si="73"/>
        <v>0</v>
      </c>
      <c r="AQ123" s="63">
        <f t="shared" si="73"/>
        <v>0</v>
      </c>
      <c r="AR123" s="63">
        <f t="shared" si="73"/>
        <v>0</v>
      </c>
      <c r="AS123" s="63">
        <f t="shared" si="73"/>
        <v>0</v>
      </c>
      <c r="AT123" s="63">
        <f t="shared" si="73"/>
        <v>0</v>
      </c>
      <c r="AU123" s="63">
        <f t="shared" si="73"/>
        <v>0</v>
      </c>
      <c r="AV123" s="63">
        <f t="shared" si="73"/>
        <v>0</v>
      </c>
      <c r="AW123" s="63">
        <f t="shared" si="73"/>
        <v>0</v>
      </c>
      <c r="AX123" s="63">
        <f t="shared" si="73"/>
        <v>0</v>
      </c>
      <c r="AY123" s="63">
        <f t="shared" si="73"/>
        <v>0</v>
      </c>
      <c r="AZ123" s="63">
        <f t="shared" si="73"/>
        <v>0</v>
      </c>
      <c r="BA123" s="63">
        <f t="shared" si="73"/>
        <v>0</v>
      </c>
      <c r="BB123" s="63">
        <f t="shared" si="73"/>
        <v>0</v>
      </c>
      <c r="BC123" s="63">
        <f t="shared" si="73"/>
        <v>0</v>
      </c>
      <c r="BD123" s="63">
        <f t="shared" si="73"/>
        <v>0</v>
      </c>
      <c r="BE123" s="63">
        <f t="shared" si="73"/>
        <v>0</v>
      </c>
      <c r="BF123" s="63">
        <f t="shared" si="73"/>
        <v>0</v>
      </c>
      <c r="BG123" s="63">
        <f t="shared" si="73"/>
        <v>0</v>
      </c>
      <c r="BH123" s="63">
        <f t="shared" si="73"/>
        <v>0</v>
      </c>
      <c r="BI123" s="63">
        <f t="shared" si="73"/>
        <v>0</v>
      </c>
      <c r="BJ123" s="63">
        <f t="shared" si="73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'COGS-PRICE-MARGIN_CWS'!$B98*O116</f>
        <v>5350</v>
      </c>
      <c r="P126" s="63">
        <f>'COGS-PRICE-MARGIN_CWS'!$B98*P116</f>
        <v>8025</v>
      </c>
      <c r="Q126" s="63">
        <f>'COGS-PRICE-MARGIN_CWS'!$B98*Q116</f>
        <v>8025</v>
      </c>
      <c r="R126" s="63">
        <f>'COGS-PRICE-MARGIN_CWS'!$B98*R116</f>
        <v>8025</v>
      </c>
      <c r="S126" s="63">
        <f>'COGS-PRICE-MARGIN_CWS'!$B98*S116</f>
        <v>8025</v>
      </c>
      <c r="T126" s="63">
        <f>'COGS-PRICE-MARGIN_CWS'!$B98*T116</f>
        <v>8025</v>
      </c>
      <c r="U126" s="63">
        <f>'COGS-PRICE-MARGIN_CWS'!$B98*U116</f>
        <v>8025</v>
      </c>
      <c r="V126" s="63">
        <f>'COGS-PRICE-MARGIN_CWS'!$B98*V116</f>
        <v>8025</v>
      </c>
      <c r="W126" s="63">
        <f>'COGS-PRICE-MARGIN_CWS'!$B98*W116</f>
        <v>8025</v>
      </c>
      <c r="X126" s="63">
        <f>'COGS-PRICE-MARGIN_CWS'!$B98*X116</f>
        <v>8025</v>
      </c>
      <c r="Y126" s="63">
        <f>'COGS-PRICE-MARGIN_CWS'!$B98*Y116</f>
        <v>8025</v>
      </c>
      <c r="Z126" s="63">
        <f>'COGS-PRICE-MARGIN_CWS'!$B98*Z116</f>
        <v>5350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4">SUM(D126:D127)</f>
        <v>0</v>
      </c>
      <c r="E128" s="63">
        <f t="shared" si="74"/>
        <v>0</v>
      </c>
      <c r="F128" s="63">
        <f t="shared" si="74"/>
        <v>2500</v>
      </c>
      <c r="G128" s="63">
        <f t="shared" si="74"/>
        <v>2500</v>
      </c>
      <c r="H128" s="63">
        <f t="shared" si="74"/>
        <v>2500</v>
      </c>
      <c r="I128" s="63">
        <f t="shared" si="74"/>
        <v>2500</v>
      </c>
      <c r="J128" s="63">
        <f t="shared" si="74"/>
        <v>2500</v>
      </c>
      <c r="K128" s="63">
        <f t="shared" si="74"/>
        <v>2500</v>
      </c>
      <c r="L128" s="63">
        <f t="shared" si="74"/>
        <v>2500</v>
      </c>
      <c r="M128" s="63">
        <f t="shared" si="74"/>
        <v>2500</v>
      </c>
      <c r="N128" s="63">
        <f t="shared" si="74"/>
        <v>2500</v>
      </c>
      <c r="O128" s="63">
        <f t="shared" si="74"/>
        <v>5350</v>
      </c>
      <c r="P128" s="63">
        <f t="shared" si="74"/>
        <v>8025</v>
      </c>
      <c r="Q128" s="63">
        <f t="shared" si="74"/>
        <v>8025</v>
      </c>
      <c r="R128" s="63">
        <f t="shared" si="74"/>
        <v>8025</v>
      </c>
      <c r="S128" s="63">
        <f t="shared" si="74"/>
        <v>8025</v>
      </c>
      <c r="T128" s="63">
        <f t="shared" si="74"/>
        <v>8025</v>
      </c>
      <c r="U128" s="63">
        <f t="shared" si="74"/>
        <v>8025</v>
      </c>
      <c r="V128" s="63">
        <f t="shared" si="74"/>
        <v>8025</v>
      </c>
      <c r="W128" s="63">
        <f t="shared" si="74"/>
        <v>8025</v>
      </c>
      <c r="X128" s="63">
        <f t="shared" si="74"/>
        <v>8025</v>
      </c>
      <c r="Y128" s="63">
        <f t="shared" si="74"/>
        <v>8025</v>
      </c>
      <c r="Z128" s="63">
        <f t="shared" si="74"/>
        <v>5350</v>
      </c>
      <c r="AA128" s="63" t="e">
        <f t="shared" si="74"/>
        <v>#VALUE!</v>
      </c>
      <c r="AB128" s="63">
        <f t="shared" si="74"/>
        <v>0</v>
      </c>
      <c r="AC128" s="63">
        <f t="shared" si="74"/>
        <v>0</v>
      </c>
      <c r="AD128" s="63">
        <f t="shared" si="74"/>
        <v>0</v>
      </c>
      <c r="AE128" s="63">
        <f t="shared" si="74"/>
        <v>0</v>
      </c>
      <c r="AF128" s="63">
        <f t="shared" si="74"/>
        <v>0</v>
      </c>
      <c r="AG128" s="63">
        <f t="shared" si="74"/>
        <v>0</v>
      </c>
      <c r="AH128" s="63">
        <f t="shared" si="74"/>
        <v>0</v>
      </c>
      <c r="AI128" s="63">
        <f t="shared" si="74"/>
        <v>0</v>
      </c>
      <c r="AJ128" s="63">
        <f t="shared" si="74"/>
        <v>0</v>
      </c>
      <c r="AK128" s="63">
        <f t="shared" si="74"/>
        <v>0</v>
      </c>
      <c r="AL128" s="63">
        <f t="shared" si="74"/>
        <v>0</v>
      </c>
      <c r="AM128" s="63">
        <f t="shared" si="74"/>
        <v>0</v>
      </c>
      <c r="AN128" s="63">
        <f t="shared" si="74"/>
        <v>0</v>
      </c>
      <c r="AO128" s="63">
        <f t="shared" si="74"/>
        <v>0</v>
      </c>
      <c r="AP128" s="63">
        <f t="shared" si="74"/>
        <v>0</v>
      </c>
      <c r="AQ128" s="63">
        <f t="shared" si="74"/>
        <v>0</v>
      </c>
      <c r="AR128" s="63">
        <f t="shared" si="74"/>
        <v>0</v>
      </c>
      <c r="AS128" s="63">
        <f t="shared" si="74"/>
        <v>0</v>
      </c>
      <c r="AT128" s="63">
        <f t="shared" si="74"/>
        <v>0</v>
      </c>
      <c r="AU128" s="63">
        <f t="shared" si="74"/>
        <v>0</v>
      </c>
      <c r="AV128" s="63">
        <f t="shared" si="74"/>
        <v>0</v>
      </c>
      <c r="AW128" s="63">
        <f t="shared" si="74"/>
        <v>0</v>
      </c>
      <c r="AX128" s="63">
        <f t="shared" si="74"/>
        <v>0</v>
      </c>
      <c r="AY128" s="63" t="e">
        <f t="shared" si="74"/>
        <v>#VALUE!</v>
      </c>
      <c r="AZ128" s="63" t="e">
        <f t="shared" si="74"/>
        <v>#VALUE!</v>
      </c>
      <c r="BA128" s="63" t="e">
        <f t="shared" si="74"/>
        <v>#VALUE!</v>
      </c>
      <c r="BB128" s="63" t="e">
        <f t="shared" si="74"/>
        <v>#VALUE!</v>
      </c>
      <c r="BC128" s="63" t="e">
        <f t="shared" si="74"/>
        <v>#VALUE!</v>
      </c>
      <c r="BD128" s="63" t="e">
        <f t="shared" si="74"/>
        <v>#VALUE!</v>
      </c>
      <c r="BE128" s="63" t="e">
        <f t="shared" si="74"/>
        <v>#VALUE!</v>
      </c>
      <c r="BF128" s="63" t="e">
        <f t="shared" si="74"/>
        <v>#VALUE!</v>
      </c>
      <c r="BG128" s="63" t="e">
        <f t="shared" si="74"/>
        <v>#VALUE!</v>
      </c>
      <c r="BH128" s="63" t="e">
        <f t="shared" si="74"/>
        <v>#VALUE!</v>
      </c>
      <c r="BI128" s="63" t="e">
        <f t="shared" si="74"/>
        <v>#VALUE!</v>
      </c>
      <c r="BJ128" s="63" t="e">
        <f t="shared" si="74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5">D88+D83+D56+D97+D123+D128</f>
        <v>0</v>
      </c>
      <c r="E132" s="63">
        <f t="shared" si="75"/>
        <v>0</v>
      </c>
      <c r="F132" s="63">
        <f t="shared" si="75"/>
        <v>152190</v>
      </c>
      <c r="G132" s="63">
        <f t="shared" si="75"/>
        <v>168570</v>
      </c>
      <c r="H132" s="63">
        <f t="shared" si="75"/>
        <v>184950</v>
      </c>
      <c r="I132" s="63">
        <f t="shared" si="75"/>
        <v>152190</v>
      </c>
      <c r="J132" s="63">
        <f t="shared" si="75"/>
        <v>168570</v>
      </c>
      <c r="K132" s="63">
        <f t="shared" si="75"/>
        <v>133310</v>
      </c>
      <c r="L132" s="63">
        <f t="shared" si="75"/>
        <v>133310</v>
      </c>
      <c r="M132" s="63">
        <f t="shared" si="75"/>
        <v>133310</v>
      </c>
      <c r="N132" s="63">
        <f t="shared" si="75"/>
        <v>79620</v>
      </c>
      <c r="O132" s="63">
        <f t="shared" si="75"/>
        <v>348285</v>
      </c>
      <c r="P132" s="63">
        <f t="shared" si="75"/>
        <v>570310</v>
      </c>
      <c r="Q132" s="63">
        <f t="shared" si="75"/>
        <v>630765</v>
      </c>
      <c r="R132" s="63">
        <f t="shared" si="75"/>
        <v>630765</v>
      </c>
      <c r="S132" s="63">
        <f t="shared" si="75"/>
        <v>693895</v>
      </c>
      <c r="T132" s="63">
        <f t="shared" si="75"/>
        <v>759700</v>
      </c>
      <c r="U132" s="63">
        <f t="shared" si="75"/>
        <v>630765</v>
      </c>
      <c r="V132" s="63">
        <f t="shared" si="75"/>
        <v>693895</v>
      </c>
      <c r="W132" s="63">
        <f t="shared" si="75"/>
        <v>570310</v>
      </c>
      <c r="X132" s="63">
        <f t="shared" si="75"/>
        <v>570310</v>
      </c>
      <c r="Y132" s="63">
        <f t="shared" si="75"/>
        <v>570310</v>
      </c>
      <c r="Z132" s="63">
        <f t="shared" si="75"/>
        <v>348285</v>
      </c>
      <c r="AA132" s="63" t="e">
        <f t="shared" si="75"/>
        <v>#VALUE!</v>
      </c>
      <c r="AB132" s="63" t="e">
        <f t="shared" si="75"/>
        <v>#VALUE!</v>
      </c>
      <c r="AC132" s="63" t="e">
        <f t="shared" si="75"/>
        <v>#VALUE!</v>
      </c>
      <c r="AD132" s="63" t="e">
        <f t="shared" si="75"/>
        <v>#VALUE!</v>
      </c>
      <c r="AE132" s="63" t="e">
        <f t="shared" si="75"/>
        <v>#VALUE!</v>
      </c>
      <c r="AF132" s="63" t="e">
        <f t="shared" si="75"/>
        <v>#VALUE!</v>
      </c>
      <c r="AG132" s="63" t="e">
        <f t="shared" si="75"/>
        <v>#VALUE!</v>
      </c>
      <c r="AH132" s="63" t="e">
        <f t="shared" si="75"/>
        <v>#VALUE!</v>
      </c>
      <c r="AI132" s="63" t="e">
        <f t="shared" si="75"/>
        <v>#VALUE!</v>
      </c>
      <c r="AJ132" s="63" t="e">
        <f t="shared" si="75"/>
        <v>#VALUE!</v>
      </c>
      <c r="AK132" s="63" t="e">
        <f t="shared" si="75"/>
        <v>#VALUE!</v>
      </c>
      <c r="AL132" s="63" t="e">
        <f t="shared" si="75"/>
        <v>#VALUE!</v>
      </c>
      <c r="AM132" s="63" t="e">
        <f t="shared" si="75"/>
        <v>#REF!</v>
      </c>
      <c r="AN132" s="63" t="e">
        <f t="shared" si="75"/>
        <v>#REF!</v>
      </c>
      <c r="AO132" s="63" t="e">
        <f t="shared" si="75"/>
        <v>#REF!</v>
      </c>
      <c r="AP132" s="63" t="e">
        <f t="shared" si="75"/>
        <v>#REF!</v>
      </c>
      <c r="AQ132" s="63" t="e">
        <f t="shared" si="75"/>
        <v>#REF!</v>
      </c>
      <c r="AR132" s="63" t="e">
        <f t="shared" si="75"/>
        <v>#REF!</v>
      </c>
      <c r="AS132" s="63" t="e">
        <f t="shared" si="75"/>
        <v>#REF!</v>
      </c>
      <c r="AT132" s="63" t="e">
        <f t="shared" si="75"/>
        <v>#REF!</v>
      </c>
      <c r="AU132" s="63" t="e">
        <f t="shared" si="75"/>
        <v>#REF!</v>
      </c>
      <c r="AV132" s="63" t="e">
        <f t="shared" si="75"/>
        <v>#REF!</v>
      </c>
      <c r="AW132" s="63" t="e">
        <f t="shared" si="75"/>
        <v>#REF!</v>
      </c>
      <c r="AX132" s="63" t="e">
        <f t="shared" si="75"/>
        <v>#REF!</v>
      </c>
      <c r="AY132" s="63" t="e">
        <f t="shared" si="75"/>
        <v>#REF!</v>
      </c>
      <c r="AZ132" s="63" t="e">
        <f t="shared" si="75"/>
        <v>#REF!</v>
      </c>
      <c r="BA132" s="63" t="e">
        <f t="shared" si="75"/>
        <v>#REF!</v>
      </c>
      <c r="BB132" s="63" t="e">
        <f t="shared" si="75"/>
        <v>#REF!</v>
      </c>
      <c r="BC132" s="63" t="e">
        <f t="shared" si="75"/>
        <v>#REF!</v>
      </c>
      <c r="BD132" s="63" t="e">
        <f t="shared" si="75"/>
        <v>#REF!</v>
      </c>
      <c r="BE132" s="63" t="e">
        <f t="shared" si="75"/>
        <v>#REF!</v>
      </c>
      <c r="BF132" s="63" t="e">
        <f t="shared" si="75"/>
        <v>#REF!</v>
      </c>
      <c r="BG132" s="63" t="e">
        <f t="shared" si="75"/>
        <v>#REF!</v>
      </c>
      <c r="BH132" s="63" t="e">
        <f t="shared" si="75"/>
        <v>#REF!</v>
      </c>
      <c r="BI132" s="63" t="e">
        <f t="shared" si="75"/>
        <v>#REF!</v>
      </c>
      <c r="BJ132" s="63" t="e">
        <f t="shared" si="75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6">D68+D83+D88+D109+D123+D128</f>
        <v>0</v>
      </c>
      <c r="E133" s="63">
        <f t="shared" si="76"/>
        <v>0</v>
      </c>
      <c r="F133" s="63">
        <f t="shared" si="76"/>
        <v>49190</v>
      </c>
      <c r="G133" s="63">
        <f t="shared" si="76"/>
        <v>53070</v>
      </c>
      <c r="H133" s="63">
        <f t="shared" si="76"/>
        <v>56950</v>
      </c>
      <c r="I133" s="63">
        <f t="shared" si="76"/>
        <v>49190</v>
      </c>
      <c r="J133" s="63">
        <f t="shared" si="76"/>
        <v>53070</v>
      </c>
      <c r="K133" s="63">
        <f t="shared" si="76"/>
        <v>42810</v>
      </c>
      <c r="L133" s="63">
        <f t="shared" si="76"/>
        <v>42810</v>
      </c>
      <c r="M133" s="63">
        <f t="shared" si="76"/>
        <v>42810</v>
      </c>
      <c r="N133" s="63">
        <f t="shared" si="76"/>
        <v>27620</v>
      </c>
      <c r="O133" s="63">
        <f t="shared" si="76"/>
        <v>128935</v>
      </c>
      <c r="P133" s="63">
        <f t="shared" si="76"/>
        <v>212930</v>
      </c>
      <c r="Q133" s="63">
        <f t="shared" si="76"/>
        <v>233260</v>
      </c>
      <c r="R133" s="63">
        <f t="shared" si="76"/>
        <v>233260</v>
      </c>
      <c r="S133" s="63">
        <f t="shared" si="76"/>
        <v>255195</v>
      </c>
      <c r="T133" s="63">
        <f t="shared" si="76"/>
        <v>279805</v>
      </c>
      <c r="U133" s="63">
        <f t="shared" si="76"/>
        <v>233260</v>
      </c>
      <c r="V133" s="63">
        <f t="shared" si="76"/>
        <v>255195</v>
      </c>
      <c r="W133" s="63">
        <f t="shared" si="76"/>
        <v>212930</v>
      </c>
      <c r="X133" s="63">
        <f t="shared" si="76"/>
        <v>212930</v>
      </c>
      <c r="Y133" s="63">
        <f t="shared" si="76"/>
        <v>212930</v>
      </c>
      <c r="Z133" s="63">
        <f t="shared" si="76"/>
        <v>128935</v>
      </c>
      <c r="AA133" s="63" t="e">
        <f t="shared" si="76"/>
        <v>#VALUE!</v>
      </c>
      <c r="AB133" s="63" t="e">
        <f t="shared" si="76"/>
        <v>#VALUE!</v>
      </c>
      <c r="AC133" s="63" t="e">
        <f t="shared" si="76"/>
        <v>#VALUE!</v>
      </c>
      <c r="AD133" s="63" t="e">
        <f t="shared" si="76"/>
        <v>#VALUE!</v>
      </c>
      <c r="AE133" s="63" t="e">
        <f t="shared" si="76"/>
        <v>#VALUE!</v>
      </c>
      <c r="AF133" s="63" t="e">
        <f t="shared" si="76"/>
        <v>#VALUE!</v>
      </c>
      <c r="AG133" s="63" t="e">
        <f t="shared" si="76"/>
        <v>#VALUE!</v>
      </c>
      <c r="AH133" s="63" t="e">
        <f t="shared" si="76"/>
        <v>#VALUE!</v>
      </c>
      <c r="AI133" s="63" t="e">
        <f t="shared" si="76"/>
        <v>#VALUE!</v>
      </c>
      <c r="AJ133" s="63" t="e">
        <f t="shared" si="76"/>
        <v>#VALUE!</v>
      </c>
      <c r="AK133" s="63" t="e">
        <f t="shared" si="76"/>
        <v>#VALUE!</v>
      </c>
      <c r="AL133" s="63" t="e">
        <f t="shared" si="76"/>
        <v>#VALUE!</v>
      </c>
      <c r="AM133" s="63" t="e">
        <f t="shared" si="76"/>
        <v>#VALUE!</v>
      </c>
      <c r="AN133" s="63" t="e">
        <f t="shared" si="76"/>
        <v>#VALUE!</v>
      </c>
      <c r="AO133" s="63" t="e">
        <f t="shared" si="76"/>
        <v>#VALUE!</v>
      </c>
      <c r="AP133" s="63" t="e">
        <f t="shared" si="76"/>
        <v>#VALUE!</v>
      </c>
      <c r="AQ133" s="63" t="e">
        <f t="shared" si="76"/>
        <v>#VALUE!</v>
      </c>
      <c r="AR133" s="63" t="e">
        <f t="shared" si="76"/>
        <v>#VALUE!</v>
      </c>
      <c r="AS133" s="63" t="e">
        <f t="shared" si="76"/>
        <v>#VALUE!</v>
      </c>
      <c r="AT133" s="63" t="e">
        <f t="shared" si="76"/>
        <v>#VALUE!</v>
      </c>
      <c r="AU133" s="63" t="e">
        <f t="shared" si="76"/>
        <v>#VALUE!</v>
      </c>
      <c r="AV133" s="63" t="e">
        <f t="shared" si="76"/>
        <v>#VALUE!</v>
      </c>
      <c r="AW133" s="63" t="e">
        <f t="shared" si="76"/>
        <v>#VALUE!</v>
      </c>
      <c r="AX133" s="63" t="e">
        <f t="shared" si="76"/>
        <v>#VALUE!</v>
      </c>
      <c r="AY133" s="63" t="e">
        <f t="shared" si="76"/>
        <v>#REF!</v>
      </c>
      <c r="AZ133" s="63" t="e">
        <f t="shared" si="76"/>
        <v>#REF!</v>
      </c>
      <c r="BA133" s="63" t="e">
        <f t="shared" si="76"/>
        <v>#REF!</v>
      </c>
      <c r="BB133" s="63" t="e">
        <f t="shared" si="76"/>
        <v>#REF!</v>
      </c>
      <c r="BC133" s="63" t="e">
        <f t="shared" si="76"/>
        <v>#REF!</v>
      </c>
      <c r="BD133" s="63" t="e">
        <f t="shared" si="76"/>
        <v>#REF!</v>
      </c>
      <c r="BE133" s="63" t="e">
        <f t="shared" si="76"/>
        <v>#REF!</v>
      </c>
      <c r="BF133" s="63" t="e">
        <f t="shared" si="76"/>
        <v>#REF!</v>
      </c>
      <c r="BG133" s="63" t="e">
        <f t="shared" si="76"/>
        <v>#REF!</v>
      </c>
      <c r="BH133" s="63" t="e">
        <f t="shared" si="76"/>
        <v>#REF!</v>
      </c>
      <c r="BI133" s="63" t="e">
        <f t="shared" si="76"/>
        <v>#REF!</v>
      </c>
      <c r="BJ133" s="63" t="e">
        <f t="shared" si="76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>
      <selection activeCell="I35" sqref="I35"/>
    </sheetView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-147961.66</v>
      </c>
      <c r="AB29" s="9">
        <f>COGS_DB!AB15</f>
        <v>-243079.87</v>
      </c>
      <c r="AC29" s="9">
        <f>COGS_DB!AC15</f>
        <v>-274785.94</v>
      </c>
      <c r="AD29" s="9">
        <f>COGS_DB!AD15</f>
        <v>-274785.94</v>
      </c>
      <c r="AE29" s="9">
        <f>COGS_DB!AE15</f>
        <v>-306492.01</v>
      </c>
      <c r="AF29" s="9">
        <f>COGS_DB!AF15</f>
        <v>-338198.08</v>
      </c>
      <c r="AG29" s="9">
        <f>COGS_DB!AG15</f>
        <v>-274785.94</v>
      </c>
      <c r="AH29" s="9">
        <f>COGS_DB!AH15</f>
        <v>-306492.01</v>
      </c>
      <c r="AI29" s="9">
        <f>COGS_DB!AI15</f>
        <v>-243079.87</v>
      </c>
      <c r="AJ29" s="9">
        <f>COGS_DB!AJ15</f>
        <v>-243079.87</v>
      </c>
      <c r="AK29" s="9">
        <f>COGS_DB!AK15</f>
        <v>-243079.87</v>
      </c>
      <c r="AL29" s="9">
        <f>COGS_DB!AL15</f>
        <v>-147961.66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252000</v>
      </c>
      <c r="AB36" s="9">
        <f>COGS_DB!AB20</f>
        <v>414000</v>
      </c>
      <c r="AC36" s="9">
        <f>COGS_DB!AC20</f>
        <v>468000</v>
      </c>
      <c r="AD36" s="9">
        <f>COGS_DB!AD20</f>
        <v>468000</v>
      </c>
      <c r="AE36" s="9">
        <f>COGS_DB!AE20</f>
        <v>522000</v>
      </c>
      <c r="AF36" s="9">
        <f>COGS_DB!AF20</f>
        <v>576000</v>
      </c>
      <c r="AG36" s="9">
        <f>COGS_DB!AG20</f>
        <v>468000</v>
      </c>
      <c r="AH36" s="9">
        <f>COGS_DB!AH20</f>
        <v>522000</v>
      </c>
      <c r="AI36" s="9">
        <f>COGS_DB!AI20</f>
        <v>414000</v>
      </c>
      <c r="AJ36" s="9">
        <f>COGS_DB!AJ20</f>
        <v>414000</v>
      </c>
      <c r="AK36" s="9">
        <f>COGS_DB!AK20</f>
        <v>414000</v>
      </c>
      <c r="AL36" s="9">
        <f>COGS_DB!AL20</f>
        <v>252000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-147966</v>
      </c>
      <c r="AB37" s="9">
        <f>COGS_DB!AB21</f>
        <v>-243087</v>
      </c>
      <c r="AC37" s="9">
        <f>COGS_DB!AC21</f>
        <v>-274794</v>
      </c>
      <c r="AD37" s="9">
        <f>COGS_DB!AD21</f>
        <v>-274794</v>
      </c>
      <c r="AE37" s="9">
        <f>COGS_DB!AE21</f>
        <v>-306501</v>
      </c>
      <c r="AF37" s="9">
        <f>COGS_DB!AF21</f>
        <v>-338208</v>
      </c>
      <c r="AG37" s="9">
        <f>COGS_DB!AG21</f>
        <v>-274794</v>
      </c>
      <c r="AH37" s="9">
        <f>COGS_DB!AH21</f>
        <v>-306501</v>
      </c>
      <c r="AI37" s="9">
        <f>COGS_DB!AI21</f>
        <v>-243087</v>
      </c>
      <c r="AJ37" s="9">
        <f>COGS_DB!AJ21</f>
        <v>-243087</v>
      </c>
      <c r="AK37" s="9">
        <f>COGS_DB!AK21</f>
        <v>-243087</v>
      </c>
      <c r="AL37" s="9">
        <f>COGS_DB!AL21</f>
        <v>-147966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-3043782.7200000007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-0.58713933260038298</v>
      </c>
      <c r="AB38" s="9">
        <f>COGS_DB!AB24</f>
        <v>-0.58713933260038298</v>
      </c>
      <c r="AC38" s="9">
        <f>COGS_DB!AC24</f>
        <v>-0.58713933260038298</v>
      </c>
      <c r="AD38" s="9">
        <f>COGS_DB!AD24</f>
        <v>-0.58713933260038298</v>
      </c>
      <c r="AE38" s="9">
        <f>COGS_DB!AE24</f>
        <v>-0.58713933260038298</v>
      </c>
      <c r="AF38" s="9">
        <f>COGS_DB!AF24</f>
        <v>-0.58713933260038298</v>
      </c>
      <c r="AG38" s="9">
        <f>COGS_DB!AG24</f>
        <v>-0.58713933260038298</v>
      </c>
      <c r="AH38" s="9">
        <f>COGS_DB!AH24</f>
        <v>-0.58713933260038298</v>
      </c>
      <c r="AI38" s="9">
        <f>COGS_DB!AI24</f>
        <v>-0.58713933260038298</v>
      </c>
      <c r="AJ38" s="9">
        <f>COGS_DB!AJ24</f>
        <v>-0.58713933260038298</v>
      </c>
      <c r="AK38" s="9">
        <f>COGS_DB!AK24</f>
        <v>-0.58713933260038298</v>
      </c>
      <c r="AL38" s="9">
        <f>COGS_DB!AL24</f>
        <v>-0.58713933260038298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4.34</v>
      </c>
      <c r="AB39" s="98">
        <f>COGS_DB!AB22</f>
        <v>7.13</v>
      </c>
      <c r="AC39" s="98">
        <f>COGS_DB!AC22</f>
        <v>8.06</v>
      </c>
      <c r="AD39" s="98">
        <f>COGS_DB!AD22</f>
        <v>8.06</v>
      </c>
      <c r="AE39" s="98">
        <f>COGS_DB!AE22</f>
        <v>8.99</v>
      </c>
      <c r="AF39" s="98">
        <f>COGS_DB!AF22</f>
        <v>9.92</v>
      </c>
      <c r="AG39" s="98">
        <f>COGS_DB!AG22</f>
        <v>8.06</v>
      </c>
      <c r="AH39" s="98">
        <f>COGS_DB!AH22</f>
        <v>8.99</v>
      </c>
      <c r="AI39" s="98">
        <f>COGS_DB!AI22</f>
        <v>7.13</v>
      </c>
      <c r="AJ39" s="98">
        <f>COGS_DB!AJ22</f>
        <v>7.13</v>
      </c>
      <c r="AK39" s="98">
        <f>COGS_DB!AK22</f>
        <v>7.13</v>
      </c>
      <c r="AL39" s="98">
        <f>COGS_DB!AL22</f>
        <v>4.34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-147961.66</v>
      </c>
      <c r="AB42" s="9">
        <f>COGS_DB!AB23</f>
        <v>-243079.87</v>
      </c>
      <c r="AC42" s="9">
        <f>COGS_DB!AC23</f>
        <v>-274785.94</v>
      </c>
      <c r="AD42" s="9">
        <f>COGS_DB!AD23</f>
        <v>-274785.94</v>
      </c>
      <c r="AE42" s="9">
        <f>COGS_DB!AE23</f>
        <v>-306492.01</v>
      </c>
      <c r="AF42" s="9">
        <f>COGS_DB!AF23</f>
        <v>-338198.08</v>
      </c>
      <c r="AG42" s="9">
        <f>COGS_DB!AG23</f>
        <v>-274785.94</v>
      </c>
      <c r="AH42" s="9">
        <f>COGS_DB!AH23</f>
        <v>-306492.01</v>
      </c>
      <c r="AI42" s="9">
        <f>COGS_DB!AI23</f>
        <v>-243079.87</v>
      </c>
      <c r="AJ42" s="9">
        <f>COGS_DB!AJ23</f>
        <v>-243079.87</v>
      </c>
      <c r="AK42" s="9">
        <f>COGS_DB!AK23</f>
        <v>-243079.87</v>
      </c>
      <c r="AL42" s="9">
        <f>COGS_DB!AL23</f>
        <v>-147961.66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abSelected="1" topLeftCell="X1" workbookViewId="0">
      <selection activeCell="AA6" sqref="AA6"/>
    </sheetView>
    <sheetView workbookViewId="1"/>
    <sheetView workbookViewId="2">
      <selection activeCell="F89" sqref="F89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47</vt:i4>
      </vt:variant>
    </vt:vector>
  </HeadingPairs>
  <TitlesOfParts>
    <vt:vector size="11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2023-04-13T03:21:05Z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