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1697AF0-54E6-6545-A9B6-90A85F7ED6DF}" xr6:coauthVersionLast="47" xr6:coauthVersionMax="47" xr10:uidLastSave="{00000000-0000-0000-0000-000000000000}"/>
  <bookViews>
    <workbookView xWindow="120" yWindow="500" windowWidth="16940" windowHeight="20500" tabRatio="890" firstSheet="56" activeTab="60" xr2:uid="{00000000-000D-0000-FFFF-FFFF00000000}"/>
    <workbookView xWindow="13920" yWindow="1720" windowWidth="19680" windowHeight="16940" firstSheet="58" activeTab="61" xr2:uid="{61A59F74-CB3E-B342-98CC-B6BB50F81935}"/>
    <workbookView xWindow="3580" yWindow="2500" windowWidth="27240" windowHeight="16440" firstSheet="52" activeTab="56" xr2:uid="{A44CBDD2-32C7-174C-A337-121918959824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4" i="10" l="1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I326" i="97" s="1"/>
  <c r="BL503" i="6"/>
  <c r="BK503" i="6"/>
  <c r="BJ503" i="6"/>
  <c r="BI503" i="6"/>
  <c r="BE326" i="97" s="1"/>
  <c r="BH503" i="6"/>
  <c r="BG503" i="6"/>
  <c r="BF503" i="6"/>
  <c r="BB326" i="97" s="1"/>
  <c r="BE503" i="6"/>
  <c r="BA326" i="97" s="1"/>
  <c r="BD503" i="6"/>
  <c r="BC503" i="6"/>
  <c r="BB503" i="6"/>
  <c r="BA503" i="6"/>
  <c r="AW326" i="97" s="1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K326" i="97" s="1"/>
  <c r="AN503" i="6"/>
  <c r="AM503" i="6"/>
  <c r="AL503" i="6"/>
  <c r="AK503" i="6"/>
  <c r="AG326" i="97" s="1"/>
  <c r="AJ503" i="6"/>
  <c r="AI503" i="6"/>
  <c r="AH503" i="6"/>
  <c r="AD326" i="97" s="1"/>
  <c r="AG503" i="6"/>
  <c r="AC326" i="97" s="1"/>
  <c r="AF503" i="6"/>
  <c r="AE503" i="6"/>
  <c r="AD503" i="6"/>
  <c r="AC503" i="6"/>
  <c r="Y326" i="97" s="1"/>
  <c r="AB503" i="6"/>
  <c r="AA503" i="6"/>
  <c r="Z503" i="6"/>
  <c r="V326" i="97" s="1"/>
  <c r="Y503" i="6"/>
  <c r="U326" i="97" s="1"/>
  <c r="X503" i="6"/>
  <c r="W503" i="6"/>
  <c r="V503" i="6"/>
  <c r="U503" i="6"/>
  <c r="Q326" i="97" s="1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E326" i="97" s="1"/>
  <c r="H503" i="6"/>
  <c r="G503" i="6"/>
  <c r="BO494" i="6"/>
  <c r="BN494" i="6"/>
  <c r="BM494" i="6"/>
  <c r="BL494" i="6"/>
  <c r="BK494" i="6"/>
  <c r="BJ494" i="6"/>
  <c r="BF317" i="97" s="1"/>
  <c r="BI494" i="6"/>
  <c r="BH494" i="6"/>
  <c r="BG494" i="6"/>
  <c r="BF494" i="6"/>
  <c r="BE494" i="6"/>
  <c r="BD494" i="6"/>
  <c r="BC494" i="6"/>
  <c r="BB494" i="6"/>
  <c r="AX317" i="97" s="1"/>
  <c r="BA494" i="6"/>
  <c r="AZ494" i="6"/>
  <c r="AY494" i="6"/>
  <c r="AX494" i="6"/>
  <c r="AW494" i="6"/>
  <c r="AV494" i="6"/>
  <c r="AU494" i="6"/>
  <c r="AT494" i="6"/>
  <c r="AP317" i="97" s="1"/>
  <c r="AS494" i="6"/>
  <c r="AR494" i="6"/>
  <c r="AQ494" i="6"/>
  <c r="AP494" i="6"/>
  <c r="AO494" i="6"/>
  <c r="AN494" i="6"/>
  <c r="AM494" i="6"/>
  <c r="AL494" i="6"/>
  <c r="AH317" i="97" s="1"/>
  <c r="AK494" i="6"/>
  <c r="AJ494" i="6"/>
  <c r="AI494" i="6"/>
  <c r="AH494" i="6"/>
  <c r="AG494" i="6"/>
  <c r="AF494" i="6"/>
  <c r="AE494" i="6"/>
  <c r="AD494" i="6"/>
  <c r="Z317" i="97" s="1"/>
  <c r="AC494" i="6"/>
  <c r="AB494" i="6"/>
  <c r="AA494" i="6"/>
  <c r="Z494" i="6"/>
  <c r="Y494" i="6"/>
  <c r="X494" i="6"/>
  <c r="W494" i="6"/>
  <c r="V494" i="6"/>
  <c r="R317" i="97" s="1"/>
  <c r="U494" i="6"/>
  <c r="T494" i="6"/>
  <c r="S494" i="6"/>
  <c r="R494" i="6"/>
  <c r="Q494" i="6"/>
  <c r="P494" i="6"/>
  <c r="O494" i="6"/>
  <c r="N494" i="6"/>
  <c r="J317" i="97" s="1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I299" i="97" s="1"/>
  <c r="BL476" i="6"/>
  <c r="BK476" i="6"/>
  <c r="BJ476" i="6"/>
  <c r="BI476" i="6"/>
  <c r="BH476" i="6"/>
  <c r="BG476" i="6"/>
  <c r="BF476" i="6"/>
  <c r="BE476" i="6"/>
  <c r="BA299" i="97" s="1"/>
  <c r="BD476" i="6"/>
  <c r="BC476" i="6"/>
  <c r="BB476" i="6"/>
  <c r="BA476" i="6"/>
  <c r="AZ476" i="6"/>
  <c r="AY476" i="6"/>
  <c r="AX476" i="6"/>
  <c r="AW476" i="6"/>
  <c r="AS299" i="97" s="1"/>
  <c r="AV476" i="6"/>
  <c r="AU476" i="6"/>
  <c r="AT476" i="6"/>
  <c r="AS476" i="6"/>
  <c r="AR476" i="6"/>
  <c r="AQ476" i="6"/>
  <c r="AP476" i="6"/>
  <c r="AO476" i="6"/>
  <c r="AK299" i="97" s="1"/>
  <c r="AN476" i="6"/>
  <c r="AM476" i="6"/>
  <c r="AL476" i="6"/>
  <c r="AK476" i="6"/>
  <c r="AJ476" i="6"/>
  <c r="AI476" i="6"/>
  <c r="AH476" i="6"/>
  <c r="AG476" i="6"/>
  <c r="AC299" i="97" s="1"/>
  <c r="AF476" i="6"/>
  <c r="AE476" i="6"/>
  <c r="AD476" i="6"/>
  <c r="AC476" i="6"/>
  <c r="AB476" i="6"/>
  <c r="AA476" i="6"/>
  <c r="Z476" i="6"/>
  <c r="Y476" i="6"/>
  <c r="U299" i="97" s="1"/>
  <c r="X476" i="6"/>
  <c r="W476" i="6"/>
  <c r="V476" i="6"/>
  <c r="U476" i="6"/>
  <c r="T476" i="6"/>
  <c r="S476" i="6"/>
  <c r="R476" i="6"/>
  <c r="Q476" i="6"/>
  <c r="M299" i="97" s="1"/>
  <c r="P476" i="6"/>
  <c r="O476" i="6"/>
  <c r="N476" i="6"/>
  <c r="M476" i="6"/>
  <c r="L476" i="6"/>
  <c r="K476" i="6"/>
  <c r="J476" i="6"/>
  <c r="I476" i="6"/>
  <c r="E299" i="97" s="1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 s="1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E254" i="97" s="1"/>
  <c r="BH431" i="6"/>
  <c r="BG431" i="6"/>
  <c r="BF431" i="6"/>
  <c r="BB254" i="97" s="1"/>
  <c r="BE431" i="6"/>
  <c r="BD431" i="6"/>
  <c r="BC431" i="6"/>
  <c r="BB431" i="6"/>
  <c r="BA431" i="6"/>
  <c r="AW254" i="97" s="1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G254" i="97" s="1"/>
  <c r="AJ431" i="6"/>
  <c r="AI431" i="6"/>
  <c r="AH431" i="6"/>
  <c r="AD254" i="97" s="1"/>
  <c r="AG431" i="6"/>
  <c r="AF431" i="6"/>
  <c r="AE431" i="6"/>
  <c r="AD431" i="6"/>
  <c r="AC431" i="6"/>
  <c r="Y254" i="97" s="1"/>
  <c r="AB431" i="6"/>
  <c r="AA431" i="6"/>
  <c r="Z431" i="6"/>
  <c r="V254" i="97" s="1"/>
  <c r="Y431" i="6"/>
  <c r="X431" i="6"/>
  <c r="W431" i="6"/>
  <c r="V431" i="6"/>
  <c r="U431" i="6"/>
  <c r="Q254" i="97" s="1"/>
  <c r="T431" i="6"/>
  <c r="S431" i="6"/>
  <c r="R431" i="6"/>
  <c r="N254" i="97" s="1"/>
  <c r="Q431" i="6"/>
  <c r="P431" i="6"/>
  <c r="O431" i="6"/>
  <c r="N431" i="6"/>
  <c r="M431" i="6"/>
  <c r="I254" i="97" s="1"/>
  <c r="L431" i="6"/>
  <c r="K431" i="6"/>
  <c r="J431" i="6"/>
  <c r="F254" i="97" s="1"/>
  <c r="I431" i="6"/>
  <c r="H431" i="6"/>
  <c r="G431" i="6"/>
  <c r="BO422" i="6"/>
  <c r="BN422" i="6"/>
  <c r="BJ245" i="97" s="1"/>
  <c r="BM422" i="6"/>
  <c r="BL422" i="6"/>
  <c r="BK422" i="6"/>
  <c r="BG245" i="97" s="1"/>
  <c r="BJ422" i="6"/>
  <c r="BI422" i="6"/>
  <c r="BH422" i="6"/>
  <c r="BG422" i="6"/>
  <c r="BF422" i="6"/>
  <c r="BB245" i="97" s="1"/>
  <c r="BE422" i="6"/>
  <c r="BD422" i="6"/>
  <c r="BC422" i="6"/>
  <c r="AY245" i="97" s="1"/>
  <c r="BB422" i="6"/>
  <c r="BA422" i="6"/>
  <c r="AZ422" i="6"/>
  <c r="AY422" i="6"/>
  <c r="AX422" i="6"/>
  <c r="AT245" i="97" s="1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D245" i="97" s="1"/>
  <c r="AG422" i="6"/>
  <c r="AF422" i="6"/>
  <c r="AE422" i="6"/>
  <c r="AA245" i="97" s="1"/>
  <c r="AD422" i="6"/>
  <c r="AC422" i="6"/>
  <c r="AB422" i="6"/>
  <c r="AA422" i="6"/>
  <c r="Z422" i="6"/>
  <c r="V245" i="97" s="1"/>
  <c r="Y422" i="6"/>
  <c r="X422" i="6"/>
  <c r="W422" i="6"/>
  <c r="S245" i="97" s="1"/>
  <c r="V422" i="6"/>
  <c r="U422" i="6"/>
  <c r="T422" i="6"/>
  <c r="S422" i="6"/>
  <c r="R422" i="6"/>
  <c r="N245" i="97" s="1"/>
  <c r="Q422" i="6"/>
  <c r="P422" i="6"/>
  <c r="O422" i="6"/>
  <c r="K245" i="97" s="1"/>
  <c r="N422" i="6"/>
  <c r="M422" i="6"/>
  <c r="L422" i="6"/>
  <c r="K422" i="6"/>
  <c r="J422" i="6"/>
  <c r="F245" i="97" s="1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E209" i="97" s="1"/>
  <c r="BH386" i="6"/>
  <c r="BG386" i="6"/>
  <c r="BF386" i="6"/>
  <c r="BE386" i="6"/>
  <c r="BD386" i="6"/>
  <c r="BC386" i="6"/>
  <c r="BB386" i="6"/>
  <c r="BA386" i="6"/>
  <c r="AW209" i="97" s="1"/>
  <c r="AZ386" i="6"/>
  <c r="AY386" i="6"/>
  <c r="AX386" i="6"/>
  <c r="AW386" i="6"/>
  <c r="AV386" i="6"/>
  <c r="AU386" i="6"/>
  <c r="AT386" i="6"/>
  <c r="AS386" i="6"/>
  <c r="AO209" i="97" s="1"/>
  <c r="AR386" i="6"/>
  <c r="AQ386" i="6"/>
  <c r="AP386" i="6"/>
  <c r="AO386" i="6"/>
  <c r="AN386" i="6"/>
  <c r="AM386" i="6"/>
  <c r="AL386" i="6"/>
  <c r="AK386" i="6"/>
  <c r="AG209" i="97" s="1"/>
  <c r="AJ386" i="6"/>
  <c r="AI386" i="6"/>
  <c r="AH386" i="6"/>
  <c r="AG386" i="6"/>
  <c r="AF386" i="6"/>
  <c r="AE386" i="6"/>
  <c r="AD386" i="6"/>
  <c r="AC386" i="6"/>
  <c r="Y209" i="97" s="1"/>
  <c r="AB386" i="6"/>
  <c r="AA386" i="6"/>
  <c r="Z386" i="6"/>
  <c r="Y386" i="6"/>
  <c r="X386" i="6"/>
  <c r="W386" i="6"/>
  <c r="V386" i="6"/>
  <c r="U386" i="6"/>
  <c r="Q209" i="97" s="1"/>
  <c r="T386" i="6"/>
  <c r="S386" i="6"/>
  <c r="R386" i="6"/>
  <c r="Q386" i="6"/>
  <c r="P386" i="6"/>
  <c r="O386" i="6"/>
  <c r="N386" i="6"/>
  <c r="M386" i="6"/>
  <c r="I209" i="97" s="1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C116" i="6"/>
  <c r="AK481" i="6" s="1"/>
  <c r="AG304" i="97" s="1"/>
  <c r="C115" i="6"/>
  <c r="C113" i="6"/>
  <c r="G472" i="6" s="1"/>
  <c r="C112" i="6"/>
  <c r="C110" i="6"/>
  <c r="BK463" i="6" s="1"/>
  <c r="C109" i="6"/>
  <c r="BH457" i="6" s="1"/>
  <c r="C107" i="6"/>
  <c r="BM454" i="6" s="1"/>
  <c r="C106" i="6"/>
  <c r="BJ448" i="6" s="1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M270" i="6" s="1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V8" i="29" s="1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 s="1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G543" i="6" s="1"/>
  <c r="BC366" i="97" s="1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W227" i="6" s="1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E292" i="6" s="1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BC326" i="97"/>
  <c r="AZ326" i="97"/>
  <c r="AY326" i="97"/>
  <c r="AX326" i="97"/>
  <c r="AV326" i="97"/>
  <c r="AU326" i="97"/>
  <c r="AS326" i="97"/>
  <c r="AR326" i="97"/>
  <c r="AQ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S326" i="97"/>
  <c r="R326" i="97"/>
  <c r="P326" i="97"/>
  <c r="O326" i="97"/>
  <c r="M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D254" i="97"/>
  <c r="BC254" i="97"/>
  <c r="BA254" i="97"/>
  <c r="AZ254" i="97"/>
  <c r="AY254" i="97"/>
  <c r="AX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F254" i="97"/>
  <c r="AE254" i="97"/>
  <c r="AC254" i="97"/>
  <c r="AB254" i="97"/>
  <c r="AA254" i="97"/>
  <c r="Z254" i="97"/>
  <c r="X254" i="97"/>
  <c r="W254" i="97"/>
  <c r="U254" i="97"/>
  <c r="T254" i="97"/>
  <c r="S254" i="97"/>
  <c r="R254" i="97"/>
  <c r="P254" i="97"/>
  <c r="O254" i="97"/>
  <c r="M254" i="97"/>
  <c r="L254" i="97"/>
  <c r="K254" i="97"/>
  <c r="J254" i="97"/>
  <c r="H254" i="97"/>
  <c r="G254" i="97"/>
  <c r="E254" i="97"/>
  <c r="D254" i="97"/>
  <c r="C254" i="97"/>
  <c r="BK245" i="97"/>
  <c r="BI245" i="97"/>
  <c r="BH245" i="97"/>
  <c r="BF245" i="97"/>
  <c r="BE245" i="97"/>
  <c r="BD245" i="97"/>
  <c r="BC245" i="97"/>
  <c r="BA245" i="97"/>
  <c r="AZ245" i="97"/>
  <c r="AX245" i="97"/>
  <c r="AW245" i="97"/>
  <c r="AV245" i="97"/>
  <c r="AU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C245" i="97"/>
  <c r="AB245" i="97"/>
  <c r="Z245" i="97"/>
  <c r="Y245" i="97"/>
  <c r="X245" i="97"/>
  <c r="W245" i="97"/>
  <c r="U245" i="97"/>
  <c r="T245" i="97"/>
  <c r="R245" i="97"/>
  <c r="Q245" i="97"/>
  <c r="P245" i="97"/>
  <c r="O245" i="97"/>
  <c r="M245" i="97"/>
  <c r="L245" i="97"/>
  <c r="J245" i="97"/>
  <c r="I245" i="97"/>
  <c r="H245" i="97"/>
  <c r="G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E317" i="97"/>
  <c r="BD317" i="97"/>
  <c r="BC317" i="97"/>
  <c r="BB317" i="97"/>
  <c r="BA317" i="97"/>
  <c r="AZ317" i="97"/>
  <c r="AY317" i="97"/>
  <c r="AW317" i="97"/>
  <c r="AV317" i="97"/>
  <c r="AU317" i="97"/>
  <c r="AT317" i="97"/>
  <c r="AS317" i="97"/>
  <c r="AR317" i="97"/>
  <c r="AQ317" i="97"/>
  <c r="AO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S317" i="97"/>
  <c r="Q317" i="97"/>
  <c r="P317" i="97"/>
  <c r="O317" i="97"/>
  <c r="N317" i="97"/>
  <c r="M317" i="97"/>
  <c r="L317" i="97"/>
  <c r="K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 s="1"/>
  <c r="BJ163" i="6"/>
  <c r="BJ165" i="6" s="1"/>
  <c r="AD163" i="6"/>
  <c r="AD165" i="6" s="1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BC197" i="97"/>
  <c r="AD201" i="97"/>
  <c r="O252" i="6"/>
  <c r="X317" i="6"/>
  <c r="T127" i="91" s="1"/>
  <c r="BO418" i="6"/>
  <c r="BK241" i="97" s="1"/>
  <c r="BF490" i="6"/>
  <c r="BB313" i="97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I264" i="6"/>
  <c r="BE264" i="6"/>
  <c r="Y264" i="6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T335" i="6"/>
  <c r="P141" i="91" s="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 s="1"/>
  <c r="D34" i="97"/>
  <c r="F34" i="97"/>
  <c r="H34" i="97"/>
  <c r="D35" i="97"/>
  <c r="BL127" i="97"/>
  <c r="F30" i="91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Q227" i="6"/>
  <c r="K205" i="6"/>
  <c r="AA205" i="6"/>
  <c r="AQ205" i="6"/>
  <c r="BG205" i="6"/>
  <c r="Q178" i="6"/>
  <c r="AG178" i="6"/>
  <c r="AW178" i="6"/>
  <c r="BM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 l="1"/>
  <c r="BK316" i="97" s="1"/>
  <c r="V187" i="6"/>
  <c r="AN270" i="6"/>
  <c r="AF270" i="6"/>
  <c r="X270" i="6"/>
  <c r="AT335" i="6"/>
  <c r="AP141" i="91" s="1"/>
  <c r="AW400" i="6"/>
  <c r="AS223" i="97" s="1"/>
  <c r="BA436" i="6"/>
  <c r="P270" i="6"/>
  <c r="AZ335" i="6"/>
  <c r="AV141" i="91" s="1"/>
  <c r="AF335" i="6"/>
  <c r="AB141" i="91" s="1"/>
  <c r="AY270" i="6"/>
  <c r="AP270" i="6"/>
  <c r="AY335" i="6"/>
  <c r="AU141" i="91" s="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 s="1"/>
  <c r="R335" i="6"/>
  <c r="N141" i="91" s="1"/>
  <c r="AM270" i="6"/>
  <c r="AE270" i="6"/>
  <c r="W270" i="6"/>
  <c r="AW335" i="6"/>
  <c r="AS141" i="91" s="1"/>
  <c r="BE400" i="6"/>
  <c r="BI436" i="6"/>
  <c r="S270" i="6"/>
  <c r="BK335" i="6"/>
  <c r="BG141" i="91" s="1"/>
  <c r="BD270" i="6"/>
  <c r="X335" i="6"/>
  <c r="T141" i="91" s="1"/>
  <c r="AU270" i="6"/>
  <c r="AX237" i="6"/>
  <c r="AX239" i="6" s="1"/>
  <c r="AX241" i="6" s="1"/>
  <c r="BJ335" i="6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 s="1"/>
  <c r="Q335" i="6"/>
  <c r="M141" i="91" s="1"/>
  <c r="AL270" i="6"/>
  <c r="AD270" i="6"/>
  <c r="BH335" i="6"/>
  <c r="BD141" i="91" s="1"/>
  <c r="BM400" i="6"/>
  <c r="BI223" i="97" s="1"/>
  <c r="AT270" i="6"/>
  <c r="BM270" i="6"/>
  <c r="W335" i="6"/>
  <c r="J335" i="6"/>
  <c r="F141" i="91" s="1"/>
  <c r="N270" i="6"/>
  <c r="Z237" i="6"/>
  <c r="Z239" i="6" s="1"/>
  <c r="Z241" i="6" s="1"/>
  <c r="BM335" i="6"/>
  <c r="BI141" i="91" s="1"/>
  <c r="BH472" i="6"/>
  <c r="AZ472" i="6"/>
  <c r="AJ472" i="6"/>
  <c r="AB472" i="6"/>
  <c r="T472" i="6"/>
  <c r="L472" i="6"/>
  <c r="P335" i="6"/>
  <c r="L141" i="91" s="1"/>
  <c r="AK270" i="6"/>
  <c r="AC270" i="6"/>
  <c r="U270" i="6"/>
  <c r="I400" i="6"/>
  <c r="M436" i="6"/>
  <c r="BH270" i="6"/>
  <c r="AD335" i="6"/>
  <c r="Z141" i="91" s="1"/>
  <c r="I335" i="6"/>
  <c r="E141" i="91" s="1"/>
  <c r="S335" i="6"/>
  <c r="O141" i="91" s="1"/>
  <c r="K270" i="6"/>
  <c r="AU237" i="6"/>
  <c r="AU239" i="6" s="1"/>
  <c r="AU241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AJ270" i="6"/>
  <c r="AB270" i="6"/>
  <c r="T270" i="6"/>
  <c r="G335" i="6"/>
  <c r="C141" i="91" s="1"/>
  <c r="AX270" i="6"/>
  <c r="Q400" i="6"/>
  <c r="U436" i="6"/>
  <c r="U335" i="6"/>
  <c r="Q141" i="91" s="1"/>
  <c r="AG335" i="6"/>
  <c r="AC141" i="91" s="1"/>
  <c r="BL335" i="6"/>
  <c r="BO270" i="6"/>
  <c r="O270" i="6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AH270" i="6"/>
  <c r="Z270" i="6"/>
  <c r="L335" i="6"/>
  <c r="H141" i="91" s="1"/>
  <c r="AG400" i="6"/>
  <c r="AC223" i="97" s="1"/>
  <c r="AK436" i="6"/>
  <c r="BJ237" i="6"/>
  <c r="BJ239" i="6" s="1"/>
  <c r="BJ241" i="6" s="1"/>
  <c r="AL335" i="6"/>
  <c r="AH141" i="91" s="1"/>
  <c r="BC335" i="6"/>
  <c r="AY141" i="91" s="1"/>
  <c r="AV335" i="6"/>
  <c r="AR141" i="91" s="1"/>
  <c r="BG270" i="6"/>
  <c r="I270" i="6"/>
  <c r="Z335" i="6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AO270" i="6"/>
  <c r="AG270" i="6"/>
  <c r="Y270" i="6"/>
  <c r="AI335" i="6"/>
  <c r="AE141" i="91" s="1"/>
  <c r="AO400" i="6"/>
  <c r="AS436" i="6"/>
  <c r="H270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Z201" i="97"/>
  <c r="AC394" i="6"/>
  <c r="AC396" i="6" s="1"/>
  <c r="AC398" i="6" s="1"/>
  <c r="Y221" i="97" s="1"/>
  <c r="Y394" i="6"/>
  <c r="U217" i="97" s="1"/>
  <c r="AO203" i="97"/>
  <c r="Z490" i="6"/>
  <c r="V313" i="97" s="1"/>
  <c r="BH317" i="6"/>
  <c r="BD127" i="91" s="1"/>
  <c r="AO190" i="6"/>
  <c r="AO192" i="6" s="1"/>
  <c r="AM526" i="6"/>
  <c r="AI349" i="97" s="1"/>
  <c r="AP526" i="6"/>
  <c r="AL349" i="97" s="1"/>
  <c r="AH418" i="6"/>
  <c r="BN190" i="6"/>
  <c r="BN192" i="6" s="1"/>
  <c r="BA526" i="6"/>
  <c r="AW349" i="97" s="1"/>
  <c r="AA490" i="6"/>
  <c r="W313" i="97" s="1"/>
  <c r="BJ353" i="6"/>
  <c r="BF155" i="91" s="1"/>
  <c r="BE317" i="6"/>
  <c r="BA127" i="91" s="1"/>
  <c r="BD526" i="6"/>
  <c r="AZ349" i="97" s="1"/>
  <c r="AL227" i="6"/>
  <c r="P190" i="6"/>
  <c r="P192" i="6" s="1"/>
  <c r="AL353" i="6"/>
  <c r="AH155" i="91" s="1"/>
  <c r="BG526" i="6"/>
  <c r="BC349" i="97" s="1"/>
  <c r="BB252" i="6"/>
  <c r="AI227" i="6"/>
  <c r="S526" i="6"/>
  <c r="O349" i="97" s="1"/>
  <c r="H353" i="6"/>
  <c r="D155" i="91" s="1"/>
  <c r="Q177" i="60"/>
  <c r="AG526" i="6"/>
  <c r="AC349" i="97" s="1"/>
  <c r="BF454" i="6"/>
  <c r="P8" i="29"/>
  <c r="AD526" i="6"/>
  <c r="Z349" i="97" s="1"/>
  <c r="AL252" i="6"/>
  <c r="O526" i="6"/>
  <c r="K349" i="97" s="1"/>
  <c r="N317" i="6"/>
  <c r="J127" i="91" s="1"/>
  <c r="AH201" i="97"/>
  <c r="M504" i="6"/>
  <c r="Y504" i="6"/>
  <c r="U327" i="97" s="1"/>
  <c r="AS432" i="6"/>
  <c r="AS434" i="6" s="1"/>
  <c r="AO257" i="97" s="1"/>
  <c r="BK331" i="6"/>
  <c r="BC331" i="6"/>
  <c r="AY137" i="91" s="1"/>
  <c r="AU331" i="6"/>
  <c r="AQ137" i="91" s="1"/>
  <c r="AM331" i="6"/>
  <c r="AI137" i="91" s="1"/>
  <c r="AE331" i="6"/>
  <c r="AA137" i="91" s="1"/>
  <c r="W331" i="6"/>
  <c r="S137" i="91" s="1"/>
  <c r="AO266" i="6"/>
  <c r="AO268" i="6" s="1"/>
  <c r="Q266" i="6"/>
  <c r="Q268" i="6" s="1"/>
  <c r="Y266" i="6"/>
  <c r="Y268" i="6" s="1"/>
  <c r="AW266" i="6"/>
  <c r="AW268" i="6" s="1"/>
  <c r="BE266" i="6"/>
  <c r="I266" i="6"/>
  <c r="BI457" i="6"/>
  <c r="BL463" i="6"/>
  <c r="E60" i="9"/>
  <c r="AB292" i="6"/>
  <c r="BA511" i="6"/>
  <c r="AM511" i="6"/>
  <c r="AI334" i="97" s="1"/>
  <c r="AB511" i="6"/>
  <c r="AB513" i="6" s="1"/>
  <c r="Q511" i="6"/>
  <c r="Q513" i="6" s="1"/>
  <c r="Q515" i="6" s="1"/>
  <c r="M338" i="97" s="1"/>
  <c r="BM89" i="68"/>
  <c r="BM94" i="68" s="1"/>
  <c r="BO332" i="6" s="1"/>
  <c r="BE89" i="68"/>
  <c r="AW89" i="68"/>
  <c r="AO89" i="68"/>
  <c r="AO94" i="68" s="1"/>
  <c r="AQ332" i="6" s="1"/>
  <c r="AM138" i="91" s="1"/>
  <c r="AG89" i="68"/>
  <c r="AG93" i="68" s="1"/>
  <c r="Y89" i="68"/>
  <c r="AP454" i="6"/>
  <c r="AS457" i="6"/>
  <c r="AV463" i="6"/>
  <c r="K511" i="6"/>
  <c r="G334" i="97" s="1"/>
  <c r="BD176" i="60"/>
  <c r="AX202" i="97"/>
  <c r="BD511" i="6"/>
  <c r="AP511" i="6"/>
  <c r="AX454" i="6"/>
  <c r="BA457" i="6"/>
  <c r="BD463" i="6"/>
  <c r="G511" i="6"/>
  <c r="BB202" i="97"/>
  <c r="BN454" i="6"/>
  <c r="H463" i="6"/>
  <c r="J454" i="6"/>
  <c r="M457" i="6"/>
  <c r="I280" i="97" s="1"/>
  <c r="P463" i="6"/>
  <c r="R454" i="6"/>
  <c r="U457" i="6"/>
  <c r="X463" i="6"/>
  <c r="BI511" i="6"/>
  <c r="BE334" i="97" s="1"/>
  <c r="AU511" i="6"/>
  <c r="AQ334" i="97" s="1"/>
  <c r="Z454" i="6"/>
  <c r="AC457" i="6"/>
  <c r="AF463" i="6"/>
  <c r="BL511" i="6"/>
  <c r="AX511" i="6"/>
  <c r="AJ511" i="6"/>
  <c r="Y511" i="6"/>
  <c r="Y513" i="6" s="1"/>
  <c r="U336" i="97" s="1"/>
  <c r="N511" i="6"/>
  <c r="AH454" i="6"/>
  <c r="AK457" i="6"/>
  <c r="AN463" i="6"/>
  <c r="G448" i="6"/>
  <c r="O448" i="6"/>
  <c r="W448" i="6"/>
  <c r="AE448" i="6"/>
  <c r="AA271" i="97" s="1"/>
  <c r="AM448" i="6"/>
  <c r="AU448" i="6"/>
  <c r="BC448" i="6"/>
  <c r="BK448" i="6"/>
  <c r="H448" i="6"/>
  <c r="P448" i="6"/>
  <c r="X448" i="6"/>
  <c r="AF448" i="6"/>
  <c r="AN448" i="6"/>
  <c r="AV448" i="6"/>
  <c r="BD448" i="6"/>
  <c r="BL448" i="6"/>
  <c r="BL450" i="6" s="1"/>
  <c r="BH273" i="97" s="1"/>
  <c r="K454" i="6"/>
  <c r="S454" i="6"/>
  <c r="AA454" i="6"/>
  <c r="AI454" i="6"/>
  <c r="AQ454" i="6"/>
  <c r="AY454" i="6"/>
  <c r="BG454" i="6"/>
  <c r="BO454" i="6"/>
  <c r="N457" i="6"/>
  <c r="V457" i="6"/>
  <c r="AD457" i="6"/>
  <c r="AL457" i="6"/>
  <c r="AL459" i="6" s="1"/>
  <c r="AT457" i="6"/>
  <c r="BB457" i="6"/>
  <c r="BJ457" i="6"/>
  <c r="I463" i="6"/>
  <c r="Q463" i="6"/>
  <c r="Y463" i="6"/>
  <c r="AG463" i="6"/>
  <c r="AO463" i="6"/>
  <c r="AW463" i="6"/>
  <c r="BE463" i="6"/>
  <c r="BM463" i="6"/>
  <c r="I448" i="6"/>
  <c r="Q448" i="6"/>
  <c r="Y448" i="6"/>
  <c r="AG448" i="6"/>
  <c r="AO448" i="6"/>
  <c r="AW448" i="6"/>
  <c r="BE448" i="6"/>
  <c r="BM448" i="6"/>
  <c r="L454" i="6"/>
  <c r="T454" i="6"/>
  <c r="AB454" i="6"/>
  <c r="AJ454" i="6"/>
  <c r="AR454" i="6"/>
  <c r="AZ454" i="6"/>
  <c r="BH454" i="6"/>
  <c r="G457" i="6"/>
  <c r="O457" i="6"/>
  <c r="W457" i="6"/>
  <c r="W459" i="6" s="1"/>
  <c r="W461" i="6" s="1"/>
  <c r="S284" i="97" s="1"/>
  <c r="AE457" i="6"/>
  <c r="AM457" i="6"/>
  <c r="AU457" i="6"/>
  <c r="AU459" i="6" s="1"/>
  <c r="BC457" i="6"/>
  <c r="BK457" i="6"/>
  <c r="J463" i="6"/>
  <c r="R463" i="6"/>
  <c r="Z463" i="6"/>
  <c r="AH463" i="6"/>
  <c r="AP463" i="6"/>
  <c r="AX463" i="6"/>
  <c r="BF463" i="6"/>
  <c r="BN463" i="6"/>
  <c r="J448" i="6"/>
  <c r="R448" i="6"/>
  <c r="Z448" i="6"/>
  <c r="AH448" i="6"/>
  <c r="AP448" i="6"/>
  <c r="AX448" i="6"/>
  <c r="BF448" i="6"/>
  <c r="BN448" i="6"/>
  <c r="M454" i="6"/>
  <c r="U454" i="6"/>
  <c r="AC454" i="6"/>
  <c r="AK454" i="6"/>
  <c r="AS454" i="6"/>
  <c r="BA454" i="6"/>
  <c r="BI454" i="6"/>
  <c r="H457" i="6"/>
  <c r="P457" i="6"/>
  <c r="X457" i="6"/>
  <c r="AF457" i="6"/>
  <c r="AN457" i="6"/>
  <c r="AV457" i="6"/>
  <c r="BD457" i="6"/>
  <c r="BD459" i="6" s="1"/>
  <c r="BL457" i="6"/>
  <c r="K463" i="6"/>
  <c r="S463" i="6"/>
  <c r="AA463" i="6"/>
  <c r="AI463" i="6"/>
  <c r="AQ463" i="6"/>
  <c r="AY463" i="6"/>
  <c r="BG463" i="6"/>
  <c r="BO463" i="6"/>
  <c r="K448" i="6"/>
  <c r="S448" i="6"/>
  <c r="AA448" i="6"/>
  <c r="AI448" i="6"/>
  <c r="AQ448" i="6"/>
  <c r="AY448" i="6"/>
  <c r="BG448" i="6"/>
  <c r="BO448" i="6"/>
  <c r="N454" i="6"/>
  <c r="V454" i="6"/>
  <c r="AD454" i="6"/>
  <c r="AL454" i="6"/>
  <c r="AT454" i="6"/>
  <c r="BB454" i="6"/>
  <c r="BJ454" i="6"/>
  <c r="I457" i="6"/>
  <c r="Q457" i="6"/>
  <c r="Y457" i="6"/>
  <c r="AG457" i="6"/>
  <c r="AO457" i="6"/>
  <c r="AW457" i="6"/>
  <c r="AS280" i="97" s="1"/>
  <c r="BE457" i="6"/>
  <c r="BM457" i="6"/>
  <c r="BM459" i="6" s="1"/>
  <c r="L463" i="6"/>
  <c r="T463" i="6"/>
  <c r="AB463" i="6"/>
  <c r="AJ463" i="6"/>
  <c r="AR463" i="6"/>
  <c r="AZ463" i="6"/>
  <c r="BH463" i="6"/>
  <c r="BA289" i="97"/>
  <c r="L448" i="6"/>
  <c r="T448" i="6"/>
  <c r="AB448" i="6"/>
  <c r="AJ448" i="6"/>
  <c r="AR448" i="6"/>
  <c r="AZ448" i="6"/>
  <c r="BH448" i="6"/>
  <c r="G454" i="6"/>
  <c r="O454" i="6"/>
  <c r="W454" i="6"/>
  <c r="AE454" i="6"/>
  <c r="AM454" i="6"/>
  <c r="AU454" i="6"/>
  <c r="BC454" i="6"/>
  <c r="BK454" i="6"/>
  <c r="J457" i="6"/>
  <c r="R457" i="6"/>
  <c r="Z457" i="6"/>
  <c r="AH457" i="6"/>
  <c r="AP457" i="6"/>
  <c r="AX457" i="6"/>
  <c r="BF457" i="6"/>
  <c r="BN457" i="6"/>
  <c r="BJ280" i="97" s="1"/>
  <c r="M463" i="6"/>
  <c r="U463" i="6"/>
  <c r="AC463" i="6"/>
  <c r="AK463" i="6"/>
  <c r="AS463" i="6"/>
  <c r="BA463" i="6"/>
  <c r="BI463" i="6"/>
  <c r="AD347" i="6"/>
  <c r="AD349" i="6" s="1"/>
  <c r="I181" i="6"/>
  <c r="I183" i="6" s="1"/>
  <c r="M448" i="6"/>
  <c r="U448" i="6"/>
  <c r="AC448" i="6"/>
  <c r="AK448" i="6"/>
  <c r="AS448" i="6"/>
  <c r="BA448" i="6"/>
  <c r="BI448" i="6"/>
  <c r="H454" i="6"/>
  <c r="P454" i="6"/>
  <c r="X454" i="6"/>
  <c r="AF454" i="6"/>
  <c r="AN454" i="6"/>
  <c r="AV454" i="6"/>
  <c r="BD454" i="6"/>
  <c r="BL454" i="6"/>
  <c r="K457" i="6"/>
  <c r="G280" i="97" s="1"/>
  <c r="S457" i="6"/>
  <c r="AA457" i="6"/>
  <c r="AI457" i="6"/>
  <c r="AE280" i="97" s="1"/>
  <c r="AQ457" i="6"/>
  <c r="AQ459" i="6" s="1"/>
  <c r="AY457" i="6"/>
  <c r="AU280" i="97" s="1"/>
  <c r="BG457" i="6"/>
  <c r="BG459" i="6" s="1"/>
  <c r="BO457" i="6"/>
  <c r="N463" i="6"/>
  <c r="V463" i="6"/>
  <c r="AD463" i="6"/>
  <c r="AL463" i="6"/>
  <c r="AT463" i="6"/>
  <c r="BB463" i="6"/>
  <c r="BJ463" i="6"/>
  <c r="N448" i="6"/>
  <c r="V448" i="6"/>
  <c r="R271" i="97" s="1"/>
  <c r="AD448" i="6"/>
  <c r="AL448" i="6"/>
  <c r="AT448" i="6"/>
  <c r="BB448" i="6"/>
  <c r="I454" i="6"/>
  <c r="Q454" i="6"/>
  <c r="Y454" i="6"/>
  <c r="AG454" i="6"/>
  <c r="AO454" i="6"/>
  <c r="AW454" i="6"/>
  <c r="BE454" i="6"/>
  <c r="L457" i="6"/>
  <c r="T457" i="6"/>
  <c r="AB457" i="6"/>
  <c r="AJ457" i="6"/>
  <c r="AR457" i="6"/>
  <c r="AZ457" i="6"/>
  <c r="G463" i="6"/>
  <c r="O463" i="6"/>
  <c r="W463" i="6"/>
  <c r="AE463" i="6"/>
  <c r="AM463" i="6"/>
  <c r="AU463" i="6"/>
  <c r="BC463" i="6"/>
  <c r="AY493" i="6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AR89" i="68"/>
  <c r="AR94" i="68" s="1"/>
  <c r="AT332" i="6" s="1"/>
  <c r="T89" i="68"/>
  <c r="T93" i="68" s="1"/>
  <c r="V323" i="6" s="1"/>
  <c r="R131" i="91" s="1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B227" i="6"/>
  <c r="BJ252" i="6"/>
  <c r="AT252" i="6"/>
  <c r="AD252" i="6"/>
  <c r="BF526" i="6"/>
  <c r="BB349" i="97" s="1"/>
  <c r="AU526" i="6"/>
  <c r="AQ349" i="97" s="1"/>
  <c r="AU490" i="6"/>
  <c r="AQ313" i="97" s="1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9" i="6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AO307" i="97" s="1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K495" i="6" s="1"/>
  <c r="G318" i="97" s="1"/>
  <c r="AL176" i="60"/>
  <c r="BI493" i="6"/>
  <c r="BI495" i="6" s="1"/>
  <c r="BE318" i="97" s="1"/>
  <c r="AS493" i="6"/>
  <c r="AS495" i="6" s="1"/>
  <c r="AO318" i="97" s="1"/>
  <c r="AC493" i="6"/>
  <c r="AC495" i="6" s="1"/>
  <c r="Y318" i="97" s="1"/>
  <c r="M493" i="6"/>
  <c r="M495" i="6" s="1"/>
  <c r="I318" i="97" s="1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AG495" i="6" s="1"/>
  <c r="AC318" i="97" s="1"/>
  <c r="Q493" i="6"/>
  <c r="Q495" i="6" s="1"/>
  <c r="M318" i="97" s="1"/>
  <c r="AG187" i="6"/>
  <c r="BA493" i="6"/>
  <c r="BA495" i="6" s="1"/>
  <c r="AW318" i="97" s="1"/>
  <c r="AK493" i="6"/>
  <c r="AG316" i="97" s="1"/>
  <c r="U493" i="6"/>
  <c r="U495" i="6" s="1"/>
  <c r="Q318" i="97" s="1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T316" i="97" s="1"/>
  <c r="V493" i="6"/>
  <c r="T493" i="6"/>
  <c r="R493" i="6"/>
  <c r="P493" i="6"/>
  <c r="L316" i="97" s="1"/>
  <c r="N493" i="6"/>
  <c r="L493" i="6"/>
  <c r="J493" i="6"/>
  <c r="J495" i="6" s="1"/>
  <c r="F318" i="97" s="1"/>
  <c r="H493" i="6"/>
  <c r="D316" i="97" s="1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B244" i="97" s="1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A244" i="97" s="1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C244" i="97" s="1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F199" i="97" s="1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M322" i="97" s="1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I414" i="6" s="1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H414" i="6" s="1"/>
  <c r="BE412" i="6"/>
  <c r="BA235" i="97" s="1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W486" i="6" s="1"/>
  <c r="S309" i="97" s="1"/>
  <c r="O484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BL434" i="6" s="1"/>
  <c r="BH257" i="97" s="1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Q459" i="6"/>
  <c r="M282" i="97" s="1"/>
  <c r="G484" i="6"/>
  <c r="C307" i="97" s="1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M484" i="6"/>
  <c r="BM486" i="6" s="1"/>
  <c r="BE484" i="6"/>
  <c r="BE486" i="6" s="1"/>
  <c r="AW484" i="6"/>
  <c r="AS307" i="97" s="1"/>
  <c r="AO484" i="6"/>
  <c r="AK307" i="97" s="1"/>
  <c r="AG484" i="6"/>
  <c r="AC307" i="97" s="1"/>
  <c r="Y484" i="6"/>
  <c r="Q484" i="6"/>
  <c r="I484" i="6"/>
  <c r="E307" i="97" s="1"/>
  <c r="AW412" i="6"/>
  <c r="AP412" i="6"/>
  <c r="AP414" i="6" s="1"/>
  <c r="AP416" i="6" s="1"/>
  <c r="AL239" i="97" s="1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AA459" i="6"/>
  <c r="O280" i="97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P351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W307" i="97" s="1"/>
  <c r="S484" i="6"/>
  <c r="S486" i="6" s="1"/>
  <c r="S488" i="6" s="1"/>
  <c r="O311" i="97" s="1"/>
  <c r="K484" i="6"/>
  <c r="K486" i="6" s="1"/>
  <c r="K488" i="6" s="1"/>
  <c r="G311" i="97" s="1"/>
  <c r="BF412" i="6"/>
  <c r="BB235" i="97" s="1"/>
  <c r="BC412" i="6"/>
  <c r="BC414" i="6" s="1"/>
  <c r="AC432" i="6"/>
  <c r="R347" i="6"/>
  <c r="R349" i="6" s="1"/>
  <c r="N151" i="91" s="1"/>
  <c r="K412" i="6"/>
  <c r="G235" i="97" s="1"/>
  <c r="AM347" i="6"/>
  <c r="AM349" i="6" s="1"/>
  <c r="AM351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O280" i="97"/>
  <c r="U459" i="6"/>
  <c r="AR412" i="6"/>
  <c r="AN235" i="97" s="1"/>
  <c r="E202" i="97"/>
  <c r="M202" i="97"/>
  <c r="Q202" i="97"/>
  <c r="AO202" i="97"/>
  <c r="R17" i="29"/>
  <c r="R18" i="29" s="1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 s="1"/>
  <c r="K520" i="6"/>
  <c r="R520" i="6"/>
  <c r="Z520" i="6"/>
  <c r="AH520" i="6"/>
  <c r="AD343" i="97" s="1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AR343" i="97" s="1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S22" i="60" s="1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O495" i="6"/>
  <c r="BK318" i="97" s="1"/>
  <c r="E111" i="91"/>
  <c r="E17" i="92" s="1"/>
  <c r="E18" i="92" s="1"/>
  <c r="E27" i="92" s="1"/>
  <c r="E28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AV351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J334" i="97"/>
  <c r="N513" i="6"/>
  <c r="P468" i="6"/>
  <c r="L291" i="97" s="1"/>
  <c r="L289" i="97"/>
  <c r="AW334" i="97"/>
  <c r="BA513" i="6"/>
  <c r="BA515" i="6" s="1"/>
  <c r="AW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AC316" i="97"/>
  <c r="O316" i="97"/>
  <c r="S495" i="6"/>
  <c r="O318" i="97" s="1"/>
  <c r="BM432" i="6"/>
  <c r="BM434" i="6" s="1"/>
  <c r="BI257" i="97" s="1"/>
  <c r="BI253" i="97"/>
  <c r="BE144" i="6"/>
  <c r="BE559" i="6" s="1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AL481" i="6"/>
  <c r="AH304" i="97" s="1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AQ481" i="6"/>
  <c r="AM304" i="97" s="1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I226" i="97" s="1"/>
  <c r="AW403" i="6"/>
  <c r="AK403" i="6"/>
  <c r="AG226" i="97" s="1"/>
  <c r="AE439" i="6"/>
  <c r="AE441" i="6" s="1"/>
  <c r="AA264" i="97" s="1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BO479" i="6" s="1"/>
  <c r="BK302" i="97" s="1"/>
  <c r="AK450" i="6"/>
  <c r="AG273" i="97" s="1"/>
  <c r="AR475" i="6"/>
  <c r="AR477" i="6" s="1"/>
  <c r="G450" i="6"/>
  <c r="AD475" i="6"/>
  <c r="AD477" i="6" s="1"/>
  <c r="AA475" i="6"/>
  <c r="W298" i="97" s="1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K255" i="97" s="1"/>
  <c r="H253" i="97"/>
  <c r="L432" i="6"/>
  <c r="X508" i="6"/>
  <c r="T331" i="97" s="1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BC165" i="91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BK177" i="60"/>
  <c r="L202" i="97"/>
  <c r="U201" i="97"/>
  <c r="AB147" i="6"/>
  <c r="Q135" i="6"/>
  <c r="L15" i="71" s="1"/>
  <c r="BA17" i="29"/>
  <c r="BA18" i="29" s="1"/>
  <c r="F176" i="60"/>
  <c r="H146" i="6"/>
  <c r="I135" i="6"/>
  <c r="E199" i="97" s="1"/>
  <c r="BF543" i="6"/>
  <c r="BB366" i="97" s="1"/>
  <c r="AT198" i="97"/>
  <c r="T203" i="97"/>
  <c r="X203" i="97"/>
  <c r="M135" i="6"/>
  <c r="H15" i="71" s="1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Y199" i="97" s="1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AK259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F316" i="97"/>
  <c r="O151" i="91"/>
  <c r="O153" i="91" s="1"/>
  <c r="S351" i="6"/>
  <c r="K513" i="6"/>
  <c r="K515" i="6" s="1"/>
  <c r="G338" i="97" s="1"/>
  <c r="AS217" i="97"/>
  <c r="AJ255" i="97"/>
  <c r="AN434" i="6"/>
  <c r="AJ257" i="97" s="1"/>
  <c r="J151" i="91"/>
  <c r="J153" i="91" s="1"/>
  <c r="AK432" i="6"/>
  <c r="AK434" i="6" s="1"/>
  <c r="AG257" i="97" s="1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AU298" i="97" s="1"/>
  <c r="BD271" i="97"/>
  <c r="BK475" i="6"/>
  <c r="BG298" i="97" s="1"/>
  <c r="BJ271" i="97"/>
  <c r="M475" i="6"/>
  <c r="R475" i="6"/>
  <c r="R477" i="6" s="1"/>
  <c r="W475" i="6"/>
  <c r="S298" i="97" s="1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S144" i="91" s="1"/>
  <c r="F67" i="68"/>
  <c r="F73" i="68" s="1"/>
  <c r="H184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F280" i="97"/>
  <c r="L459" i="6"/>
  <c r="J280" i="97"/>
  <c r="L280" i="97"/>
  <c r="R459" i="6"/>
  <c r="N282" i="97" s="1"/>
  <c r="P280" i="97"/>
  <c r="V459" i="6"/>
  <c r="R282" i="97" s="1"/>
  <c r="T280" i="97"/>
  <c r="V280" i="97"/>
  <c r="X280" i="97"/>
  <c r="AD459" i="6"/>
  <c r="AH459" i="6"/>
  <c r="AF280" i="97"/>
  <c r="AN459" i="6"/>
  <c r="AJ282" i="97" s="1"/>
  <c r="AT459" i="6"/>
  <c r="AV459" i="6"/>
  <c r="AT280" i="97"/>
  <c r="AZ459" i="6"/>
  <c r="BB459" i="6"/>
  <c r="BB280" i="97"/>
  <c r="BD280" i="97"/>
  <c r="BL459" i="6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R227" i="6"/>
  <c r="R230" i="6" s="1"/>
  <c r="BF481" i="6"/>
  <c r="BB304" i="97" s="1"/>
  <c r="T481" i="6"/>
  <c r="P304" i="97" s="1"/>
  <c r="Q481" i="6"/>
  <c r="M304" i="97" s="1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P292" i="6"/>
  <c r="P295" i="6" s="1"/>
  <c r="AH58" i="60"/>
  <c r="BI143" i="6"/>
  <c r="BI558" i="6" s="1"/>
  <c r="BJ292" i="6"/>
  <c r="AY292" i="6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AT135" i="6"/>
  <c r="AO15" i="71" s="1"/>
  <c r="AK145" i="6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H255" i="97"/>
  <c r="Q12" i="71"/>
  <c r="Q16" i="12"/>
  <c r="T151" i="91"/>
  <c r="T153" i="91" s="1"/>
  <c r="AF504" i="6"/>
  <c r="AF506" i="6" s="1"/>
  <c r="AB329" i="97" s="1"/>
  <c r="AB325" i="97"/>
  <c r="I351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AQ307" i="97"/>
  <c r="AU486" i="6"/>
  <c r="AO486" i="6"/>
  <c r="AI307" i="97"/>
  <c r="AM486" i="6"/>
  <c r="AG307" i="97"/>
  <c r="AK486" i="6"/>
  <c r="AK488" i="6" s="1"/>
  <c r="AG311" i="97" s="1"/>
  <c r="Y307" i="97"/>
  <c r="AC486" i="6"/>
  <c r="Y309" i="97" s="1"/>
  <c r="U307" i="97"/>
  <c r="Y486" i="6"/>
  <c r="Q307" i="97"/>
  <c r="U486" i="6"/>
  <c r="Q309" i="97" s="1"/>
  <c r="K307" i="97"/>
  <c r="O486" i="6"/>
  <c r="G309" i="97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L351" i="6"/>
  <c r="H151" i="91"/>
  <c r="H153" i="91" s="1"/>
  <c r="Y289" i="97"/>
  <c r="AC468" i="6"/>
  <c r="Y291" i="97" s="1"/>
  <c r="I289" i="97"/>
  <c r="M468" i="6"/>
  <c r="I291" i="97" s="1"/>
  <c r="AE307" i="97"/>
  <c r="BH244" i="97"/>
  <c r="AT7" i="29"/>
  <c r="AT9" i="29" s="1"/>
  <c r="AT33" i="29" s="1"/>
  <c r="AN144" i="6"/>
  <c r="AE292" i="6"/>
  <c r="BH287" i="6"/>
  <c r="L59" i="60"/>
  <c r="C33" i="9"/>
  <c r="AH253" i="97"/>
  <c r="AZ253" i="97"/>
  <c r="BD289" i="97"/>
  <c r="S316" i="97"/>
  <c r="AF147" i="6"/>
  <c r="H49" i="6"/>
  <c r="C17" i="12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F343" i="97"/>
  <c r="C235" i="97"/>
  <c r="G414" i="6"/>
  <c r="C237" i="97" s="1"/>
  <c r="H325" i="97"/>
  <c r="L504" i="6"/>
  <c r="Q378" i="6"/>
  <c r="N60" i="60"/>
  <c r="Y219" i="97"/>
  <c r="E9" i="29"/>
  <c r="E33" i="29" s="1"/>
  <c r="AI488" i="6"/>
  <c r="AE311" i="97" s="1"/>
  <c r="G486" i="6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F481" i="6"/>
  <c r="AB304" i="97" s="1"/>
  <c r="Y481" i="6"/>
  <c r="U304" i="97" s="1"/>
  <c r="P481" i="6"/>
  <c r="L304" i="97" s="1"/>
  <c r="I481" i="6"/>
  <c r="E304" i="97" s="1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I235" i="97"/>
  <c r="M414" i="6"/>
  <c r="H237" i="97"/>
  <c r="L416" i="6"/>
  <c r="H239" i="97" s="1"/>
  <c r="U351" i="6"/>
  <c r="Q151" i="91"/>
  <c r="Q153" i="91" s="1"/>
  <c r="AY155" i="91"/>
  <c r="AD151" i="91"/>
  <c r="AD153" i="91" s="1"/>
  <c r="E334" i="97"/>
  <c r="AJ241" i="97"/>
  <c r="Y178" i="60"/>
  <c r="T14" i="71"/>
  <c r="T18" i="12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L351" i="6"/>
  <c r="X22" i="60"/>
  <c r="H22" i="60"/>
  <c r="AE327" i="97"/>
  <c r="AL241" i="97"/>
  <c r="H155" i="9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A316" i="97"/>
  <c r="BE316" i="97"/>
  <c r="AU151" i="91"/>
  <c r="AU153" i="91" s="1"/>
  <c r="AY351" i="6"/>
  <c r="S18" i="12"/>
  <c r="U104" i="60"/>
  <c r="AJ524" i="6"/>
  <c r="AF347" i="97" s="1"/>
  <c r="AF345" i="97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J67" i="68"/>
  <c r="AW27" i="29"/>
  <c r="AW41" i="29" s="1"/>
  <c r="AW43" i="29" s="1"/>
  <c r="AY6" i="28" s="1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AY67" i="68"/>
  <c r="BJ504" i="6"/>
  <c r="BE343" i="97"/>
  <c r="BI522" i="6"/>
  <c r="BA522" i="6"/>
  <c r="AW343" i="97"/>
  <c r="AA325" i="97"/>
  <c r="AE504" i="6"/>
  <c r="BG280" i="97"/>
  <c r="BK459" i="6"/>
  <c r="L486" i="6"/>
  <c r="AA477" i="6"/>
  <c r="BI289" i="97"/>
  <c r="BM468" i="6"/>
  <c r="BM504" i="6"/>
  <c r="AT468" i="6"/>
  <c r="AP291" i="97" s="1"/>
  <c r="AK495" i="6"/>
  <c r="AG318" i="97" s="1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V495" i="6"/>
  <c r="R318" i="97" s="1"/>
  <c r="R316" i="97"/>
  <c r="BH18" i="29"/>
  <c r="BC143" i="6"/>
  <c r="BC287" i="6"/>
  <c r="BC110" i="91"/>
  <c r="BC16" i="92" s="1"/>
  <c r="BI18" i="92"/>
  <c r="BI27" i="92" s="1"/>
  <c r="BI28" i="92" s="1"/>
  <c r="K103" i="60"/>
  <c r="M253" i="97"/>
  <c r="AD495" i="6"/>
  <c r="Z318" i="97" s="1"/>
  <c r="Z316" i="97"/>
  <c r="BO486" i="6"/>
  <c r="BK307" i="97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Y316" i="97"/>
  <c r="AH504" i="6"/>
  <c r="AD325" i="97"/>
  <c r="AX495" i="6"/>
  <c r="AT318" i="97" s="1"/>
  <c r="AT316" i="97"/>
  <c r="AQ280" i="97"/>
  <c r="R432" i="6"/>
  <c r="R434" i="6" s="1"/>
  <c r="N257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AH203" i="6"/>
  <c r="AZ141" i="91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I468" i="6"/>
  <c r="E291" i="97" s="1"/>
  <c r="P396" i="6"/>
  <c r="BA223" i="97"/>
  <c r="H351" i="6"/>
  <c r="AE351" i="6"/>
  <c r="K396" i="6"/>
  <c r="AG351" i="6"/>
  <c r="V217" i="97"/>
  <c r="E223" i="97"/>
  <c r="BH141" i="91"/>
  <c r="K18" i="29"/>
  <c r="M223" i="97"/>
  <c r="C289" i="97"/>
  <c r="G468" i="6"/>
  <c r="G27" i="29"/>
  <c r="AC277" i="6"/>
  <c r="S141" i="9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AP513" i="6"/>
  <c r="AL334" i="97"/>
  <c r="G165" i="91"/>
  <c r="K378" i="6"/>
  <c r="BC9" i="29"/>
  <c r="BJ18" i="29"/>
  <c r="AL9" i="29"/>
  <c r="AE9" i="29"/>
  <c r="U27" i="29"/>
  <c r="N504" i="6"/>
  <c r="AO504" i="6"/>
  <c r="AK325" i="97"/>
  <c r="AH325" i="97"/>
  <c r="AL504" i="6"/>
  <c r="AC459" i="6"/>
  <c r="Y280" i="97"/>
  <c r="AA307" i="97"/>
  <c r="AE486" i="6"/>
  <c r="AW280" i="97"/>
  <c r="BA459" i="6"/>
  <c r="AA253" i="97"/>
  <c r="J289" i="97"/>
  <c r="AM289" i="97"/>
  <c r="H495" i="6"/>
  <c r="D318" i="97" s="1"/>
  <c r="AU307" i="97"/>
  <c r="AY486" i="6"/>
  <c r="AW459" i="6"/>
  <c r="AO9" i="29"/>
  <c r="Q9" i="29"/>
  <c r="BA9" i="29"/>
  <c r="AS468" i="6"/>
  <c r="AG486" i="6"/>
  <c r="AW504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J131" i="91"/>
  <c r="AA153" i="91"/>
  <c r="AA203" i="6"/>
  <c r="AN137" i="91"/>
  <c r="AI398" i="6"/>
  <c r="AE221" i="97" s="1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F178" i="60"/>
  <c r="F23" i="97"/>
  <c r="D15" i="71"/>
  <c r="AR219" i="97"/>
  <c r="BL522" i="6"/>
  <c r="BH343" i="97"/>
  <c r="BB522" i="6"/>
  <c r="X522" i="6"/>
  <c r="T343" i="97"/>
  <c r="BJ334" i="97"/>
  <c r="BN513" i="6"/>
  <c r="BF459" i="6"/>
  <c r="BA486" i="6"/>
  <c r="AW307" i="97"/>
  <c r="AR325" i="97"/>
  <c r="AV504" i="6"/>
  <c r="R425" i="6"/>
  <c r="N248" i="97" s="1"/>
  <c r="Z178" i="60"/>
  <c r="BB316" i="97"/>
  <c r="AK199" i="97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BI255" i="97" l="1"/>
  <c r="AJ19" i="12"/>
  <c r="T94" i="68"/>
  <c r="V332" i="6" s="1"/>
  <c r="R138" i="91" s="1"/>
  <c r="AM405" i="6"/>
  <c r="AI228" i="97" s="1"/>
  <c r="AL178" i="60"/>
  <c r="AO316" i="97"/>
  <c r="AZ336" i="97"/>
  <c r="AR151" i="91"/>
  <c r="AR153" i="91" s="1"/>
  <c r="AA486" i="6"/>
  <c r="O309" i="97"/>
  <c r="Y396" i="6"/>
  <c r="AH522" i="6"/>
  <c r="AS522" i="6"/>
  <c r="D19" i="12"/>
  <c r="AX522" i="6"/>
  <c r="BA307" i="97"/>
  <c r="H185" i="6"/>
  <c r="G336" i="97"/>
  <c r="AA262" i="97"/>
  <c r="AJ152" i="6"/>
  <c r="K22" i="60"/>
  <c r="AL235" i="97"/>
  <c r="E235" i="97"/>
  <c r="L60" i="60"/>
  <c r="AY513" i="6"/>
  <c r="E237" i="97"/>
  <c r="I416" i="6"/>
  <c r="E239" i="97" s="1"/>
  <c r="BD423" i="6"/>
  <c r="AZ246" i="97" s="1"/>
  <c r="AG255" i="97"/>
  <c r="O434" i="6"/>
  <c r="K257" i="97" s="1"/>
  <c r="Q441" i="6"/>
  <c r="M264" i="97" s="1"/>
  <c r="U18" i="92"/>
  <c r="U27" i="92" s="1"/>
  <c r="U28" i="92" s="1"/>
  <c r="Z152" i="6"/>
  <c r="AY235" i="97"/>
  <c r="AL244" i="97"/>
  <c r="AN495" i="6"/>
  <c r="AJ318" i="97" s="1"/>
  <c r="AF316" i="97"/>
  <c r="W19" i="12"/>
  <c r="BJ423" i="6"/>
  <c r="BM461" i="6"/>
  <c r="BI284" i="97" s="1"/>
  <c r="BI282" i="97"/>
  <c r="AI151" i="91"/>
  <c r="X277" i="6"/>
  <c r="U158" i="59" s="1"/>
  <c r="X495" i="6"/>
  <c r="T318" i="97" s="1"/>
  <c r="AK316" i="97"/>
  <c r="AE19" i="12"/>
  <c r="AF434" i="6"/>
  <c r="AB257" i="97" s="1"/>
  <c r="BD495" i="6"/>
  <c r="AZ318" i="97" s="1"/>
  <c r="E15" i="71"/>
  <c r="AO93" i="68"/>
  <c r="Q316" i="97"/>
  <c r="E19" i="12"/>
  <c r="BM495" i="6"/>
  <c r="BI318" i="97" s="1"/>
  <c r="BI280" i="97"/>
  <c r="BE13" i="71"/>
  <c r="AH280" i="97"/>
  <c r="AQ333" i="6"/>
  <c r="BE17" i="12"/>
  <c r="M15" i="71"/>
  <c r="AS486" i="6"/>
  <c r="S307" i="97"/>
  <c r="P9" i="29"/>
  <c r="P33" i="29" s="1"/>
  <c r="AM414" i="6"/>
  <c r="AI237" i="97" s="1"/>
  <c r="BN461" i="6"/>
  <c r="BJ284" i="97" s="1"/>
  <c r="U334" i="97"/>
  <c r="AV522" i="6"/>
  <c r="M19" i="12"/>
  <c r="L151" i="91"/>
  <c r="L153" i="91" s="1"/>
  <c r="AE423" i="6"/>
  <c r="AW486" i="6"/>
  <c r="P15" i="71"/>
  <c r="R351" i="6"/>
  <c r="AF477" i="6"/>
  <c r="AF479" i="6" s="1"/>
  <c r="AB302" i="97" s="1"/>
  <c r="BK300" i="97"/>
  <c r="AG343" i="97"/>
  <c r="AA277" i="6"/>
  <c r="X158" i="59" s="1"/>
  <c r="X15" i="71"/>
  <c r="BG423" i="6"/>
  <c r="V151" i="91"/>
  <c r="V153" i="91" s="1"/>
  <c r="M486" i="6"/>
  <c r="X19" i="12"/>
  <c r="AY477" i="6"/>
  <c r="BC18" i="92"/>
  <c r="BC27" i="92" s="1"/>
  <c r="BC28" i="92" s="1"/>
  <c r="T334" i="97"/>
  <c r="AL199" i="97"/>
  <c r="AH277" i="6"/>
  <c r="AE158" i="59" s="1"/>
  <c r="Z208" i="6"/>
  <c r="P235" i="97"/>
  <c r="G151" i="91"/>
  <c r="G153" i="91" s="1"/>
  <c r="BH246" i="97"/>
  <c r="X515" i="6"/>
  <c r="T338" i="97" s="1"/>
  <c r="BA19" i="12"/>
  <c r="BM548" i="6"/>
  <c r="BI371" i="97" s="1"/>
  <c r="L75" i="68"/>
  <c r="N305" i="6" s="1"/>
  <c r="X199" i="97"/>
  <c r="G316" i="97"/>
  <c r="G515" i="6"/>
  <c r="C338" i="97" s="1"/>
  <c r="O307" i="97"/>
  <c r="AV495" i="6"/>
  <c r="AR318" i="97" s="1"/>
  <c r="I12" i="71"/>
  <c r="W132" i="91"/>
  <c r="AL60" i="60"/>
  <c r="AW94" i="68"/>
  <c r="AY332" i="6" s="1"/>
  <c r="AW93" i="68"/>
  <c r="BI351" i="6"/>
  <c r="AT93" i="68"/>
  <c r="I316" i="97"/>
  <c r="J486" i="6"/>
  <c r="BD307" i="97"/>
  <c r="AV60" i="60"/>
  <c r="N360" i="6"/>
  <c r="K159" i="59" s="1"/>
  <c r="AR18" i="92"/>
  <c r="AR27" i="92" s="1"/>
  <c r="AR28" i="92" s="1"/>
  <c r="AL153" i="6"/>
  <c r="F16" i="12"/>
  <c r="AF522" i="6"/>
  <c r="BG351" i="6"/>
  <c r="AK19" i="12"/>
  <c r="V414" i="6"/>
  <c r="R237" i="97" s="1"/>
  <c r="AW226" i="97"/>
  <c r="L513" i="6"/>
  <c r="L515" i="6" s="1"/>
  <c r="H338" i="97" s="1"/>
  <c r="AJ13" i="71"/>
  <c r="BL452" i="6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X159" i="59" s="1"/>
  <c r="E155" i="91"/>
  <c r="I360" i="6"/>
  <c r="F159" i="59" s="1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J162" i="91" s="1"/>
  <c r="AJ36" i="92" s="1"/>
  <c r="AN360" i="6"/>
  <c r="AI155" i="91"/>
  <c r="AM360" i="6"/>
  <c r="S360" i="6"/>
  <c r="X360" i="6"/>
  <c r="K155" i="91"/>
  <c r="O360" i="6"/>
  <c r="AL360" i="6"/>
  <c r="AI159" i="59" s="1"/>
  <c r="AX155" i="91"/>
  <c r="BB360" i="6"/>
  <c r="AG155" i="91"/>
  <c r="AK360" i="6"/>
  <c r="BD155" i="91"/>
  <c r="BH360" i="6"/>
  <c r="BE159" i="59" s="1"/>
  <c r="AU155" i="91"/>
  <c r="AY360" i="6"/>
  <c r="AV159" i="59" s="1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AF159" i="59" s="1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BH159" i="59" s="1"/>
  <c r="AZ155" i="91"/>
  <c r="BD360" i="6"/>
  <c r="BA159" i="59" s="1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P162" i="91" s="1"/>
  <c r="AP36" i="92" s="1"/>
  <c r="AT360" i="6"/>
  <c r="AF155" i="91"/>
  <c r="AJ360" i="6"/>
  <c r="AN155" i="91"/>
  <c r="AR360" i="6"/>
  <c r="U360" i="6"/>
  <c r="C155" i="91"/>
  <c r="C16" i="91" s="1"/>
  <c r="G360" i="6"/>
  <c r="D159" i="59" s="1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E282" i="97" s="1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282" i="97" s="1"/>
  <c r="V333" i="6"/>
  <c r="BJ343" i="97"/>
  <c r="AS104" i="60"/>
  <c r="AL237" i="97"/>
  <c r="T277" i="6"/>
  <c r="AI93" i="68"/>
  <c r="BB93" i="68"/>
  <c r="BD323" i="6" s="1"/>
  <c r="AZ131" i="91" s="1"/>
  <c r="AZ132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BF488" i="6" s="1"/>
  <c r="BB311" i="97" s="1"/>
  <c r="J138" i="91"/>
  <c r="J139" i="91" s="1"/>
  <c r="X71" i="68"/>
  <c r="Z166" i="6" s="1"/>
  <c r="Z167" i="6" s="1"/>
  <c r="BA343" i="97"/>
  <c r="AH425" i="6"/>
  <c r="AD248" i="97" s="1"/>
  <c r="AA495" i="6"/>
  <c r="W318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A237" i="97" s="1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BH452" i="6" s="1"/>
  <c r="BD275" i="97" s="1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C336" i="97" s="1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BG479" i="6" s="1"/>
  <c r="BC302" i="97" s="1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W479" i="6" s="1"/>
  <c r="S302" i="97" s="1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AB461" i="6" s="1"/>
  <c r="X284" i="97" s="1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X199" i="97"/>
  <c r="L77" i="68"/>
  <c r="N406" i="6" s="1"/>
  <c r="J229" i="97" s="1"/>
  <c r="BH13" i="71"/>
  <c r="BG441" i="6"/>
  <c r="BC264" i="97" s="1"/>
  <c r="AF398" i="6"/>
  <c r="AB221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AZ452" i="6" s="1"/>
  <c r="AV275" i="97" s="1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157" i="59" s="1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AR160" i="59" s="1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K452" i="6"/>
  <c r="AG275" i="97" s="1"/>
  <c r="AW22" i="60"/>
  <c r="BM351" i="6"/>
  <c r="AY298" i="97"/>
  <c r="AV152" i="6"/>
  <c r="AQ104" i="60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AX20" i="12" s="1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F146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N488" i="6" s="1"/>
  <c r="J311" i="97" s="1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AW300" i="97" s="1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T356" i="97" s="1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D262" i="97"/>
  <c r="AQ159" i="59"/>
  <c r="Q488" i="6"/>
  <c r="M311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AB41" i="29"/>
  <c r="AB43" i="29" s="1"/>
  <c r="AD6" i="28" s="1"/>
  <c r="AC172" i="59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G104" i="60"/>
  <c r="C17" i="92"/>
  <c r="C14" i="91"/>
  <c r="C15" i="91" s="1"/>
  <c r="H282" i="97"/>
  <c r="L461" i="6"/>
  <c r="H284" i="97" s="1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N226" i="97"/>
  <c r="R405" i="6"/>
  <c r="D244" i="97"/>
  <c r="H423" i="6"/>
  <c r="AE244" i="97"/>
  <c r="AI423" i="6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E6" i="71"/>
  <c r="AW157" i="59"/>
  <c r="AA208" i="6"/>
  <c r="V93" i="68"/>
  <c r="V94" i="68"/>
  <c r="X332" i="6" s="1"/>
  <c r="J155" i="91"/>
  <c r="J162" i="91" s="1"/>
  <c r="J36" i="92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H134" i="91"/>
  <c r="AH162" i="91" s="1"/>
  <c r="AH36" i="92" s="1"/>
  <c r="P134" i="9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AE506" i="6"/>
  <c r="AA329" i="97" s="1"/>
  <c r="AA327" i="97"/>
  <c r="AQ452" i="6"/>
  <c r="AM275" i="97" s="1"/>
  <c r="AM273" i="97"/>
  <c r="D327" i="97"/>
  <c r="H506" i="6"/>
  <c r="D329" i="97" s="1"/>
  <c r="R159" i="59"/>
  <c r="W159" i="59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AW159" i="59"/>
  <c r="AL208" i="6"/>
  <c r="N19" i="29"/>
  <c r="N37" i="29" s="1"/>
  <c r="N38" i="29" s="1"/>
  <c r="P8" i="30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AJ153" i="91"/>
  <c r="H208" i="6"/>
  <c r="BL250" i="6"/>
  <c r="BL273" i="6"/>
  <c r="AK148" i="9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D9" i="30" l="1"/>
  <c r="BG356" i="97"/>
  <c r="Z461" i="6"/>
  <c r="V284" i="97" s="1"/>
  <c r="H336" i="97"/>
  <c r="AR20" i="12"/>
  <c r="U219" i="97"/>
  <c r="Y398" i="6"/>
  <c r="U221" i="97" s="1"/>
  <c r="AE162" i="91"/>
  <c r="AE36" i="92" s="1"/>
  <c r="AU162" i="91"/>
  <c r="AU36" i="92" s="1"/>
  <c r="J20" i="12"/>
  <c r="AA416" i="6"/>
  <c r="W239" i="97" s="1"/>
  <c r="U160" i="59"/>
  <c r="BG416" i="6"/>
  <c r="BC239" i="97" s="1"/>
  <c r="Q284" i="6"/>
  <c r="S300" i="97"/>
  <c r="R162" i="91"/>
  <c r="R36" i="92" s="1"/>
  <c r="BD273" i="97"/>
  <c r="X282" i="97"/>
  <c r="AB300" i="97"/>
  <c r="Q286" i="6"/>
  <c r="J309" i="97"/>
  <c r="Y162" i="91"/>
  <c r="Y36" i="92" s="1"/>
  <c r="V488" i="6"/>
  <c r="R311" i="97" s="1"/>
  <c r="AB293" i="6"/>
  <c r="AB295" i="6" s="1"/>
  <c r="AF162" i="91"/>
  <c r="AF36" i="92" s="1"/>
  <c r="BF246" i="97"/>
  <c r="BJ425" i="6"/>
  <c r="BF248" i="97" s="1"/>
  <c r="BA479" i="6"/>
  <c r="AW302" i="97" s="1"/>
  <c r="AD488" i="6"/>
  <c r="Z311" i="97" s="1"/>
  <c r="S273" i="97"/>
  <c r="AK16" i="71"/>
  <c r="AK29" i="71" s="1"/>
  <c r="I488" i="6"/>
  <c r="E311" i="97" s="1"/>
  <c r="AW286" i="6"/>
  <c r="AZ293" i="6"/>
  <c r="AZ295" i="6" s="1"/>
  <c r="AI20" i="12"/>
  <c r="AE20" i="12"/>
  <c r="AW6" i="71"/>
  <c r="P162" i="91"/>
  <c r="P36" i="92" s="1"/>
  <c r="BC300" i="97"/>
  <c r="BD324" i="6"/>
  <c r="K162" i="91"/>
  <c r="K36" i="92" s="1"/>
  <c r="O336" i="97"/>
  <c r="AE416" i="6"/>
  <c r="AA239" i="97" s="1"/>
  <c r="BB309" i="97"/>
  <c r="AM416" i="6"/>
  <c r="AI239" i="97" s="1"/>
  <c r="AO96" i="68"/>
  <c r="AQ323" i="6"/>
  <c r="G162" i="91"/>
  <c r="G36" i="92" s="1"/>
  <c r="AB162" i="91"/>
  <c r="AB36" i="92" s="1"/>
  <c r="BG515" i="6"/>
  <c r="BC338" i="97" s="1"/>
  <c r="AV273" i="97"/>
  <c r="X306" i="6"/>
  <c r="AK162" i="91"/>
  <c r="AK36" i="92" s="1"/>
  <c r="AY323" i="6"/>
  <c r="AW96" i="68"/>
  <c r="AY333" i="6"/>
  <c r="AU138" i="91"/>
  <c r="AU139" i="91" s="1"/>
  <c r="V416" i="6"/>
  <c r="R239" i="97" s="1"/>
  <c r="BB96" i="68"/>
  <c r="AF524" i="6"/>
  <c r="AB347" i="97" s="1"/>
  <c r="AB345" i="97"/>
  <c r="F6" i="9"/>
  <c r="AV323" i="6"/>
  <c r="AT96" i="68"/>
  <c r="AT470" i="6"/>
  <c r="AP293" i="97" s="1"/>
  <c r="S461" i="6"/>
  <c r="O284" i="97" s="1"/>
  <c r="AY452" i="6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N210" i="6" s="1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AL9" i="30" s="1"/>
  <c r="AL40" i="30" s="1"/>
  <c r="AJ48" i="64" s="1"/>
  <c r="AJ50" i="64" s="1"/>
  <c r="BB237" i="97"/>
  <c r="AR357" i="6"/>
  <c r="U34" i="29"/>
  <c r="W12" i="28" s="1"/>
  <c r="W13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M48" i="64" s="1"/>
  <c r="M50" i="64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F161" i="59" s="1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J178" i="59" s="1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AK178" i="59" s="1"/>
  <c r="Y6" i="71"/>
  <c r="P282" i="97"/>
  <c r="AV564" i="6"/>
  <c r="P488" i="6"/>
  <c r="L311" i="97" s="1"/>
  <c r="BD282" i="97"/>
  <c r="AH560" i="6"/>
  <c r="AC8" i="12" s="1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D57" i="33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T358" i="6" s="1"/>
  <c r="AT371" i="6" s="1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Z146" i="91" s="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AE18" i="34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T18" i="34" s="1"/>
  <c r="AR10" i="29"/>
  <c r="AR32" i="29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N357" i="6" s="1"/>
  <c r="BN358" i="6" s="1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AM284" i="6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19" i="6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AF151" i="59"/>
  <c r="U284" i="6"/>
  <c r="O564" i="6"/>
  <c r="AJ151" i="59"/>
  <c r="AD24" i="36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562" i="6"/>
  <c r="I10" i="12" s="1"/>
  <c r="BO286" i="6"/>
  <c r="BL151" i="59"/>
  <c r="BO285" i="6"/>
  <c r="BO284" i="6"/>
  <c r="BO279" i="6"/>
  <c r="BO288" i="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AP125" i="91"/>
  <c r="AP158" i="91"/>
  <c r="AP33" i="92" s="1"/>
  <c r="O125" i="91"/>
  <c r="O158" i="91"/>
  <c r="O33" i="92" s="1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BA48" i="64"/>
  <c r="BH158" i="91"/>
  <c r="BH33" i="92" s="1"/>
  <c r="E5" i="31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H5" i="31" l="1"/>
  <c r="I289" i="6"/>
  <c r="Q289" i="6"/>
  <c r="Q297" i="6" s="1"/>
  <c r="AE48" i="64"/>
  <c r="AE50" i="64" s="1"/>
  <c r="F5" i="31"/>
  <c r="AZ24" i="36"/>
  <c r="D35" i="33"/>
  <c r="AG35" i="33" s="1"/>
  <c r="AH35" i="33" s="1"/>
  <c r="AT48" i="64"/>
  <c r="AT50" i="64" s="1"/>
  <c r="AT18" i="34"/>
  <c r="D17" i="33"/>
  <c r="D50" i="33"/>
  <c r="AV50" i="33" s="1"/>
  <c r="AW50" i="33" s="1"/>
  <c r="M18" i="34"/>
  <c r="E27" i="91"/>
  <c r="L24" i="36"/>
  <c r="BB352" i="97"/>
  <c r="BA289" i="6"/>
  <c r="AW289" i="6"/>
  <c r="AW297" i="6" s="1"/>
  <c r="BE9" i="30"/>
  <c r="BE40" i="30" s="1"/>
  <c r="BC18" i="34" s="1"/>
  <c r="F27" i="91"/>
  <c r="V177" i="59"/>
  <c r="AB159" i="91"/>
  <c r="D27" i="91"/>
  <c r="G24" i="36"/>
  <c r="AR34" i="29"/>
  <c r="AT12" i="28" s="1"/>
  <c r="AT13" i="28" s="1"/>
  <c r="AS178" i="59" s="1"/>
  <c r="Z223" i="6"/>
  <c r="Z221" i="6"/>
  <c r="AM131" i="91"/>
  <c r="AM132" i="91" s="1"/>
  <c r="AQ324" i="6"/>
  <c r="AK228" i="6"/>
  <c r="AK230" i="6" s="1"/>
  <c r="D24" i="33"/>
  <c r="V24" i="33" s="1"/>
  <c r="W150" i="59"/>
  <c r="Z220" i="6"/>
  <c r="BA561" i="6"/>
  <c r="AI352" i="97"/>
  <c r="BC561" i="6"/>
  <c r="AU131" i="91"/>
  <c r="AU132" i="91" s="1"/>
  <c r="AY324" i="6"/>
  <c r="AR131" i="91"/>
  <c r="AR132" i="91" s="1"/>
  <c r="AV324" i="6"/>
  <c r="AS561" i="6"/>
  <c r="AN9" i="12" s="1"/>
  <c r="AQ352" i="97"/>
  <c r="BJ561" i="6"/>
  <c r="P561" i="6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M297" i="6" s="1"/>
  <c r="AH561" i="6"/>
  <c r="AC9" i="12" s="1"/>
  <c r="BE289" i="6"/>
  <c r="C27" i="29"/>
  <c r="H5" i="35"/>
  <c r="AC48" i="64"/>
  <c r="AC50" i="64" s="1"/>
  <c r="AC18" i="34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T47" i="33" s="1"/>
  <c r="AV8" i="12"/>
  <c r="F6" i="71"/>
  <c r="AY9" i="36"/>
  <c r="H223" i="6"/>
  <c r="E150" i="59"/>
  <c r="V152" i="59"/>
  <c r="Y362" i="6"/>
  <c r="AJ376" i="6"/>
  <c r="AJ378" i="6" s="1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V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C10" i="29" s="1"/>
  <c r="C32" i="29" s="1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E24" i="36"/>
  <c r="BO561" i="6"/>
  <c r="BJ9" i="12" s="1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BL544" i="6" s="1"/>
  <c r="BH367" i="97" s="1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AP288" i="6"/>
  <c r="AP285" i="6"/>
  <c r="AP284" i="6"/>
  <c r="AP279" i="6"/>
  <c r="K229" i="97"/>
  <c r="O407" i="6"/>
  <c r="K230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D9" i="12"/>
  <c r="AP9" i="12"/>
  <c r="AJ289" i="6"/>
  <c r="AT561" i="6"/>
  <c r="AK9" i="12"/>
  <c r="Y26" i="33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L535" i="6"/>
  <c r="BH358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O17" i="33"/>
  <c r="P17" i="33" s="1"/>
  <c r="AU289" i="6"/>
  <c r="AH9" i="12"/>
  <c r="E9" i="12"/>
  <c r="E161" i="59"/>
  <c r="AG34" i="33"/>
  <c r="AI146" i="91"/>
  <c r="M14" i="33"/>
  <c r="AB297" i="6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BG160" i="91" l="1"/>
  <c r="BG35" i="92" s="1"/>
  <c r="AS177" i="59"/>
  <c r="G11" i="35"/>
  <c r="BM214" i="6"/>
  <c r="BA297" i="6"/>
  <c r="D59" i="33"/>
  <c r="BE59" i="33" s="1"/>
  <c r="BF59" i="33" s="1"/>
  <c r="BG59" i="33" s="1"/>
  <c r="H38" i="31"/>
  <c r="BB24" i="36"/>
  <c r="Z224" i="6"/>
  <c r="AP367" i="6"/>
  <c r="BH354" i="97"/>
  <c r="BM220" i="6"/>
  <c r="D10" i="29"/>
  <c r="D32" i="29" s="1"/>
  <c r="D34" i="29" s="1"/>
  <c r="F12" i="28" s="1"/>
  <c r="P563" i="6"/>
  <c r="P565" i="6" s="1"/>
  <c r="AF166" i="91"/>
  <c r="F354" i="97"/>
  <c r="AH535" i="6"/>
  <c r="AD358" i="97" s="1"/>
  <c r="BL541" i="6"/>
  <c r="BH364" i="97" s="1"/>
  <c r="BL542" i="6"/>
  <c r="BH365" i="97" s="1"/>
  <c r="BL540" i="6"/>
  <c r="J542" i="6"/>
  <c r="F365" i="97" s="1"/>
  <c r="G153" i="59"/>
  <c r="BC535" i="6"/>
  <c r="AY358" i="97" s="1"/>
  <c r="J535" i="6"/>
  <c r="F358" i="97" s="1"/>
  <c r="BC540" i="6"/>
  <c r="AY363" i="97" s="1"/>
  <c r="J540" i="6"/>
  <c r="BG153" i="59"/>
  <c r="BJ542" i="6"/>
  <c r="BF365" i="97" s="1"/>
  <c r="BJ540" i="6"/>
  <c r="BF363" i="97" s="1"/>
  <c r="K9" i="12"/>
  <c r="K11" i="12" s="1"/>
  <c r="AK369" i="6"/>
  <c r="BB178" i="59"/>
  <c r="P540" i="6"/>
  <c r="L363" i="97" s="1"/>
  <c r="J544" i="6"/>
  <c r="F367" i="97" s="1"/>
  <c r="BC542" i="6"/>
  <c r="AY365" i="97" s="1"/>
  <c r="U549" i="6"/>
  <c r="Q372" i="97" s="1"/>
  <c r="BC544" i="6"/>
  <c r="AY367" i="97" s="1"/>
  <c r="BJ541" i="6"/>
  <c r="BF364" i="97" s="1"/>
  <c r="BJ544" i="6"/>
  <c r="BF367" i="97" s="1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M154" i="59" s="1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AZ363" i="97" s="1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AF380" i="6" s="1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B372" i="97" s="1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L9" i="12"/>
  <c r="AZ358" i="97"/>
  <c r="BM352" i="97"/>
  <c r="J26" i="97" s="1"/>
  <c r="AY562" i="6"/>
  <c r="AY210" i="6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AB164" i="91" l="1"/>
  <c r="BH59" i="33"/>
  <c r="BI59" i="33" s="1"/>
  <c r="BJ59" i="33" s="1"/>
  <c r="BK59" i="33" s="1"/>
  <c r="BL59" i="33" s="1"/>
  <c r="BM59" i="33" s="1"/>
  <c r="AI33" i="33"/>
  <c r="AJ33" i="33" s="1"/>
  <c r="AK33" i="33" s="1"/>
  <c r="J545" i="6"/>
  <c r="U551" i="6"/>
  <c r="BC545" i="6"/>
  <c r="AE154" i="59"/>
  <c r="BJ372" i="97"/>
  <c r="P545" i="6"/>
  <c r="P553" i="6" s="1"/>
  <c r="BB551" i="6"/>
  <c r="AX374" i="97" s="1"/>
  <c r="BJ545" i="6"/>
  <c r="BF368" i="97" s="1"/>
  <c r="E41" i="9"/>
  <c r="C41" i="9"/>
  <c r="BM224" i="6"/>
  <c r="BM232" i="6" s="1"/>
  <c r="AK372" i="6"/>
  <c r="AG164" i="91" s="1"/>
  <c r="G74" i="59"/>
  <c r="F84" i="116" s="1"/>
  <c r="AS551" i="6"/>
  <c r="AS567" i="6" s="1"/>
  <c r="W372" i="97"/>
  <c r="AV378" i="6"/>
  <c r="AV380" i="6" s="1"/>
  <c r="AR168" i="91" s="1"/>
  <c r="AR38" i="92" s="1"/>
  <c r="AR47" i="92" s="1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Y372" i="97"/>
  <c r="AC551" i="6"/>
  <c r="Y374" i="97" s="1"/>
  <c r="BC551" i="6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R154" i="59" s="1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L368" i="97"/>
  <c r="BK9" i="12"/>
  <c r="C11" i="12"/>
  <c r="P380" i="6"/>
  <c r="L168" i="91" s="1"/>
  <c r="L38" i="92" s="1"/>
  <c r="L47" i="92" s="1"/>
  <c r="L164" i="91"/>
  <c r="L37" i="92" s="1"/>
  <c r="W363" i="97"/>
  <c r="AA545" i="6"/>
  <c r="AR551" i="6"/>
  <c r="AN372" i="97"/>
  <c r="F40" i="30"/>
  <c r="D7" i="31"/>
  <c r="T363" i="97"/>
  <c r="X545" i="6"/>
  <c r="T368" i="97" s="1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Z378" i="6"/>
  <c r="Z380" i="6" s="1"/>
  <c r="V168" i="91" s="1"/>
  <c r="V38" i="92" s="1"/>
  <c r="V47" i="92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V37" i="92" l="1"/>
  <c r="BC553" i="6"/>
  <c r="AY376" i="97" s="1"/>
  <c r="P566" i="6"/>
  <c r="P568" i="6" s="1"/>
  <c r="AA553" i="6"/>
  <c r="AA570" i="6" s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E568" i="6" l="1"/>
  <c r="AE167" i="59"/>
  <c r="AE169" i="59" s="1"/>
  <c r="AA568" i="6"/>
  <c r="AM232" i="6"/>
  <c r="E55" i="9"/>
  <c r="AJ164" i="59"/>
  <c r="AJ167" i="59" s="1"/>
  <c r="AJ169" i="59" s="1"/>
  <c r="BF570" i="6"/>
  <c r="BA7" i="71" s="1"/>
  <c r="Z167" i="59"/>
  <c r="Z169" i="59" s="1"/>
  <c r="AT566" i="6"/>
  <c r="AT568" i="6" s="1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B571" i="6" l="1"/>
  <c r="Z15" i="33"/>
  <c r="AA15" i="33" s="1"/>
  <c r="AB15" i="33" s="1"/>
  <c r="AC15" i="33" s="1"/>
  <c r="AD15" i="33" s="1"/>
  <c r="AE15" i="33" s="1"/>
  <c r="AF15" i="33" s="1"/>
  <c r="AG15" i="33" s="1"/>
  <c r="BL571" i="6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R7" i="33"/>
  <c r="I24" i="34"/>
  <c r="H79" i="63"/>
  <c r="G45" i="64"/>
  <c r="Q69" i="33" l="1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R78" i="63" s="1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G58" i="63" l="1"/>
  <c r="AO69" i="33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BF78" i="63" l="1"/>
  <c r="AA50" i="63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<sst xmlns="http://schemas.openxmlformats.org/spreadsheetml/2006/main" count="7525" uniqueCount="1239">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</sst>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0" borderId="0" xfId="0" applyFont="1" applyAlignme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  <c:pt idx="37">
                  <c:v>-11120688.605927624</c:v>
                </c:pt>
                <c:pt idx="38">
                  <c:v>-10524766.550235625</c:v>
                </c:pt>
                <c:pt idx="39">
                  <c:v>-10316280.512745125</c:v>
                </c:pt>
                <c:pt idx="40">
                  <c:v>-10338467.031400125</c:v>
                </c:pt>
                <c:pt idx="41">
                  <c:v>-10120671.051096873</c:v>
                </c:pt>
                <c:pt idx="42">
                  <c:v>-10126971.051096873</c:v>
                </c:pt>
                <c:pt idx="43">
                  <c:v>-10121945.218691874</c:v>
                </c:pt>
                <c:pt idx="44">
                  <c:v>-10319089.680245126</c:v>
                </c:pt>
                <c:pt idx="45">
                  <c:v>-10314216.699090125</c:v>
                </c:pt>
                <c:pt idx="46">
                  <c:v>-10534398.345425626</c:v>
                </c:pt>
                <c:pt idx="47">
                  <c:v>-10707778.913636375</c:v>
                </c:pt>
                <c:pt idx="48">
                  <c:v>-10941152.978883374</c:v>
                </c:pt>
                <c:pt idx="49">
                  <c:v>-11764824.541264268</c:v>
                </c:pt>
                <c:pt idx="50">
                  <c:v>-10746145.279957214</c:v>
                </c:pt>
                <c:pt idx="51">
                  <c:v>-10399888.948484363</c:v>
                </c:pt>
                <c:pt idx="52">
                  <c:v>-10422144.828191614</c:v>
                </c:pt>
                <c:pt idx="53">
                  <c:v>-10061759.026093764</c:v>
                </c:pt>
                <c:pt idx="54">
                  <c:v>-10068059.026093764</c:v>
                </c:pt>
                <c:pt idx="55">
                  <c:v>-10062963.911386514</c:v>
                </c:pt>
                <c:pt idx="56">
                  <c:v>-10402698.273484364</c:v>
                </c:pt>
                <c:pt idx="57">
                  <c:v>-10397752.130997863</c:v>
                </c:pt>
                <c:pt idx="58">
                  <c:v>-10755634.717763463</c:v>
                </c:pt>
                <c:pt idx="59">
                  <c:v>-11071531.937999815</c:v>
                </c:pt>
                <c:pt idx="60">
                  <c:v>-11443215.429211665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  <c:pt idx="37">
                  <c:v>-11585454.189260958</c:v>
                </c:pt>
                <c:pt idx="38">
                  <c:v>-11258679.883568959</c:v>
                </c:pt>
                <c:pt idx="39">
                  <c:v>-10553508.846078459</c:v>
                </c:pt>
                <c:pt idx="40">
                  <c:v>-10356892.614733459</c:v>
                </c:pt>
                <c:pt idx="41">
                  <c:v>-10347899.384430207</c:v>
                </c:pt>
                <c:pt idx="42">
                  <c:v>-10125166.884430207</c:v>
                </c:pt>
                <c:pt idx="43">
                  <c:v>-10099911.302025208</c:v>
                </c:pt>
                <c:pt idx="44">
                  <c:v>-10089273.01357846</c:v>
                </c:pt>
                <c:pt idx="45">
                  <c:v>-10292656.032423459</c:v>
                </c:pt>
                <c:pt idx="46">
                  <c:v>-10278501.92875896</c:v>
                </c:pt>
                <c:pt idx="47">
                  <c:v>-10457835.746969709</c:v>
                </c:pt>
                <c:pt idx="48">
                  <c:v>-10729887.562216708</c:v>
                </c:pt>
                <c:pt idx="49">
                  <c:v>-12337418.624597602</c:v>
                </c:pt>
                <c:pt idx="50">
                  <c:v>-11923087.713290548</c:v>
                </c:pt>
                <c:pt idx="51">
                  <c:v>-10777084.781817697</c:v>
                </c:pt>
                <c:pt idx="52">
                  <c:v>-10446912.711524947</c:v>
                </c:pt>
                <c:pt idx="53">
                  <c:v>-10434662.359427098</c:v>
                </c:pt>
                <c:pt idx="54">
                  <c:v>-10066254.859427098</c:v>
                </c:pt>
                <c:pt idx="55">
                  <c:v>-10034587.694719847</c:v>
                </c:pt>
                <c:pt idx="56">
                  <c:v>-10027206.606817698</c:v>
                </c:pt>
                <c:pt idx="57">
                  <c:v>-10370395.914331196</c:v>
                </c:pt>
                <c:pt idx="58">
                  <c:v>-10353428.501096796</c:v>
                </c:pt>
                <c:pt idx="59">
                  <c:v>-10670118.221333148</c:v>
                </c:pt>
                <c:pt idx="60">
                  <c:v>-11153983.962544998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81682446.666666672</c:v>
                </c:pt>
                <c:pt idx="1">
                  <c:v>65306143.333333336</c:v>
                </c:pt>
                <c:pt idx="2">
                  <c:v>48968240</c:v>
                </c:pt>
                <c:pt idx="3">
                  <c:v>32652946.666666664</c:v>
                </c:pt>
                <c:pt idx="4">
                  <c:v>16339293.33333333</c:v>
                </c:pt>
                <c:pt idx="5">
                  <c:v>98037593.356000021</c:v>
                </c:pt>
                <c:pt idx="6">
                  <c:v>81697190.022666693</c:v>
                </c:pt>
                <c:pt idx="7">
                  <c:v>65323996.689333357</c:v>
                </c:pt>
                <c:pt idx="8">
                  <c:v>48983143.356000021</c:v>
                </c:pt>
                <c:pt idx="9">
                  <c:v>32638150.022666685</c:v>
                </c:pt>
                <c:pt idx="10">
                  <c:v>16302795.01133335</c:v>
                </c:pt>
                <c:pt idx="11">
                  <c:v>87531666.350516692</c:v>
                </c:pt>
                <c:pt idx="12">
                  <c:v>70995481.524683356</c:v>
                </c:pt>
                <c:pt idx="13">
                  <c:v>53148500.299250022</c:v>
                </c:pt>
                <c:pt idx="14">
                  <c:v>35356401.756066695</c:v>
                </c:pt>
                <c:pt idx="15">
                  <c:v>17603552.128033359</c:v>
                </c:pt>
                <c:pt idx="16">
                  <c:v>0</c:v>
                </c:pt>
                <c:pt idx="17">
                  <c:v>-17587587.128033336</c:v>
                </c:pt>
                <c:pt idx="18">
                  <c:v>-31173984.256066673</c:v>
                </c:pt>
                <c:pt idx="19">
                  <c:v>-42780926.384100005</c:v>
                </c:pt>
                <c:pt idx="20">
                  <c:v>-54390903.329883337</c:v>
                </c:pt>
                <c:pt idx="21">
                  <c:v>-65957401.919416673</c:v>
                </c:pt>
                <c:pt idx="22">
                  <c:v>-77511965.033950001</c:v>
                </c:pt>
                <c:pt idx="23">
                  <c:v>-89052216.03027083</c:v>
                </c:pt>
                <c:pt idx="24">
                  <c:v>-100551493.68135417</c:v>
                </c:pt>
                <c:pt idx="25">
                  <c:v>-111194765.55446249</c:v>
                </c:pt>
                <c:pt idx="26">
                  <c:v>-121745903.95654082</c:v>
                </c:pt>
                <c:pt idx="27">
                  <c:v>-131899654.21683416</c:v>
                </c:pt>
                <c:pt idx="28">
                  <c:v>-141958651.97712749</c:v>
                </c:pt>
                <c:pt idx="29">
                  <c:v>-152003037.54188582</c:v>
                </c:pt>
                <c:pt idx="30">
                  <c:v>-161925920.60664415</c:v>
                </c:pt>
                <c:pt idx="31">
                  <c:v>-171829304.78565249</c:v>
                </c:pt>
                <c:pt idx="32">
                  <c:v>-181727692.20819584</c:v>
                </c:pt>
                <c:pt idx="33">
                  <c:v>-191734612.73948917</c:v>
                </c:pt>
                <c:pt idx="34">
                  <c:v>-201739227.06933001</c:v>
                </c:pt>
                <c:pt idx="35">
                  <c:v>-211828021.87814334</c:v>
                </c:pt>
                <c:pt idx="36">
                  <c:v>-222095570.99247918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tabSelected="1" zoomScale="110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1208</v>
      </c>
      <c r="C1" s="326"/>
    </row>
    <row r="2" spans="1:3" ht="19" x14ac:dyDescent="0.25">
      <c r="A2" s="327" t="s">
        <v>1207</v>
      </c>
      <c r="C2" s="327" t="s">
        <v>1206</v>
      </c>
    </row>
    <row r="3" spans="1:3" ht="3" customHeight="1" x14ac:dyDescent="0.2"/>
    <row r="4" spans="1:3" ht="15" x14ac:dyDescent="0.2">
      <c r="A4" s="328" t="s">
        <v>1188</v>
      </c>
      <c r="C4" s="328" t="s">
        <v>1144</v>
      </c>
    </row>
    <row r="5" spans="1:3" ht="15" x14ac:dyDescent="0.2">
      <c r="A5" s="329" t="s">
        <v>1193</v>
      </c>
      <c r="C5" s="328" t="s">
        <v>1145</v>
      </c>
    </row>
    <row r="6" spans="1:3" ht="15" x14ac:dyDescent="0.2">
      <c r="A6" s="328" t="s">
        <v>1191</v>
      </c>
      <c r="C6" s="328" t="s">
        <v>1146</v>
      </c>
    </row>
    <row r="7" spans="1:3" ht="15" x14ac:dyDescent="0.2">
      <c r="A7" s="328" t="s">
        <v>1189</v>
      </c>
      <c r="C7" s="328" t="s">
        <v>1147</v>
      </c>
    </row>
    <row r="8" spans="1:3" ht="15" x14ac:dyDescent="0.2">
      <c r="A8" s="328" t="s">
        <v>1190</v>
      </c>
      <c r="C8" s="328" t="s">
        <v>1148</v>
      </c>
    </row>
    <row r="9" spans="1:3" ht="15" x14ac:dyDescent="0.2">
      <c r="A9" s="328" t="s">
        <v>1146</v>
      </c>
      <c r="C9" s="328" t="s">
        <v>1149</v>
      </c>
    </row>
    <row r="10" spans="1:3" ht="15" x14ac:dyDescent="0.2">
      <c r="A10" s="328" t="s">
        <v>1144</v>
      </c>
      <c r="C10" s="328" t="s">
        <v>1150</v>
      </c>
    </row>
    <row r="11" spans="1:3" ht="15" x14ac:dyDescent="0.2">
      <c r="A11" s="329" t="s">
        <v>1195</v>
      </c>
      <c r="C11" s="328" t="s">
        <v>1151</v>
      </c>
    </row>
    <row r="12" spans="1:3" ht="15" x14ac:dyDescent="0.2">
      <c r="A12" s="329" t="s">
        <v>1202</v>
      </c>
      <c r="C12" s="328" t="s">
        <v>1152</v>
      </c>
    </row>
    <row r="13" spans="1:3" ht="15" x14ac:dyDescent="0.2">
      <c r="A13" s="329" t="s">
        <v>1180</v>
      </c>
      <c r="C13" s="328" t="s">
        <v>1153</v>
      </c>
    </row>
    <row r="14" spans="1:3" ht="15" x14ac:dyDescent="0.2">
      <c r="A14" s="329" t="s">
        <v>1176</v>
      </c>
      <c r="C14" s="329" t="s">
        <v>1154</v>
      </c>
    </row>
    <row r="15" spans="1:3" ht="15" x14ac:dyDescent="0.2">
      <c r="A15" s="328" t="s">
        <v>1179</v>
      </c>
      <c r="C15" s="329" t="s">
        <v>1155</v>
      </c>
    </row>
    <row r="16" spans="1:3" ht="15" x14ac:dyDescent="0.2">
      <c r="A16" s="328" t="s">
        <v>1177</v>
      </c>
      <c r="C16" s="329" t="s">
        <v>1156</v>
      </c>
    </row>
    <row r="17" spans="1:3" ht="15" x14ac:dyDescent="0.2">
      <c r="A17" s="328" t="s">
        <v>1178</v>
      </c>
      <c r="C17" s="328" t="s">
        <v>1157</v>
      </c>
    </row>
    <row r="18" spans="1:3" ht="15" x14ac:dyDescent="0.2">
      <c r="A18" s="328" t="s">
        <v>1168</v>
      </c>
      <c r="C18" s="329" t="s">
        <v>1158</v>
      </c>
    </row>
    <row r="19" spans="1:3" ht="15" x14ac:dyDescent="0.2">
      <c r="A19" s="329" t="s">
        <v>1165</v>
      </c>
      <c r="C19" s="329" t="s">
        <v>1159</v>
      </c>
    </row>
    <row r="20" spans="1:3" ht="15" x14ac:dyDescent="0.2">
      <c r="A20" s="329" t="s">
        <v>1167</v>
      </c>
      <c r="C20" s="328" t="s">
        <v>1160</v>
      </c>
    </row>
    <row r="21" spans="1:3" ht="15" x14ac:dyDescent="0.2">
      <c r="A21" s="329" t="s">
        <v>1166</v>
      </c>
      <c r="C21" s="328" t="s">
        <v>1161</v>
      </c>
    </row>
    <row r="22" spans="1:3" ht="15" x14ac:dyDescent="0.2">
      <c r="A22" s="328" t="s">
        <v>1171</v>
      </c>
      <c r="C22" s="329" t="s">
        <v>1162</v>
      </c>
    </row>
    <row r="23" spans="1:3" ht="15" x14ac:dyDescent="0.2">
      <c r="A23" s="328" t="s">
        <v>1170</v>
      </c>
      <c r="C23" s="329" t="s">
        <v>1163</v>
      </c>
    </row>
    <row r="24" spans="1:3" ht="15" x14ac:dyDescent="0.2">
      <c r="A24" s="328" t="s">
        <v>1169</v>
      </c>
      <c r="C24" s="328" t="s">
        <v>1164</v>
      </c>
    </row>
    <row r="25" spans="1:3" ht="15" x14ac:dyDescent="0.2">
      <c r="A25" s="328" t="s">
        <v>1174</v>
      </c>
      <c r="C25" s="329" t="s">
        <v>1165</v>
      </c>
    </row>
    <row r="26" spans="1:3" ht="15" x14ac:dyDescent="0.2">
      <c r="A26" s="328" t="s">
        <v>1175</v>
      </c>
      <c r="C26" s="329" t="s">
        <v>1166</v>
      </c>
    </row>
    <row r="27" spans="1:3" ht="15" x14ac:dyDescent="0.2">
      <c r="A27" s="328" t="s">
        <v>1160</v>
      </c>
      <c r="C27" s="329" t="s">
        <v>1167</v>
      </c>
    </row>
    <row r="28" spans="1:3" ht="15" x14ac:dyDescent="0.2">
      <c r="A28" s="329" t="s">
        <v>1163</v>
      </c>
      <c r="C28" s="328" t="s">
        <v>1168</v>
      </c>
    </row>
    <row r="29" spans="1:3" ht="15" x14ac:dyDescent="0.2">
      <c r="A29" s="329" t="s">
        <v>1159</v>
      </c>
      <c r="C29" s="328" t="s">
        <v>1169</v>
      </c>
    </row>
    <row r="30" spans="1:3" ht="15" x14ac:dyDescent="0.2">
      <c r="A30" s="329" t="s">
        <v>1162</v>
      </c>
      <c r="C30" s="328" t="s">
        <v>1170</v>
      </c>
    </row>
    <row r="31" spans="1:3" ht="15" x14ac:dyDescent="0.2">
      <c r="A31" s="328" t="s">
        <v>1164</v>
      </c>
      <c r="C31" s="328" t="s">
        <v>1171</v>
      </c>
    </row>
    <row r="32" spans="1:3" ht="15" x14ac:dyDescent="0.2">
      <c r="A32" s="328" t="s">
        <v>1161</v>
      </c>
      <c r="C32" s="328" t="s">
        <v>1172</v>
      </c>
    </row>
    <row r="33" spans="1:3" ht="15" x14ac:dyDescent="0.2">
      <c r="A33" s="329" t="s">
        <v>1154</v>
      </c>
      <c r="C33" s="328" t="s">
        <v>1173</v>
      </c>
    </row>
    <row r="34" spans="1:3" ht="15" x14ac:dyDescent="0.2">
      <c r="A34" s="328" t="s">
        <v>1157</v>
      </c>
      <c r="C34" s="328" t="s">
        <v>1174</v>
      </c>
    </row>
    <row r="35" spans="1:3" ht="15" x14ac:dyDescent="0.2">
      <c r="A35" s="329" t="s">
        <v>1155</v>
      </c>
      <c r="C35" s="328" t="s">
        <v>1175</v>
      </c>
    </row>
    <row r="36" spans="1:3" ht="15" x14ac:dyDescent="0.2">
      <c r="A36" s="329" t="s">
        <v>1156</v>
      </c>
      <c r="C36" s="329" t="s">
        <v>1176</v>
      </c>
    </row>
    <row r="37" spans="1:3" ht="15" x14ac:dyDescent="0.2">
      <c r="A37" s="328" t="s">
        <v>1151</v>
      </c>
      <c r="C37" s="328" t="s">
        <v>1177</v>
      </c>
    </row>
    <row r="38" spans="1:3" ht="15" x14ac:dyDescent="0.2">
      <c r="A38" s="328" t="s">
        <v>1150</v>
      </c>
      <c r="C38" s="328" t="s">
        <v>1178</v>
      </c>
    </row>
    <row r="39" spans="1:3" ht="15" x14ac:dyDescent="0.2">
      <c r="A39" s="328" t="s">
        <v>1148</v>
      </c>
      <c r="C39" s="328" t="s">
        <v>1179</v>
      </c>
    </row>
    <row r="40" spans="1:3" ht="15" x14ac:dyDescent="0.2">
      <c r="A40" s="328" t="s">
        <v>1149</v>
      </c>
      <c r="C40" s="329" t="s">
        <v>1180</v>
      </c>
    </row>
    <row r="41" spans="1:3" ht="15" x14ac:dyDescent="0.2">
      <c r="A41" s="328" t="s">
        <v>1147</v>
      </c>
      <c r="C41" s="329" t="s">
        <v>1181</v>
      </c>
    </row>
    <row r="42" spans="1:3" ht="15" x14ac:dyDescent="0.2">
      <c r="A42" s="328" t="s">
        <v>1153</v>
      </c>
      <c r="C42" s="328" t="s">
        <v>1182</v>
      </c>
    </row>
    <row r="43" spans="1:3" ht="15" x14ac:dyDescent="0.2">
      <c r="A43" s="328" t="s">
        <v>1152</v>
      </c>
      <c r="C43" s="328" t="s">
        <v>1183</v>
      </c>
    </row>
    <row r="44" spans="1:3" ht="15" x14ac:dyDescent="0.2">
      <c r="A44" s="328" t="s">
        <v>1145</v>
      </c>
      <c r="C44" s="329" t="s">
        <v>1184</v>
      </c>
    </row>
    <row r="45" spans="1:3" ht="15" x14ac:dyDescent="0.2">
      <c r="A45" s="329" t="s">
        <v>1192</v>
      </c>
      <c r="C45" s="328" t="s">
        <v>1185</v>
      </c>
    </row>
    <row r="46" spans="1:3" ht="15" x14ac:dyDescent="0.2">
      <c r="A46" s="328" t="s">
        <v>1198</v>
      </c>
      <c r="C46" s="328" t="s">
        <v>1186</v>
      </c>
    </row>
    <row r="47" spans="1:3" ht="15" x14ac:dyDescent="0.2">
      <c r="A47" s="328" t="s">
        <v>1196</v>
      </c>
      <c r="C47" s="329" t="s">
        <v>1187</v>
      </c>
    </row>
    <row r="48" spans="1:3" ht="15" x14ac:dyDescent="0.2">
      <c r="A48" s="328" t="s">
        <v>1197</v>
      </c>
      <c r="C48" s="328" t="s">
        <v>1188</v>
      </c>
    </row>
    <row r="49" spans="1:3" ht="15" x14ac:dyDescent="0.2">
      <c r="A49" s="328" t="s">
        <v>1194</v>
      </c>
      <c r="C49" s="328" t="s">
        <v>1189</v>
      </c>
    </row>
    <row r="50" spans="1:3" ht="15" x14ac:dyDescent="0.2">
      <c r="A50" s="329" t="s">
        <v>1181</v>
      </c>
      <c r="C50" s="328" t="s">
        <v>1190</v>
      </c>
    </row>
    <row r="51" spans="1:3" ht="15" x14ac:dyDescent="0.2">
      <c r="A51" s="329" t="s">
        <v>1187</v>
      </c>
      <c r="C51" s="328" t="s">
        <v>1191</v>
      </c>
    </row>
    <row r="52" spans="1:3" ht="15" x14ac:dyDescent="0.2">
      <c r="A52" s="329" t="s">
        <v>1158</v>
      </c>
      <c r="C52" s="329" t="s">
        <v>1192</v>
      </c>
    </row>
    <row r="53" spans="1:3" ht="15" x14ac:dyDescent="0.2">
      <c r="A53" s="329" t="s">
        <v>1184</v>
      </c>
      <c r="C53" s="329" t="s">
        <v>1193</v>
      </c>
    </row>
    <row r="54" spans="1:3" ht="15" x14ac:dyDescent="0.2">
      <c r="A54" s="328" t="s">
        <v>1173</v>
      </c>
      <c r="C54" s="328" t="s">
        <v>1194</v>
      </c>
    </row>
    <row r="55" spans="1:3" ht="15" x14ac:dyDescent="0.2">
      <c r="A55" s="328" t="s">
        <v>1186</v>
      </c>
      <c r="C55" s="329" t="s">
        <v>1195</v>
      </c>
    </row>
    <row r="56" spans="1:3" ht="15" x14ac:dyDescent="0.2">
      <c r="A56" s="328" t="s">
        <v>1182</v>
      </c>
      <c r="C56" s="328" t="s">
        <v>1196</v>
      </c>
    </row>
    <row r="57" spans="1:3" ht="15" x14ac:dyDescent="0.2">
      <c r="A57" s="328" t="s">
        <v>1185</v>
      </c>
      <c r="C57" s="328" t="s">
        <v>1197</v>
      </c>
    </row>
    <row r="58" spans="1:3" ht="15" x14ac:dyDescent="0.2">
      <c r="A58" s="328" t="s">
        <v>1183</v>
      </c>
      <c r="C58" s="328" t="s">
        <v>1198</v>
      </c>
    </row>
    <row r="59" spans="1:3" ht="15" x14ac:dyDescent="0.2">
      <c r="A59" s="328" t="s">
        <v>1172</v>
      </c>
      <c r="C59" s="328" t="s">
        <v>1199</v>
      </c>
    </row>
    <row r="60" spans="1:3" ht="15" x14ac:dyDescent="0.2">
      <c r="A60" s="329" t="s">
        <v>1204</v>
      </c>
      <c r="C60" s="328" t="s">
        <v>1200</v>
      </c>
    </row>
    <row r="61" spans="1:3" ht="15" x14ac:dyDescent="0.2">
      <c r="A61" s="329" t="s">
        <v>1205</v>
      </c>
      <c r="C61" s="328" t="s">
        <v>1201</v>
      </c>
    </row>
    <row r="62" spans="1:3" ht="15" x14ac:dyDescent="0.2">
      <c r="A62" s="328" t="s">
        <v>1203</v>
      </c>
      <c r="C62" s="329" t="s">
        <v>1202</v>
      </c>
    </row>
    <row r="63" spans="1:3" ht="15" x14ac:dyDescent="0.2">
      <c r="A63" s="328" t="s">
        <v>1199</v>
      </c>
      <c r="C63" s="328" t="s">
        <v>1203</v>
      </c>
    </row>
    <row r="64" spans="1:3" ht="15" x14ac:dyDescent="0.2">
      <c r="A64" s="328" t="s">
        <v>1201</v>
      </c>
      <c r="C64" s="329" t="s">
        <v>1204</v>
      </c>
    </row>
    <row r="65" spans="1:3" ht="15" x14ac:dyDescent="0.2">
      <c r="A65" s="328" t="s">
        <v>1200</v>
      </c>
      <c r="C65" s="329" t="s">
        <v>1205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968</v>
      </c>
      <c r="E2" s="6" t="s">
        <v>876</v>
      </c>
      <c r="F2" s="6" t="s">
        <v>940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971</v>
      </c>
      <c r="D9" s="6" t="s">
        <v>968</v>
      </c>
      <c r="E9" s="6" t="s">
        <v>876</v>
      </c>
      <c r="F9" s="6" t="s">
        <v>940</v>
      </c>
    </row>
    <row r="10" spans="2:6" x14ac:dyDescent="0.15">
      <c r="D10" s="6"/>
      <c r="E10" s="6"/>
    </row>
    <row r="11" spans="2:6" x14ac:dyDescent="0.15">
      <c r="B11" t="s">
        <v>969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970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1074</v>
      </c>
      <c r="D22" s="6" t="s">
        <v>1075</v>
      </c>
      <c r="E22" s="6" t="s">
        <v>1076</v>
      </c>
      <c r="F22" s="6" t="s">
        <v>1080</v>
      </c>
    </row>
    <row r="23" spans="2:7" x14ac:dyDescent="0.15">
      <c r="B23" s="21" t="s">
        <v>889</v>
      </c>
      <c r="C23" s="9"/>
      <c r="D23" s="9"/>
      <c r="F23"/>
    </row>
    <row r="24" spans="2:7" x14ac:dyDescent="0.15">
      <c r="B24" t="s">
        <v>975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979</v>
      </c>
      <c r="D29" s="253">
        <f>NPV(D27,C19:G19)</f>
        <v>785408.06015043741</v>
      </c>
      <c r="F29"/>
    </row>
    <row r="30" spans="2:7" x14ac:dyDescent="0.15">
      <c r="B30" t="s">
        <v>980</v>
      </c>
      <c r="E30" s="253">
        <f>NPV(E27,D19:G19)</f>
        <v>2486810.2746222913</v>
      </c>
      <c r="F30"/>
    </row>
    <row r="31" spans="2:7" x14ac:dyDescent="0.15">
      <c r="B31" t="s">
        <v>981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1079</v>
      </c>
      <c r="C34" s="6"/>
      <c r="D34" s="6">
        <f>+C20</f>
        <v>150000</v>
      </c>
      <c r="E34" s="6">
        <f>+D20</f>
        <v>250000</v>
      </c>
      <c r="F34" s="6" t="s">
        <v>1078</v>
      </c>
      <c r="G34" s="6" t="s">
        <v>1081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1101</v>
      </c>
      <c r="D36" s="296"/>
      <c r="E36" s="296"/>
      <c r="G36" s="6"/>
    </row>
    <row r="37" spans="2:7" x14ac:dyDescent="0.15">
      <c r="B37" t="s">
        <v>958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220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808</v>
      </c>
      <c r="D1" s="33" t="s">
        <v>810</v>
      </c>
      <c r="E1" s="33" t="s">
        <v>812</v>
      </c>
      <c r="F1" s="33" t="s">
        <v>811</v>
      </c>
      <c r="H1" s="34" t="s">
        <v>813</v>
      </c>
      <c r="I1" s="34" t="s">
        <v>1047</v>
      </c>
      <c r="J1" s="34" t="s">
        <v>1048</v>
      </c>
      <c r="K1" s="34" t="s">
        <v>323</v>
      </c>
    </row>
    <row r="2" spans="1:11" x14ac:dyDescent="0.15">
      <c r="C2" s="33" t="s">
        <v>809</v>
      </c>
    </row>
    <row r="3" spans="1:11" x14ac:dyDescent="0.15">
      <c r="A3" s="272">
        <v>1</v>
      </c>
      <c r="B3" s="272">
        <v>1</v>
      </c>
      <c r="C3" s="185" t="s">
        <v>803</v>
      </c>
      <c r="D3" s="185" t="s">
        <v>626</v>
      </c>
      <c r="E3" s="185" t="s">
        <v>700</v>
      </c>
      <c r="F3" s="185" t="s">
        <v>791</v>
      </c>
      <c r="G3" s="273">
        <v>1</v>
      </c>
      <c r="H3" s="262" t="s">
        <v>1046</v>
      </c>
      <c r="I3" s="10"/>
      <c r="J3" s="10"/>
    </row>
    <row r="4" spans="1:11" x14ac:dyDescent="0.15">
      <c r="A4" s="272" t="s">
        <v>1050</v>
      </c>
      <c r="B4" s="272">
        <v>1</v>
      </c>
      <c r="C4" s="185" t="s">
        <v>803</v>
      </c>
      <c r="D4" s="185" t="s">
        <v>1049</v>
      </c>
      <c r="E4" s="185" t="s">
        <v>785</v>
      </c>
      <c r="F4" s="185" t="s">
        <v>791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803</v>
      </c>
      <c r="D5" s="185" t="s">
        <v>627</v>
      </c>
      <c r="E5" s="185" t="s">
        <v>784</v>
      </c>
      <c r="F5" s="185" t="s">
        <v>794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803</v>
      </c>
      <c r="D6" s="185" t="s">
        <v>625</v>
      </c>
      <c r="E6" s="185" t="s">
        <v>783</v>
      </c>
      <c r="F6" s="185" t="s">
        <v>792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804</v>
      </c>
      <c r="D7" s="185" t="s">
        <v>621</v>
      </c>
      <c r="E7" s="185" t="s">
        <v>635</v>
      </c>
      <c r="F7" s="185" t="s">
        <v>791</v>
      </c>
      <c r="G7" s="273">
        <v>1</v>
      </c>
      <c r="H7" s="10"/>
      <c r="I7" s="10" t="s">
        <v>1046</v>
      </c>
      <c r="J7" s="10" t="s">
        <v>1046</v>
      </c>
    </row>
    <row r="8" spans="1:11" x14ac:dyDescent="0.15">
      <c r="A8" s="272">
        <v>0</v>
      </c>
      <c r="B8" s="272">
        <v>2</v>
      </c>
      <c r="C8" s="185" t="s">
        <v>804</v>
      </c>
      <c r="D8" s="185" t="s">
        <v>623</v>
      </c>
      <c r="E8" s="185" t="s">
        <v>632</v>
      </c>
      <c r="F8" s="185" t="s">
        <v>791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804</v>
      </c>
      <c r="D9" s="185" t="s">
        <v>636</v>
      </c>
      <c r="E9" s="185" t="s">
        <v>637</v>
      </c>
      <c r="F9" s="185" t="s">
        <v>791</v>
      </c>
      <c r="G9" s="273">
        <v>1</v>
      </c>
      <c r="H9" s="262" t="s">
        <v>1046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804</v>
      </c>
      <c r="D10" s="185" t="s">
        <v>624</v>
      </c>
      <c r="E10" s="185" t="s">
        <v>630</v>
      </c>
      <c r="F10" s="185" t="s">
        <v>791</v>
      </c>
      <c r="G10" s="273">
        <v>1</v>
      </c>
      <c r="H10" s="10"/>
      <c r="I10" s="10"/>
      <c r="J10" s="10"/>
    </row>
    <row r="11" spans="1:11" x14ac:dyDescent="0.15">
      <c r="A11" s="272" t="s">
        <v>1050</v>
      </c>
      <c r="B11" s="272">
        <v>2</v>
      </c>
      <c r="C11" s="185" t="s">
        <v>804</v>
      </c>
      <c r="D11" s="185" t="s">
        <v>620</v>
      </c>
      <c r="E11" s="185" t="s">
        <v>634</v>
      </c>
      <c r="F11" s="185" t="s">
        <v>794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804</v>
      </c>
      <c r="D12" s="185" t="s">
        <v>622</v>
      </c>
      <c r="E12" s="185" t="s">
        <v>629</v>
      </c>
      <c r="F12" s="185" t="s">
        <v>792</v>
      </c>
      <c r="G12" s="273">
        <v>3</v>
      </c>
      <c r="H12" s="10"/>
      <c r="I12" s="10"/>
      <c r="J12" s="10"/>
    </row>
    <row r="13" spans="1:11" x14ac:dyDescent="0.15">
      <c r="A13" s="272" t="s">
        <v>1051</v>
      </c>
      <c r="B13" s="272">
        <v>2</v>
      </c>
      <c r="C13" s="185" t="s">
        <v>804</v>
      </c>
      <c r="D13" s="185" t="s">
        <v>789</v>
      </c>
      <c r="E13" s="185" t="s">
        <v>790</v>
      </c>
      <c r="F13" s="185" t="s">
        <v>796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346</v>
      </c>
      <c r="D14" s="185" t="s">
        <v>638</v>
      </c>
      <c r="E14" s="185" t="s">
        <v>633</v>
      </c>
      <c r="F14" s="185" t="s">
        <v>791</v>
      </c>
      <c r="G14" s="273">
        <v>1</v>
      </c>
      <c r="H14" s="10"/>
      <c r="I14" s="10" t="s">
        <v>1046</v>
      </c>
      <c r="J14" s="10" t="s">
        <v>1046</v>
      </c>
    </row>
    <row r="15" spans="1:11" x14ac:dyDescent="0.15">
      <c r="A15" s="272">
        <v>0</v>
      </c>
      <c r="B15" s="272">
        <v>3</v>
      </c>
      <c r="C15" s="185" t="s">
        <v>346</v>
      </c>
      <c r="D15" s="185" t="s">
        <v>639</v>
      </c>
      <c r="E15" s="185" t="s">
        <v>631</v>
      </c>
      <c r="F15" s="185" t="s">
        <v>791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346</v>
      </c>
      <c r="D16" s="185" t="s">
        <v>800</v>
      </c>
      <c r="E16" s="185" t="s">
        <v>801</v>
      </c>
      <c r="F16" s="185" t="s">
        <v>794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802</v>
      </c>
      <c r="D17" s="185" t="s">
        <v>609</v>
      </c>
      <c r="E17" s="185" t="s">
        <v>704</v>
      </c>
      <c r="F17" s="185" t="s">
        <v>791</v>
      </c>
      <c r="G17" s="273">
        <v>1</v>
      </c>
      <c r="H17" s="10" t="s">
        <v>1046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802</v>
      </c>
      <c r="D18" s="185" t="s">
        <v>628</v>
      </c>
      <c r="E18" s="185" t="s">
        <v>748</v>
      </c>
      <c r="F18" s="185" t="s">
        <v>791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802</v>
      </c>
      <c r="D19" s="185" t="s">
        <v>610</v>
      </c>
      <c r="E19" s="185" t="s">
        <v>702</v>
      </c>
      <c r="F19" s="185" t="s">
        <v>791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802</v>
      </c>
      <c r="D20" s="185" t="s">
        <v>611</v>
      </c>
      <c r="E20" s="185" t="s">
        <v>703</v>
      </c>
      <c r="F20" s="185" t="s">
        <v>791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802</v>
      </c>
      <c r="D21" s="185" t="s">
        <v>698</v>
      </c>
      <c r="E21" s="185" t="s">
        <v>699</v>
      </c>
      <c r="F21" s="185" t="s">
        <v>794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802</v>
      </c>
      <c r="D22" s="185" t="s">
        <v>749</v>
      </c>
      <c r="E22" s="185" t="s">
        <v>754</v>
      </c>
      <c r="F22" s="185" t="s">
        <v>792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807</v>
      </c>
      <c r="D23" s="185" t="s">
        <v>750</v>
      </c>
      <c r="E23" s="185" t="s">
        <v>753</v>
      </c>
      <c r="F23" s="185" t="s">
        <v>791</v>
      </c>
      <c r="G23" s="273">
        <v>1</v>
      </c>
      <c r="H23" s="10" t="s">
        <v>1046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807</v>
      </c>
      <c r="D24" s="185" t="s">
        <v>751</v>
      </c>
      <c r="E24" s="185" t="s">
        <v>752</v>
      </c>
      <c r="F24" s="185" t="s">
        <v>794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807</v>
      </c>
      <c r="D25" s="185" t="s">
        <v>775</v>
      </c>
      <c r="E25" s="185" t="s">
        <v>776</v>
      </c>
      <c r="F25" s="185" t="s">
        <v>792</v>
      </c>
      <c r="G25" s="273">
        <v>3</v>
      </c>
      <c r="H25" s="10"/>
      <c r="I25" s="10"/>
      <c r="J25" s="10"/>
    </row>
    <row r="26" spans="1:10" x14ac:dyDescent="0.15">
      <c r="A26" s="272" t="s">
        <v>1051</v>
      </c>
      <c r="B26" s="272">
        <v>5</v>
      </c>
      <c r="C26" s="185" t="s">
        <v>807</v>
      </c>
      <c r="D26" s="185" t="s">
        <v>787</v>
      </c>
      <c r="E26" s="185" t="s">
        <v>788</v>
      </c>
      <c r="F26" s="185" t="s">
        <v>797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805</v>
      </c>
      <c r="D27" s="185" t="s">
        <v>616</v>
      </c>
      <c r="E27" s="185" t="s">
        <v>780</v>
      </c>
      <c r="F27" s="185" t="s">
        <v>795</v>
      </c>
      <c r="G27" s="273">
        <v>1</v>
      </c>
      <c r="H27" s="10"/>
      <c r="I27" s="10"/>
      <c r="J27" s="10"/>
    </row>
    <row r="28" spans="1:10" x14ac:dyDescent="0.15">
      <c r="A28" s="272" t="s">
        <v>1053</v>
      </c>
      <c r="B28" s="272">
        <v>6</v>
      </c>
      <c r="C28" s="185" t="s">
        <v>805</v>
      </c>
      <c r="D28" s="185" t="s">
        <v>618</v>
      </c>
      <c r="E28" s="185" t="s">
        <v>780</v>
      </c>
      <c r="F28" s="185" t="s">
        <v>791</v>
      </c>
      <c r="G28" s="273">
        <v>1</v>
      </c>
      <c r="H28" s="10" t="s">
        <v>1046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805</v>
      </c>
      <c r="D29" s="185" t="s">
        <v>786</v>
      </c>
      <c r="E29" s="185" t="s">
        <v>637</v>
      </c>
      <c r="F29" s="185" t="s">
        <v>791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805</v>
      </c>
      <c r="D30" s="185" t="s">
        <v>619</v>
      </c>
      <c r="E30" s="185" t="s">
        <v>782</v>
      </c>
      <c r="F30" s="185" t="s">
        <v>794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805</v>
      </c>
      <c r="D31" s="185" t="s">
        <v>617</v>
      </c>
      <c r="E31" s="185" t="s">
        <v>781</v>
      </c>
      <c r="F31" s="185" t="s">
        <v>792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282</v>
      </c>
      <c r="D32" s="185" t="s">
        <v>606</v>
      </c>
      <c r="E32" s="185" t="s">
        <v>863</v>
      </c>
      <c r="F32" s="185" t="s">
        <v>791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282</v>
      </c>
      <c r="D33" s="185" t="s">
        <v>607</v>
      </c>
      <c r="E33" s="185" t="s">
        <v>777</v>
      </c>
      <c r="F33" s="185" t="s">
        <v>791</v>
      </c>
      <c r="G33" s="273">
        <v>1</v>
      </c>
      <c r="H33" s="10"/>
      <c r="I33" s="10"/>
      <c r="J33" s="10" t="s">
        <v>1046</v>
      </c>
    </row>
    <row r="34" spans="1:10" x14ac:dyDescent="0.15">
      <c r="A34" s="272">
        <v>0</v>
      </c>
      <c r="B34" s="272">
        <v>7</v>
      </c>
      <c r="C34" s="185" t="s">
        <v>282</v>
      </c>
      <c r="D34" s="185" t="s">
        <v>608</v>
      </c>
      <c r="E34" s="185" t="s">
        <v>778</v>
      </c>
      <c r="F34" s="185" t="s">
        <v>794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282</v>
      </c>
      <c r="D35" s="185" t="s">
        <v>800</v>
      </c>
      <c r="E35" s="185" t="s">
        <v>801</v>
      </c>
      <c r="F35" s="185" t="s">
        <v>794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282</v>
      </c>
      <c r="D36" s="185" t="s">
        <v>798</v>
      </c>
      <c r="E36" s="185" t="s">
        <v>799</v>
      </c>
      <c r="F36" s="185" t="s">
        <v>793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806</v>
      </c>
      <c r="D37" s="185" t="s">
        <v>612</v>
      </c>
      <c r="E37" s="185" t="s">
        <v>773</v>
      </c>
      <c r="F37" s="185" t="s">
        <v>791</v>
      </c>
      <c r="G37" s="273">
        <v>1</v>
      </c>
      <c r="H37" s="10"/>
      <c r="I37" s="10"/>
      <c r="J37" s="10" t="s">
        <v>1046</v>
      </c>
    </row>
    <row r="38" spans="1:10" x14ac:dyDescent="0.15">
      <c r="A38" s="272">
        <v>0</v>
      </c>
      <c r="B38" s="272">
        <v>8</v>
      </c>
      <c r="C38" s="185" t="s">
        <v>806</v>
      </c>
      <c r="D38" s="185" t="s">
        <v>613</v>
      </c>
      <c r="E38" s="185" t="s">
        <v>862</v>
      </c>
      <c r="F38" s="185" t="s">
        <v>791</v>
      </c>
      <c r="G38" s="273">
        <v>1</v>
      </c>
      <c r="H38" s="10"/>
      <c r="I38" s="10" t="s">
        <v>1046</v>
      </c>
      <c r="J38" s="10" t="s">
        <v>1046</v>
      </c>
    </row>
    <row r="39" spans="1:10" x14ac:dyDescent="0.15">
      <c r="A39" s="272">
        <v>5</v>
      </c>
      <c r="B39" s="272">
        <v>8</v>
      </c>
      <c r="C39" s="185" t="s">
        <v>806</v>
      </c>
      <c r="D39" s="185" t="s">
        <v>614</v>
      </c>
      <c r="E39" s="185" t="s">
        <v>774</v>
      </c>
      <c r="F39" s="185" t="s">
        <v>791</v>
      </c>
      <c r="G39" s="273">
        <v>1</v>
      </c>
      <c r="H39" s="10" t="s">
        <v>1046</v>
      </c>
      <c r="I39" s="10" t="s">
        <v>1046</v>
      </c>
      <c r="J39" s="10"/>
    </row>
    <row r="40" spans="1:10" x14ac:dyDescent="0.15">
      <c r="A40" s="272">
        <v>0</v>
      </c>
      <c r="B40" s="272">
        <v>8</v>
      </c>
      <c r="C40" s="185" t="s">
        <v>806</v>
      </c>
      <c r="D40" s="185" t="s">
        <v>814</v>
      </c>
      <c r="E40" s="185" t="s">
        <v>815</v>
      </c>
      <c r="F40" s="185" t="s">
        <v>791</v>
      </c>
      <c r="G40" s="273">
        <v>1</v>
      </c>
      <c r="H40" s="10"/>
      <c r="I40" s="10" t="s">
        <v>1046</v>
      </c>
      <c r="J40" s="10"/>
    </row>
    <row r="41" spans="1:10" x14ac:dyDescent="0.15">
      <c r="A41" s="272">
        <v>0</v>
      </c>
      <c r="B41" s="272">
        <v>8</v>
      </c>
      <c r="C41" s="185" t="s">
        <v>806</v>
      </c>
      <c r="D41" s="185" t="s">
        <v>816</v>
      </c>
      <c r="E41" s="185" t="s">
        <v>817</v>
      </c>
      <c r="F41" s="185" t="s">
        <v>791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806</v>
      </c>
      <c r="D42" s="185" t="s">
        <v>983</v>
      </c>
      <c r="E42" s="185" t="s">
        <v>984</v>
      </c>
      <c r="F42" s="185" t="s">
        <v>794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806</v>
      </c>
      <c r="D43" s="185" t="s">
        <v>1038</v>
      </c>
      <c r="E43" s="185" t="s">
        <v>1024</v>
      </c>
      <c r="F43" s="185" t="s">
        <v>792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806</v>
      </c>
      <c r="D44" s="185" t="s">
        <v>615</v>
      </c>
      <c r="E44" s="185" t="s">
        <v>779</v>
      </c>
      <c r="F44" s="185" t="s">
        <v>793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605</v>
      </c>
      <c r="E45" s="185" t="s">
        <v>701</v>
      </c>
      <c r="F45" s="185" t="s">
        <v>791</v>
      </c>
      <c r="G45" s="171">
        <v>1</v>
      </c>
      <c r="H45" s="10"/>
      <c r="I45" s="10" t="s">
        <v>1046</v>
      </c>
      <c r="J45" s="10"/>
    </row>
    <row r="46" spans="1:10" x14ac:dyDescent="0.15">
      <c r="B46" s="180">
        <v>1</v>
      </c>
      <c r="C46" s="185" t="s">
        <v>803</v>
      </c>
      <c r="G46" s="273"/>
    </row>
    <row r="47" spans="1:10" x14ac:dyDescent="0.15">
      <c r="E47" s="185" t="s">
        <v>1052</v>
      </c>
    </row>
    <row r="48" spans="1:10" x14ac:dyDescent="0.15">
      <c r="E48" s="185"/>
    </row>
    <row r="49" spans="3:6" x14ac:dyDescent="0.15">
      <c r="C49" s="274" t="s">
        <v>809</v>
      </c>
      <c r="D49" s="274" t="s">
        <v>1054</v>
      </c>
      <c r="E49" s="274" t="s">
        <v>812</v>
      </c>
      <c r="F49" s="274" t="s">
        <v>811</v>
      </c>
    </row>
    <row r="51" spans="3:6" x14ac:dyDescent="0.15">
      <c r="C51" s="185" t="s">
        <v>803</v>
      </c>
      <c r="D51" s="185" t="s">
        <v>626</v>
      </c>
      <c r="E51" s="185" t="s">
        <v>700</v>
      </c>
      <c r="F51" s="185" t="s">
        <v>791</v>
      </c>
    </row>
    <row r="52" spans="3:6" x14ac:dyDescent="0.15">
      <c r="C52" s="185" t="s">
        <v>803</v>
      </c>
      <c r="D52" s="185" t="s">
        <v>1049</v>
      </c>
      <c r="E52" s="185" t="s">
        <v>785</v>
      </c>
      <c r="F52" s="185" t="s">
        <v>791</v>
      </c>
    </row>
    <row r="53" spans="3:6" x14ac:dyDescent="0.15">
      <c r="C53" s="185" t="s">
        <v>803</v>
      </c>
      <c r="D53" s="185" t="s">
        <v>627</v>
      </c>
      <c r="E53" s="185" t="s">
        <v>784</v>
      </c>
      <c r="F53" s="185" t="s">
        <v>794</v>
      </c>
    </row>
    <row r="54" spans="3:6" x14ac:dyDescent="0.15">
      <c r="C54" s="185" t="s">
        <v>803</v>
      </c>
      <c r="D54" s="185" t="s">
        <v>625</v>
      </c>
      <c r="E54" s="185" t="s">
        <v>783</v>
      </c>
      <c r="F54" s="185" t="s">
        <v>792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804</v>
      </c>
      <c r="D56" s="185" t="s">
        <v>621</v>
      </c>
      <c r="E56" s="185" t="s">
        <v>635</v>
      </c>
      <c r="F56" s="185" t="s">
        <v>791</v>
      </c>
    </row>
    <row r="57" spans="3:6" x14ac:dyDescent="0.15">
      <c r="C57" s="185" t="s">
        <v>804</v>
      </c>
      <c r="D57" s="185" t="s">
        <v>623</v>
      </c>
      <c r="E57" s="185" t="s">
        <v>632</v>
      </c>
      <c r="F57" s="185" t="s">
        <v>791</v>
      </c>
    </row>
    <row r="58" spans="3:6" x14ac:dyDescent="0.15">
      <c r="C58" s="185" t="s">
        <v>804</v>
      </c>
      <c r="D58" s="185" t="s">
        <v>636</v>
      </c>
      <c r="E58" s="185" t="s">
        <v>637</v>
      </c>
      <c r="F58" s="185" t="s">
        <v>791</v>
      </c>
    </row>
    <row r="59" spans="3:6" x14ac:dyDescent="0.15">
      <c r="C59" s="185" t="s">
        <v>804</v>
      </c>
      <c r="D59" s="185" t="s">
        <v>624</v>
      </c>
      <c r="E59" s="185" t="s">
        <v>630</v>
      </c>
      <c r="F59" s="185" t="s">
        <v>791</v>
      </c>
    </row>
    <row r="60" spans="3:6" x14ac:dyDescent="0.15">
      <c r="C60" s="185" t="s">
        <v>804</v>
      </c>
      <c r="D60" s="185" t="s">
        <v>620</v>
      </c>
      <c r="E60" s="185" t="s">
        <v>634</v>
      </c>
      <c r="F60" s="185" t="s">
        <v>794</v>
      </c>
    </row>
    <row r="61" spans="3:6" x14ac:dyDescent="0.15">
      <c r="C61" s="185" t="s">
        <v>804</v>
      </c>
      <c r="D61" s="185" t="s">
        <v>622</v>
      </c>
      <c r="E61" s="185" t="s">
        <v>629</v>
      </c>
      <c r="F61" s="185" t="s">
        <v>792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346</v>
      </c>
      <c r="D63" s="185" t="s">
        <v>638</v>
      </c>
      <c r="E63" s="185" t="s">
        <v>633</v>
      </c>
      <c r="F63" s="185" t="s">
        <v>791</v>
      </c>
    </row>
    <row r="64" spans="3:6" x14ac:dyDescent="0.15">
      <c r="C64" s="185" t="s">
        <v>346</v>
      </c>
      <c r="D64" s="185" t="s">
        <v>639</v>
      </c>
      <c r="E64" s="185" t="s">
        <v>631</v>
      </c>
      <c r="F64" s="185" t="s">
        <v>791</v>
      </c>
    </row>
    <row r="65" spans="3:6" x14ac:dyDescent="0.15">
      <c r="C65" s="185" t="s">
        <v>346</v>
      </c>
      <c r="D65" s="185" t="s">
        <v>800</v>
      </c>
      <c r="E65" s="185" t="s">
        <v>801</v>
      </c>
      <c r="F65" s="185" t="s">
        <v>794</v>
      </c>
    </row>
    <row r="66" spans="3:6" x14ac:dyDescent="0.15">
      <c r="C66" s="185" t="s">
        <v>804</v>
      </c>
      <c r="D66" s="185" t="s">
        <v>622</v>
      </c>
      <c r="E66" s="185" t="s">
        <v>629</v>
      </c>
      <c r="F66" s="185" t="s">
        <v>792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802</v>
      </c>
      <c r="D68" s="185" t="s">
        <v>609</v>
      </c>
      <c r="E68" s="185" t="s">
        <v>704</v>
      </c>
      <c r="F68" s="185" t="s">
        <v>791</v>
      </c>
    </row>
    <row r="69" spans="3:6" x14ac:dyDescent="0.15">
      <c r="C69" s="185" t="s">
        <v>802</v>
      </c>
      <c r="D69" s="185" t="s">
        <v>628</v>
      </c>
      <c r="E69" s="185" t="s">
        <v>748</v>
      </c>
      <c r="F69" s="185" t="s">
        <v>791</v>
      </c>
    </row>
    <row r="70" spans="3:6" x14ac:dyDescent="0.15">
      <c r="C70" s="185" t="s">
        <v>802</v>
      </c>
      <c r="D70" s="185" t="s">
        <v>610</v>
      </c>
      <c r="E70" s="185" t="s">
        <v>702</v>
      </c>
      <c r="F70" s="185" t="s">
        <v>791</v>
      </c>
    </row>
    <row r="71" spans="3:6" x14ac:dyDescent="0.15">
      <c r="C71" s="185" t="s">
        <v>802</v>
      </c>
      <c r="D71" s="185" t="s">
        <v>611</v>
      </c>
      <c r="E71" s="185" t="s">
        <v>703</v>
      </c>
      <c r="F71" s="185" t="s">
        <v>791</v>
      </c>
    </row>
    <row r="72" spans="3:6" x14ac:dyDescent="0.15">
      <c r="C72" s="185" t="s">
        <v>802</v>
      </c>
      <c r="D72" s="185" t="s">
        <v>698</v>
      </c>
      <c r="E72" s="185" t="s">
        <v>699</v>
      </c>
      <c r="F72" s="185" t="s">
        <v>794</v>
      </c>
    </row>
    <row r="73" spans="3:6" x14ac:dyDescent="0.15">
      <c r="C73" s="185" t="s">
        <v>802</v>
      </c>
      <c r="D73" s="185" t="s">
        <v>1127</v>
      </c>
      <c r="E73" s="185" t="s">
        <v>1128</v>
      </c>
      <c r="F73" s="185" t="s">
        <v>792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807</v>
      </c>
      <c r="D75" s="185" t="s">
        <v>750</v>
      </c>
      <c r="E75" s="185" t="s">
        <v>753</v>
      </c>
      <c r="F75" s="185" t="s">
        <v>791</v>
      </c>
    </row>
    <row r="76" spans="3:6" x14ac:dyDescent="0.15">
      <c r="C76" s="185" t="s">
        <v>807</v>
      </c>
      <c r="D76" s="185" t="s">
        <v>751</v>
      </c>
      <c r="E76" s="185" t="s">
        <v>752</v>
      </c>
      <c r="F76" s="185" t="s">
        <v>794</v>
      </c>
    </row>
    <row r="77" spans="3:6" x14ac:dyDescent="0.15">
      <c r="C77" s="185" t="s">
        <v>807</v>
      </c>
      <c r="D77" s="185" t="s">
        <v>749</v>
      </c>
      <c r="E77" s="185" t="s">
        <v>754</v>
      </c>
      <c r="F77" s="185" t="s">
        <v>792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805</v>
      </c>
      <c r="D79" s="185" t="s">
        <v>616</v>
      </c>
      <c r="E79" s="185" t="s">
        <v>780</v>
      </c>
      <c r="F79" s="185" t="s">
        <v>795</v>
      </c>
    </row>
    <row r="80" spans="3:6" x14ac:dyDescent="0.15">
      <c r="C80" s="185" t="s">
        <v>805</v>
      </c>
      <c r="D80" s="185" t="s">
        <v>1129</v>
      </c>
      <c r="E80" s="185" t="s">
        <v>780</v>
      </c>
      <c r="F80" s="185" t="s">
        <v>791</v>
      </c>
    </row>
    <row r="81" spans="3:6" x14ac:dyDescent="0.15">
      <c r="C81" s="185" t="s">
        <v>805</v>
      </c>
      <c r="D81" s="185" t="s">
        <v>619</v>
      </c>
      <c r="E81" s="185" t="s">
        <v>782</v>
      </c>
      <c r="F81" s="185" t="s">
        <v>794</v>
      </c>
    </row>
    <row r="82" spans="3:6" x14ac:dyDescent="0.15">
      <c r="C82" s="185" t="s">
        <v>805</v>
      </c>
      <c r="D82" s="185" t="s">
        <v>617</v>
      </c>
      <c r="E82" s="185" t="s">
        <v>781</v>
      </c>
      <c r="F82" s="185" t="s">
        <v>792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282</v>
      </c>
      <c r="D84" s="185" t="s">
        <v>605</v>
      </c>
      <c r="E84" s="185" t="s">
        <v>701</v>
      </c>
      <c r="F84" s="185" t="s">
        <v>791</v>
      </c>
    </row>
    <row r="85" spans="3:6" x14ac:dyDescent="0.15">
      <c r="C85" s="185" t="s">
        <v>282</v>
      </c>
      <c r="D85" s="185" t="s">
        <v>606</v>
      </c>
      <c r="E85" s="185" t="s">
        <v>863</v>
      </c>
      <c r="F85" s="185" t="s">
        <v>791</v>
      </c>
    </row>
    <row r="86" spans="3:6" x14ac:dyDescent="0.15">
      <c r="C86" s="185" t="s">
        <v>282</v>
      </c>
      <c r="D86" s="185" t="s">
        <v>607</v>
      </c>
      <c r="E86" s="185" t="s">
        <v>777</v>
      </c>
      <c r="F86" s="185" t="s">
        <v>791</v>
      </c>
    </row>
    <row r="87" spans="3:6" x14ac:dyDescent="0.15">
      <c r="C87" s="185" t="s">
        <v>282</v>
      </c>
      <c r="D87" s="185" t="s">
        <v>608</v>
      </c>
      <c r="E87" s="185" t="s">
        <v>778</v>
      </c>
      <c r="F87" s="185" t="s">
        <v>794</v>
      </c>
    </row>
    <row r="88" spans="3:6" x14ac:dyDescent="0.15">
      <c r="C88" s="185" t="s">
        <v>282</v>
      </c>
      <c r="D88" s="185" t="s">
        <v>800</v>
      </c>
      <c r="E88" s="185" t="s">
        <v>801</v>
      </c>
      <c r="F88" s="185" t="s">
        <v>794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806</v>
      </c>
      <c r="D90" s="185" t="s">
        <v>612</v>
      </c>
      <c r="E90" s="185" t="s">
        <v>773</v>
      </c>
      <c r="F90" s="185" t="s">
        <v>791</v>
      </c>
    </row>
    <row r="91" spans="3:6" x14ac:dyDescent="0.15">
      <c r="C91" s="185" t="s">
        <v>806</v>
      </c>
      <c r="D91" s="185" t="s">
        <v>613</v>
      </c>
      <c r="E91" s="185" t="s">
        <v>862</v>
      </c>
      <c r="F91" s="185" t="s">
        <v>791</v>
      </c>
    </row>
    <row r="92" spans="3:6" x14ac:dyDescent="0.15">
      <c r="C92" s="185" t="s">
        <v>806</v>
      </c>
      <c r="D92" s="185" t="s">
        <v>614</v>
      </c>
      <c r="E92" s="185" t="s">
        <v>774</v>
      </c>
      <c r="F92" s="185" t="s">
        <v>791</v>
      </c>
    </row>
    <row r="93" spans="3:6" x14ac:dyDescent="0.15">
      <c r="C93" s="185" t="s">
        <v>806</v>
      </c>
      <c r="D93" s="185" t="s">
        <v>814</v>
      </c>
      <c r="E93" s="185" t="s">
        <v>815</v>
      </c>
      <c r="F93" s="185" t="s">
        <v>791</v>
      </c>
    </row>
    <row r="94" spans="3:6" x14ac:dyDescent="0.15">
      <c r="C94" s="185" t="s">
        <v>806</v>
      </c>
      <c r="D94" s="185" t="s">
        <v>816</v>
      </c>
      <c r="E94" s="185" t="s">
        <v>817</v>
      </c>
      <c r="F94" s="185" t="s">
        <v>791</v>
      </c>
    </row>
    <row r="95" spans="3:6" x14ac:dyDescent="0.15">
      <c r="C95" s="185" t="s">
        <v>806</v>
      </c>
      <c r="D95" s="185" t="s">
        <v>983</v>
      </c>
      <c r="E95" s="185" t="s">
        <v>984</v>
      </c>
      <c r="F95" s="185" t="s">
        <v>794</v>
      </c>
    </row>
    <row r="96" spans="3:6" x14ac:dyDescent="0.15">
      <c r="C96" s="185" t="s">
        <v>806</v>
      </c>
      <c r="D96" s="185" t="s">
        <v>1038</v>
      </c>
      <c r="E96" s="185" t="s">
        <v>1024</v>
      </c>
      <c r="F96" s="185" t="s">
        <v>794</v>
      </c>
    </row>
    <row r="97" spans="3:6" x14ac:dyDescent="0.15">
      <c r="C97" s="185" t="s">
        <v>806</v>
      </c>
      <c r="D97" s="185" t="s">
        <v>1126</v>
      </c>
      <c r="E97" s="185" t="s">
        <v>776</v>
      </c>
      <c r="F97" s="185" t="s">
        <v>792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845</v>
      </c>
      <c r="C2" s="10" t="s">
        <v>829</v>
      </c>
      <c r="D2" s="10" t="s">
        <v>830</v>
      </c>
      <c r="E2" s="34"/>
      <c r="F2" s="361" t="s">
        <v>839</v>
      </c>
      <c r="G2" s="361"/>
      <c r="H2" s="361"/>
      <c r="J2" s="361" t="s">
        <v>471</v>
      </c>
      <c r="K2" s="361"/>
      <c r="L2" s="361"/>
      <c r="M2" s="361"/>
      <c r="N2" s="361"/>
      <c r="O2" s="361"/>
    </row>
    <row r="3" spans="2:15" x14ac:dyDescent="0.15">
      <c r="E3" s="33"/>
      <c r="F3" s="14"/>
      <c r="G3" s="10" t="s">
        <v>829</v>
      </c>
      <c r="H3" s="10" t="s">
        <v>830</v>
      </c>
      <c r="K3" s="10" t="s">
        <v>829</v>
      </c>
      <c r="L3" s="10" t="s">
        <v>830</v>
      </c>
      <c r="M3" s="10"/>
      <c r="N3" s="10" t="s">
        <v>1115</v>
      </c>
      <c r="O3" s="10" t="s">
        <v>1116</v>
      </c>
    </row>
    <row r="4" spans="2:15" x14ac:dyDescent="0.15">
      <c r="B4" s="33" t="s">
        <v>844</v>
      </c>
      <c r="C4" s="9">
        <v>15000</v>
      </c>
      <c r="D4" s="9">
        <v>25000</v>
      </c>
      <c r="E4" s="33"/>
      <c r="G4" s="34"/>
      <c r="H4" s="33"/>
      <c r="J4" s="135" t="s">
        <v>472</v>
      </c>
    </row>
    <row r="5" spans="2:15" x14ac:dyDescent="0.15">
      <c r="B5" s="47" t="s">
        <v>831</v>
      </c>
      <c r="C5" s="9">
        <v>3500</v>
      </c>
      <c r="D5" s="9">
        <v>5000</v>
      </c>
      <c r="E5" s="66"/>
      <c r="F5" s="33" t="s">
        <v>820</v>
      </c>
      <c r="G5" s="9">
        <v>0</v>
      </c>
      <c r="H5" s="9">
        <f>+G8</f>
        <v>12500</v>
      </c>
      <c r="J5" s="135" t="s">
        <v>473</v>
      </c>
    </row>
    <row r="6" spans="2:15" x14ac:dyDescent="0.15">
      <c r="B6" s="33" t="s">
        <v>823</v>
      </c>
      <c r="C6" s="9">
        <f>+C4-C5</f>
        <v>11500</v>
      </c>
      <c r="D6" s="9">
        <f>+D4-D5</f>
        <v>20000</v>
      </c>
      <c r="E6" s="66"/>
      <c r="F6" s="33" t="s">
        <v>844</v>
      </c>
      <c r="G6" s="9">
        <f>+C4</f>
        <v>15000</v>
      </c>
      <c r="H6" s="9">
        <f>+D4</f>
        <v>25000</v>
      </c>
      <c r="J6" s="127" t="s">
        <v>469</v>
      </c>
      <c r="K6" s="9">
        <f>+C45</f>
        <v>14625</v>
      </c>
      <c r="L6" s="66">
        <f>+D45</f>
        <v>12825</v>
      </c>
      <c r="M6" s="66"/>
      <c r="N6" t="s">
        <v>312</v>
      </c>
      <c r="O6" s="33" t="s">
        <v>1124</v>
      </c>
    </row>
    <row r="7" spans="2:15" x14ac:dyDescent="0.15">
      <c r="C7" s="9"/>
      <c r="D7" s="9"/>
      <c r="F7" s="33" t="s">
        <v>821</v>
      </c>
      <c r="G7" s="9">
        <v>2500</v>
      </c>
      <c r="H7" s="9">
        <v>9000</v>
      </c>
      <c r="J7" s="127" t="s">
        <v>474</v>
      </c>
      <c r="K7" s="9">
        <f>+G8</f>
        <v>12500</v>
      </c>
      <c r="L7" s="66">
        <f>+H8</f>
        <v>28500</v>
      </c>
      <c r="M7" s="66"/>
      <c r="N7" t="s">
        <v>839</v>
      </c>
      <c r="O7" s="33" t="s">
        <v>1119</v>
      </c>
    </row>
    <row r="8" spans="2:15" x14ac:dyDescent="0.15">
      <c r="B8" s="47" t="s">
        <v>824</v>
      </c>
      <c r="C8" s="9">
        <v>1500</v>
      </c>
      <c r="D8" s="9">
        <v>2000</v>
      </c>
      <c r="E8" s="66"/>
      <c r="F8" s="33" t="s">
        <v>822</v>
      </c>
      <c r="G8" s="9">
        <f>+G5+G6-G7</f>
        <v>12500</v>
      </c>
      <c r="H8" s="9">
        <f>+H5+H6-H7</f>
        <v>28500</v>
      </c>
      <c r="J8" s="127" t="s">
        <v>475</v>
      </c>
      <c r="K8" s="9">
        <f>+G33</f>
        <v>500</v>
      </c>
      <c r="L8" s="66">
        <f>+H30</f>
        <v>1500</v>
      </c>
      <c r="M8" s="66"/>
      <c r="N8" t="s">
        <v>475</v>
      </c>
      <c r="O8" s="33" t="s">
        <v>1120</v>
      </c>
    </row>
    <row r="9" spans="2:15" x14ac:dyDescent="0.15">
      <c r="B9" s="47" t="s">
        <v>825</v>
      </c>
      <c r="C9" s="9">
        <v>1000</v>
      </c>
      <c r="D9" s="9">
        <v>1000</v>
      </c>
      <c r="G9" s="9"/>
      <c r="H9" s="9"/>
      <c r="J9" s="135" t="s">
        <v>476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826</v>
      </c>
      <c r="C10" s="9">
        <v>2500</v>
      </c>
      <c r="D10" s="9">
        <v>2500</v>
      </c>
      <c r="F10" s="33" t="s">
        <v>1087</v>
      </c>
      <c r="G10" s="9">
        <f>+G7</f>
        <v>2500</v>
      </c>
      <c r="H10" s="9">
        <f>+H7</f>
        <v>9000</v>
      </c>
      <c r="J10" s="136" t="s">
        <v>470</v>
      </c>
    </row>
    <row r="11" spans="2:15" x14ac:dyDescent="0.15">
      <c r="B11" s="47" t="s">
        <v>827</v>
      </c>
      <c r="C11" s="9">
        <v>1500</v>
      </c>
      <c r="D11" s="9">
        <v>2500</v>
      </c>
      <c r="E11" s="66"/>
      <c r="F11" s="33" t="s">
        <v>1088</v>
      </c>
      <c r="G11" s="9">
        <f>+G8-G5</f>
        <v>12500</v>
      </c>
      <c r="H11" s="9">
        <f>+H8-H5</f>
        <v>16000</v>
      </c>
      <c r="J11" s="135" t="s">
        <v>477</v>
      </c>
    </row>
    <row r="12" spans="2:15" x14ac:dyDescent="0.15">
      <c r="B12" s="47" t="s">
        <v>1099</v>
      </c>
      <c r="C12" s="66">
        <f>SUM(C8:C11)</f>
        <v>6500</v>
      </c>
      <c r="D12" s="66">
        <f>SUM(D8:D11)</f>
        <v>8000</v>
      </c>
      <c r="J12" s="127" t="s">
        <v>281</v>
      </c>
      <c r="K12" s="9">
        <f>+G58</f>
        <v>30000</v>
      </c>
      <c r="L12" s="66">
        <f>+H58</f>
        <v>30000</v>
      </c>
      <c r="M12" s="66"/>
      <c r="N12" t="s">
        <v>295</v>
      </c>
      <c r="O12" s="33" t="s">
        <v>1123</v>
      </c>
    </row>
    <row r="13" spans="2:15" x14ac:dyDescent="0.15">
      <c r="B13" s="47" t="s">
        <v>169</v>
      </c>
      <c r="C13" s="9">
        <v>500</v>
      </c>
      <c r="D13" s="9">
        <v>500</v>
      </c>
      <c r="F13" s="361" t="s">
        <v>1100</v>
      </c>
      <c r="G13" s="361"/>
      <c r="H13" s="361"/>
      <c r="J13" s="127" t="s">
        <v>285</v>
      </c>
      <c r="K13" s="9">
        <f>+G61</f>
        <v>500</v>
      </c>
      <c r="L13" s="66">
        <f>+H61</f>
        <v>1000</v>
      </c>
      <c r="M13" s="66"/>
      <c r="N13" t="s">
        <v>295</v>
      </c>
      <c r="O13" s="33" t="s">
        <v>1123</v>
      </c>
    </row>
    <row r="14" spans="2:15" x14ac:dyDescent="0.15">
      <c r="B14" s="44" t="s">
        <v>828</v>
      </c>
      <c r="C14" s="66">
        <f>+C13+C12</f>
        <v>7000</v>
      </c>
      <c r="D14" s="66">
        <f>+D13+D12</f>
        <v>8500</v>
      </c>
      <c r="E14" s="9"/>
      <c r="F14" s="14"/>
      <c r="G14" s="10" t="s">
        <v>829</v>
      </c>
      <c r="H14" s="14" t="s">
        <v>830</v>
      </c>
      <c r="J14" s="135" t="s">
        <v>478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487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820</v>
      </c>
      <c r="G16" s="9">
        <v>0</v>
      </c>
      <c r="H16" s="66">
        <f>+G19</f>
        <v>1000</v>
      </c>
      <c r="J16" s="135" t="s">
        <v>479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312</v>
      </c>
      <c r="E17" s="9"/>
      <c r="F17" s="33" t="s">
        <v>832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841</v>
      </c>
      <c r="G18" s="9">
        <f>+G17*0.75</f>
        <v>3000</v>
      </c>
      <c r="H18" s="9">
        <f>+H17*0.8</f>
        <v>4800</v>
      </c>
      <c r="J18" s="135" t="s">
        <v>1082</v>
      </c>
    </row>
    <row r="19" spans="2:15" x14ac:dyDescent="0.15">
      <c r="B19" s="14" t="s">
        <v>818</v>
      </c>
      <c r="E19" s="9"/>
      <c r="F19" s="33" t="s">
        <v>822</v>
      </c>
      <c r="G19" s="9">
        <f>+G16+G17-G18</f>
        <v>1000</v>
      </c>
      <c r="H19" s="66">
        <f>+H16+H17-H18</f>
        <v>2200</v>
      </c>
      <c r="J19" s="135" t="s">
        <v>480</v>
      </c>
    </row>
    <row r="20" spans="2:15" x14ac:dyDescent="0.15">
      <c r="B20" s="136" t="s">
        <v>487</v>
      </c>
      <c r="C20" s="66">
        <f>+C15</f>
        <v>4500</v>
      </c>
      <c r="D20" s="66">
        <f>+D15</f>
        <v>11500</v>
      </c>
      <c r="E20" s="9"/>
      <c r="J20" s="127" t="s">
        <v>387</v>
      </c>
      <c r="K20" s="9">
        <f>+G19+G42</f>
        <v>2625</v>
      </c>
      <c r="L20" s="66">
        <f>+H19+H42</f>
        <v>5825</v>
      </c>
      <c r="M20" s="66"/>
      <c r="N20" s="33" t="s">
        <v>1118</v>
      </c>
      <c r="O20" s="33" t="s">
        <v>1121</v>
      </c>
    </row>
    <row r="21" spans="2:15" x14ac:dyDescent="0.15">
      <c r="E21" s="9"/>
      <c r="F21" s="33" t="s">
        <v>1090</v>
      </c>
      <c r="G21" s="66">
        <f>+G18*-1</f>
        <v>-3000</v>
      </c>
      <c r="H21" s="66">
        <f>+H18*-1</f>
        <v>-4800</v>
      </c>
      <c r="J21" s="135" t="s">
        <v>481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848</v>
      </c>
      <c r="E22" s="9"/>
      <c r="F22" s="33" t="s">
        <v>1089</v>
      </c>
      <c r="G22" s="66">
        <f>+G19-G16</f>
        <v>1000</v>
      </c>
      <c r="H22" s="66">
        <f>+H19-H16</f>
        <v>1200</v>
      </c>
      <c r="J22" s="136" t="s">
        <v>470</v>
      </c>
    </row>
    <row r="23" spans="2:15" x14ac:dyDescent="0.15">
      <c r="B23" s="127" t="s">
        <v>502</v>
      </c>
      <c r="C23" s="9">
        <f>+C13</f>
        <v>500</v>
      </c>
      <c r="D23" s="9">
        <f>+D13</f>
        <v>500</v>
      </c>
      <c r="E23" s="9"/>
      <c r="J23" s="135" t="s">
        <v>482</v>
      </c>
    </row>
    <row r="24" spans="2:15" x14ac:dyDescent="0.15">
      <c r="B24" s="127" t="s">
        <v>489</v>
      </c>
      <c r="C24" s="70">
        <f>+G11*-1</f>
        <v>-12500</v>
      </c>
      <c r="D24" s="70">
        <f>+H11*-1</f>
        <v>-16000</v>
      </c>
      <c r="F24" s="361" t="s">
        <v>475</v>
      </c>
      <c r="G24" s="361"/>
      <c r="H24" s="361"/>
      <c r="J24" s="127" t="s">
        <v>483</v>
      </c>
      <c r="K24" s="9">
        <v>0</v>
      </c>
      <c r="L24" s="9">
        <v>0</v>
      </c>
      <c r="M24" s="9"/>
      <c r="N24" t="s">
        <v>1117</v>
      </c>
      <c r="O24" s="33" t="s">
        <v>1122</v>
      </c>
    </row>
    <row r="25" spans="2:15" x14ac:dyDescent="0.15">
      <c r="B25" s="127" t="s">
        <v>490</v>
      </c>
      <c r="C25" s="9">
        <f>+G33*-1</f>
        <v>-500</v>
      </c>
      <c r="D25" s="9">
        <f>+H33*-1</f>
        <v>-1000</v>
      </c>
      <c r="E25" s="66"/>
      <c r="F25" s="14"/>
      <c r="G25" s="10" t="s">
        <v>829</v>
      </c>
      <c r="H25" s="10" t="s">
        <v>830</v>
      </c>
      <c r="J25" s="135" t="s">
        <v>484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835</v>
      </c>
      <c r="C26" s="9">
        <f>+G22</f>
        <v>1000</v>
      </c>
      <c r="D26" s="9">
        <f>+H22</f>
        <v>1200</v>
      </c>
      <c r="G26" s="34"/>
      <c r="H26" s="33"/>
      <c r="J26" s="136" t="s">
        <v>470</v>
      </c>
    </row>
    <row r="27" spans="2:15" x14ac:dyDescent="0.15">
      <c r="B27" s="127" t="s">
        <v>836</v>
      </c>
      <c r="C27" s="9">
        <f>+G45</f>
        <v>1625</v>
      </c>
      <c r="D27" s="9">
        <f>+H45</f>
        <v>2000</v>
      </c>
      <c r="F27" s="33" t="s">
        <v>820</v>
      </c>
      <c r="G27" s="9">
        <v>0</v>
      </c>
      <c r="H27" s="66">
        <f>+G30</f>
        <v>500</v>
      </c>
      <c r="J27" s="135" t="s">
        <v>1106</v>
      </c>
    </row>
    <row r="28" spans="2:15" x14ac:dyDescent="0.15">
      <c r="B28" s="136" t="s">
        <v>849</v>
      </c>
      <c r="C28" s="9">
        <f>SUM(C23:C27)</f>
        <v>-9875</v>
      </c>
      <c r="D28" s="9">
        <f>SUM(D23:D27)</f>
        <v>-13300</v>
      </c>
      <c r="F28" s="33" t="s">
        <v>832</v>
      </c>
      <c r="G28" s="9">
        <v>4000</v>
      </c>
      <c r="H28" s="66">
        <v>6000</v>
      </c>
      <c r="J28" s="127" t="s">
        <v>1084</v>
      </c>
      <c r="K28" s="9">
        <f>+C38</f>
        <v>50000</v>
      </c>
      <c r="L28" s="66">
        <f>+K28</f>
        <v>50000</v>
      </c>
      <c r="M28" s="66"/>
      <c r="N28" t="s">
        <v>312</v>
      </c>
      <c r="O28" s="33" t="s">
        <v>1124</v>
      </c>
    </row>
    <row r="29" spans="2:15" x14ac:dyDescent="0.15">
      <c r="B29" s="137"/>
      <c r="F29" s="33" t="s">
        <v>842</v>
      </c>
      <c r="G29" s="9">
        <f>+C5</f>
        <v>3500</v>
      </c>
      <c r="H29" s="9">
        <f>+D5</f>
        <v>5000</v>
      </c>
      <c r="J29" s="127" t="s">
        <v>1003</v>
      </c>
      <c r="L29" s="66">
        <f>+K30</f>
        <v>4500</v>
      </c>
      <c r="M29" s="66"/>
      <c r="N29" s="44" t="s">
        <v>845</v>
      </c>
      <c r="O29" s="33" t="s">
        <v>1124</v>
      </c>
    </row>
    <row r="30" spans="2:15" x14ac:dyDescent="0.15">
      <c r="B30" s="136" t="s">
        <v>1068</v>
      </c>
      <c r="C30" s="66">
        <f>+C20+C28</f>
        <v>-5375</v>
      </c>
      <c r="D30" s="66">
        <f>+D20+D28</f>
        <v>-1800</v>
      </c>
      <c r="F30" s="33" t="s">
        <v>822</v>
      </c>
      <c r="G30" s="9">
        <f>+G27+G28-G29</f>
        <v>500</v>
      </c>
      <c r="H30" s="66">
        <f>+H27+H28-H29</f>
        <v>1500</v>
      </c>
      <c r="J30" s="162" t="s">
        <v>487</v>
      </c>
      <c r="K30" s="9">
        <f>+C15</f>
        <v>4500</v>
      </c>
      <c r="L30" s="66">
        <f>+D15</f>
        <v>11500</v>
      </c>
      <c r="M30" s="66"/>
      <c r="N30" s="44" t="s">
        <v>845</v>
      </c>
      <c r="O30" s="33" t="s">
        <v>1124</v>
      </c>
    </row>
    <row r="31" spans="2:15" x14ac:dyDescent="0.15">
      <c r="J31" s="135" t="s">
        <v>1085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847</v>
      </c>
      <c r="F32" s="33" t="s">
        <v>1090</v>
      </c>
      <c r="G32" s="66">
        <v>0</v>
      </c>
      <c r="H32" s="66">
        <v>0</v>
      </c>
    </row>
    <row r="33" spans="2:14" x14ac:dyDescent="0.15">
      <c r="B33" s="136" t="s">
        <v>492</v>
      </c>
      <c r="C33" s="9">
        <f>+G57*-1</f>
        <v>-30000</v>
      </c>
      <c r="D33" s="9">
        <v>0</v>
      </c>
      <c r="F33" s="33" t="s">
        <v>1091</v>
      </c>
      <c r="G33" s="66">
        <f>+G30-G27</f>
        <v>500</v>
      </c>
      <c r="H33" s="66">
        <f>+H30-H27</f>
        <v>1000</v>
      </c>
      <c r="J33" s="135" t="s">
        <v>1086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488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840</v>
      </c>
      <c r="H36" s="10"/>
    </row>
    <row r="37" spans="2:14" x14ac:dyDescent="0.15">
      <c r="B37" s="135" t="s">
        <v>819</v>
      </c>
      <c r="C37" s="9"/>
      <c r="D37" s="9"/>
      <c r="F37" s="14"/>
      <c r="G37" s="10" t="s">
        <v>829</v>
      </c>
      <c r="H37" s="10" t="s">
        <v>830</v>
      </c>
    </row>
    <row r="38" spans="2:14" x14ac:dyDescent="0.15">
      <c r="B38" s="136" t="s">
        <v>1084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1069</v>
      </c>
      <c r="C39" s="9">
        <f>+C38</f>
        <v>50000</v>
      </c>
      <c r="D39" s="9">
        <f>+D38</f>
        <v>0</v>
      </c>
      <c r="F39" s="33" t="s">
        <v>820</v>
      </c>
      <c r="G39" s="9">
        <v>0</v>
      </c>
      <c r="H39" s="66">
        <f>+G42</f>
        <v>1625</v>
      </c>
    </row>
    <row r="40" spans="2:14" x14ac:dyDescent="0.15">
      <c r="F40" s="33" t="s">
        <v>834</v>
      </c>
      <c r="G40" s="9">
        <f>+C12</f>
        <v>6500</v>
      </c>
      <c r="H40" s="9">
        <f>+D12</f>
        <v>8000</v>
      </c>
    </row>
    <row r="41" spans="2:14" x14ac:dyDescent="0.15">
      <c r="F41" s="33" t="s">
        <v>833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493</v>
      </c>
      <c r="C42" s="9">
        <f>+C39+C35+C30</f>
        <v>14625</v>
      </c>
      <c r="D42" s="9">
        <f>+D39+D35+D30</f>
        <v>-1800</v>
      </c>
      <c r="F42" s="33" t="s">
        <v>822</v>
      </c>
      <c r="G42" s="9">
        <f>+G39+G40-G41</f>
        <v>1625</v>
      </c>
      <c r="H42" s="66">
        <f>+H39+H40-H41</f>
        <v>3625</v>
      </c>
      <c r="J42" s="14" t="s">
        <v>1004</v>
      </c>
    </row>
    <row r="43" spans="2:14" x14ac:dyDescent="0.15">
      <c r="B43" s="137"/>
      <c r="C43" s="9"/>
      <c r="D43" s="9"/>
    </row>
    <row r="44" spans="2:14" x14ac:dyDescent="0.15">
      <c r="B44" s="136" t="s">
        <v>495</v>
      </c>
      <c r="C44" s="9">
        <v>0</v>
      </c>
      <c r="D44" s="9">
        <f>+C45</f>
        <v>14625</v>
      </c>
      <c r="F44" s="33" t="s">
        <v>1087</v>
      </c>
      <c r="G44" s="66">
        <f>+G41*-1</f>
        <v>-4875</v>
      </c>
      <c r="H44" s="66">
        <f>+H41*-1</f>
        <v>-6000</v>
      </c>
      <c r="J44" s="33" t="s">
        <v>1005</v>
      </c>
    </row>
    <row r="45" spans="2:14" x14ac:dyDescent="0.15">
      <c r="B45" s="136" t="s">
        <v>494</v>
      </c>
      <c r="C45" s="9">
        <f>+C44+C42</f>
        <v>14625</v>
      </c>
      <c r="D45" s="9">
        <f>+D44+D42</f>
        <v>12825</v>
      </c>
      <c r="F45" s="33" t="s">
        <v>1092</v>
      </c>
      <c r="G45" s="66">
        <f>+G42-G39</f>
        <v>1625</v>
      </c>
      <c r="H45" s="66">
        <f>+H42-H39</f>
        <v>2000</v>
      </c>
      <c r="J45" s="47" t="s">
        <v>1007</v>
      </c>
      <c r="K45" s="102">
        <f>+K16/K21</f>
        <v>21.761904761904763</v>
      </c>
      <c r="L45" s="102">
        <f>+L16/L21</f>
        <v>12.330472103004292</v>
      </c>
      <c r="M45" s="102"/>
      <c r="N45" s="33" t="s">
        <v>1010</v>
      </c>
    </row>
    <row r="46" spans="2:14" x14ac:dyDescent="0.15">
      <c r="F46" s="33"/>
      <c r="G46" s="66"/>
      <c r="H46" s="66"/>
      <c r="J46" s="47" t="s">
        <v>1008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1011</v>
      </c>
    </row>
    <row r="47" spans="2:14" x14ac:dyDescent="0.15">
      <c r="F47" s="14" t="s">
        <v>843</v>
      </c>
      <c r="G47" s="360" t="s">
        <v>469</v>
      </c>
      <c r="H47" s="360"/>
      <c r="J47" s="47" t="s">
        <v>1009</v>
      </c>
      <c r="N47" s="33" t="s">
        <v>1012</v>
      </c>
    </row>
    <row r="48" spans="2:14" x14ac:dyDescent="0.15">
      <c r="B48" s="10" t="s">
        <v>845</v>
      </c>
      <c r="C48" s="10" t="s">
        <v>829</v>
      </c>
      <c r="D48" s="10" t="s">
        <v>830</v>
      </c>
      <c r="G48" s="10" t="s">
        <v>829</v>
      </c>
      <c r="H48" s="10" t="s">
        <v>830</v>
      </c>
    </row>
    <row r="49" spans="2:14" x14ac:dyDescent="0.15">
      <c r="F49" s="33" t="s">
        <v>258</v>
      </c>
      <c r="G49" s="9">
        <f>+G7</f>
        <v>2500</v>
      </c>
      <c r="H49" s="9">
        <f>+H7</f>
        <v>9000</v>
      </c>
      <c r="J49" s="44" t="s">
        <v>1013</v>
      </c>
    </row>
    <row r="50" spans="2:14" x14ac:dyDescent="0.15">
      <c r="B50" s="33" t="s">
        <v>844</v>
      </c>
      <c r="C50" s="9">
        <v>15000</v>
      </c>
      <c r="D50" s="9">
        <v>25000</v>
      </c>
      <c r="F50" s="33" t="s">
        <v>837</v>
      </c>
      <c r="G50" s="9">
        <f>+G21</f>
        <v>-3000</v>
      </c>
      <c r="H50" s="9">
        <f>+H21</f>
        <v>-4800</v>
      </c>
      <c r="J50" s="47" t="s">
        <v>1014</v>
      </c>
      <c r="N50" s="33" t="s">
        <v>1015</v>
      </c>
    </row>
    <row r="51" spans="2:14" x14ac:dyDescent="0.15">
      <c r="B51" s="47" t="s">
        <v>831</v>
      </c>
      <c r="C51" s="9">
        <v>3500</v>
      </c>
      <c r="D51" s="9">
        <v>5000</v>
      </c>
      <c r="F51" s="33" t="s">
        <v>475</v>
      </c>
      <c r="G51" s="9">
        <f>+G32</f>
        <v>0</v>
      </c>
      <c r="H51" s="9">
        <f>+H32</f>
        <v>0</v>
      </c>
      <c r="J51" s="47" t="s">
        <v>1016</v>
      </c>
      <c r="N51" s="33" t="s">
        <v>1017</v>
      </c>
    </row>
    <row r="52" spans="2:14" x14ac:dyDescent="0.15">
      <c r="B52" s="33" t="s">
        <v>823</v>
      </c>
      <c r="C52" s="9">
        <f>+C50-C51</f>
        <v>11500</v>
      </c>
      <c r="D52" s="9">
        <f>+D50-D51</f>
        <v>20000</v>
      </c>
      <c r="F52" s="33" t="s">
        <v>838</v>
      </c>
      <c r="G52" s="9">
        <f>+G44</f>
        <v>-4875</v>
      </c>
      <c r="H52" s="9">
        <f>+H44</f>
        <v>-6000</v>
      </c>
      <c r="J52" s="47" t="s">
        <v>1018</v>
      </c>
      <c r="N52" s="33" t="s">
        <v>1019</v>
      </c>
    </row>
    <row r="53" spans="2:14" x14ac:dyDescent="0.15">
      <c r="B53" s="47" t="s">
        <v>828</v>
      </c>
      <c r="C53" s="66">
        <f>+C14</f>
        <v>7000</v>
      </c>
      <c r="D53" s="66">
        <f>+D14</f>
        <v>8500</v>
      </c>
      <c r="F53" s="33" t="s">
        <v>1070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487</v>
      </c>
      <c r="C54" s="66">
        <f>+C52-C53</f>
        <v>4500</v>
      </c>
      <c r="D54" s="66">
        <f>+D52-D53</f>
        <v>11500</v>
      </c>
      <c r="F54" s="73" t="s">
        <v>295</v>
      </c>
      <c r="G54" s="10" t="s">
        <v>829</v>
      </c>
      <c r="H54" s="10" t="s">
        <v>830</v>
      </c>
      <c r="J54" s="33" t="s">
        <v>1006</v>
      </c>
    </row>
    <row r="55" spans="2:14" x14ac:dyDescent="0.15">
      <c r="B55" s="47"/>
      <c r="C55" s="9"/>
      <c r="D55" s="9"/>
      <c r="F55" s="73"/>
      <c r="G55" s="6"/>
      <c r="H55" s="6"/>
      <c r="J55" s="47" t="s">
        <v>1020</v>
      </c>
      <c r="N55" s="33" t="s">
        <v>1021</v>
      </c>
    </row>
    <row r="56" spans="2:14" x14ac:dyDescent="0.15">
      <c r="B56" s="47"/>
      <c r="C56" s="9"/>
      <c r="D56" s="9"/>
      <c r="F56" s="17" t="s">
        <v>281</v>
      </c>
      <c r="G56" s="3">
        <v>0</v>
      </c>
      <c r="H56" s="3">
        <f>+G58</f>
        <v>30000</v>
      </c>
      <c r="J56" s="47" t="s">
        <v>1022</v>
      </c>
      <c r="N56" s="33" t="s">
        <v>1023</v>
      </c>
    </row>
    <row r="57" spans="2:14" x14ac:dyDescent="0.15">
      <c r="B57" s="47"/>
      <c r="C57" s="9"/>
      <c r="D57" s="9"/>
      <c r="F57" s="17" t="s">
        <v>282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169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149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1026</v>
      </c>
      <c r="J2" s="48" t="s">
        <v>1029</v>
      </c>
    </row>
    <row r="4" spans="2:10" x14ac:dyDescent="0.15">
      <c r="B4" s="14" t="s">
        <v>1005</v>
      </c>
    </row>
    <row r="5" spans="2:10" x14ac:dyDescent="0.15">
      <c r="B5" s="47" t="s">
        <v>1007</v>
      </c>
      <c r="C5" s="75" t="s">
        <v>298</v>
      </c>
      <c r="D5" s="257">
        <f>D153/D168</f>
        <v>810.91779515308667</v>
      </c>
      <c r="E5" s="257">
        <f>E153/E168</f>
        <v>-361.93139499402383</v>
      </c>
      <c r="F5" s="257">
        <f>F153/F168</f>
        <v>-569.59868736529836</v>
      </c>
      <c r="G5" s="257">
        <f>G153/G168</f>
        <v>-689.59349290360842</v>
      </c>
      <c r="H5" s="257">
        <f>H153/H168</f>
        <v>-836.96918008147873</v>
      </c>
      <c r="I5" s="257"/>
      <c r="J5" s="48" t="s">
        <v>1034</v>
      </c>
    </row>
    <row r="6" spans="2:10" x14ac:dyDescent="0.15">
      <c r="B6" s="47" t="s">
        <v>1036</v>
      </c>
      <c r="C6" s="75" t="s">
        <v>298</v>
      </c>
      <c r="D6" s="257">
        <f>(D150+D151)/D168</f>
        <v>809.66993190522339</v>
      </c>
      <c r="E6" s="257">
        <f>(E150+E151)/E168</f>
        <v>-363.26527298966653</v>
      </c>
      <c r="F6" s="257">
        <f>(F150+F151)/F168</f>
        <v>-571.01356410201424</v>
      </c>
      <c r="G6" s="257">
        <f>(G150+G151)/G168</f>
        <v>-691.0804105482764</v>
      </c>
      <c r="H6" s="257">
        <f>(H150+H151)/H168</f>
        <v>-838.68975051414066</v>
      </c>
      <c r="I6" s="257"/>
      <c r="J6" s="48" t="s">
        <v>1041</v>
      </c>
    </row>
    <row r="7" spans="2:10" x14ac:dyDescent="0.15">
      <c r="C7" s="75"/>
    </row>
    <row r="8" spans="2:10" x14ac:dyDescent="0.15">
      <c r="B8" s="14" t="s">
        <v>1027</v>
      </c>
      <c r="C8" s="75"/>
    </row>
    <row r="9" spans="2:10" x14ac:dyDescent="0.15">
      <c r="B9" s="47" t="s">
        <v>1042</v>
      </c>
      <c r="C9" s="75" t="s">
        <v>298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1043</v>
      </c>
    </row>
    <row r="10" spans="2:10" x14ac:dyDescent="0.15">
      <c r="B10" s="47" t="s">
        <v>1016</v>
      </c>
      <c r="C10" s="75" t="s">
        <v>298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1033</v>
      </c>
    </row>
    <row r="11" spans="2:10" x14ac:dyDescent="0.15">
      <c r="B11" s="47" t="s">
        <v>1018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1032</v>
      </c>
    </row>
    <row r="12" spans="2:10" x14ac:dyDescent="0.15">
      <c r="C12" s="75"/>
    </row>
    <row r="13" spans="2:10" x14ac:dyDescent="0.15">
      <c r="B13" s="14" t="s">
        <v>1006</v>
      </c>
      <c r="C13" s="75"/>
    </row>
    <row r="14" spans="2:10" x14ac:dyDescent="0.15">
      <c r="B14" s="47" t="s">
        <v>1020</v>
      </c>
      <c r="C14" s="75" t="s">
        <v>298</v>
      </c>
      <c r="D14" s="259">
        <f>D113/(D20+D28+D33)</f>
        <v>-1811.9546763548165</v>
      </c>
      <c r="E14" s="259">
        <f t="shared" ref="E14:H14" si="0">E113/(E20+E28+E33)</f>
        <v>-40.441313148533304</v>
      </c>
      <c r="F14" s="259">
        <f t="shared" si="0"/>
        <v>-9.4167954276213344</v>
      </c>
      <c r="G14" s="259">
        <f t="shared" si="0"/>
        <v>-5.378445152129478</v>
      </c>
      <c r="H14" s="259">
        <f t="shared" si="0"/>
        <v>-3.393977274270854</v>
      </c>
      <c r="J14" s="48" t="s">
        <v>1030</v>
      </c>
    </row>
    <row r="15" spans="2:10" x14ac:dyDescent="0.15">
      <c r="B15" s="47" t="s">
        <v>1028</v>
      </c>
      <c r="C15" s="75" t="s">
        <v>298</v>
      </c>
      <c r="D15" s="259">
        <f>D113/(+D180/2)</f>
        <v>-5.5120385279096329</v>
      </c>
      <c r="E15" s="259">
        <f>E113/((D180+E180)/2)</f>
        <v>11.904564282524172</v>
      </c>
      <c r="F15" s="259">
        <f>F113/((E180+F180)/2)</f>
        <v>0.7553058445029085</v>
      </c>
      <c r="G15" s="259">
        <f>G113/((F180+G180)/2)</f>
        <v>0.44207143151671346</v>
      </c>
      <c r="H15" s="259">
        <f>H113/((G180+H180)/2)</f>
        <v>0.31090673387637346</v>
      </c>
      <c r="J15" s="48" t="s">
        <v>1031</v>
      </c>
    </row>
    <row r="17" spans="1:55" ht="12.75" customHeight="1" x14ac:dyDescent="0.2">
      <c r="A17" s="221"/>
      <c r="B17" s="256" t="s">
        <v>1035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506</v>
      </c>
      <c r="BC19" s="65"/>
    </row>
    <row r="20" spans="1:55" s="33" customFormat="1" x14ac:dyDescent="0.15">
      <c r="B20" s="47" t="s">
        <v>506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314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347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329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376</v>
      </c>
      <c r="BC25" s="65"/>
    </row>
    <row r="26" spans="1:55" s="33" customFormat="1" x14ac:dyDescent="0.15">
      <c r="B26" s="47" t="s">
        <v>376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377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381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505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380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379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382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383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503</v>
      </c>
    </row>
    <row r="38" spans="1:55" x14ac:dyDescent="0.15">
      <c r="B38" s="44"/>
    </row>
    <row r="39" spans="1:55" s="50" customFormat="1" x14ac:dyDescent="0.15">
      <c r="A39" s="74"/>
      <c r="B39" s="128" t="s">
        <v>419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420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446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466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467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435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436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437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439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440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507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401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526</v>
      </c>
    </row>
    <row r="56" spans="1:55" s="157" customFormat="1" x14ac:dyDescent="0.15">
      <c r="A56" s="156"/>
      <c r="B56" s="47" t="s">
        <v>173</v>
      </c>
      <c r="C56" s="70">
        <f>'FIN-P&amp;L_CWS'!D46</f>
        <v>0</v>
      </c>
      <c r="D56" s="70">
        <f>'FIN-P&amp;L_CWS'!E46</f>
        <v>57601546.650000006</v>
      </c>
      <c r="E56" s="70">
        <f>'FIN-P&amp;L_CWS'!F46</f>
        <v>67285040.578749999</v>
      </c>
      <c r="F56" s="70">
        <f>'FIN-P&amp;L_CWS'!G46</f>
        <v>77074063.881250009</v>
      </c>
      <c r="G56" s="70">
        <f>'FIN-P&amp;L_CWS'!H46</f>
        <v>86912637.371675014</v>
      </c>
      <c r="H56" s="70">
        <f>'FIN-P&amp;L_CWS'!I46</f>
        <v>96872499.526000008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174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407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33600000</v>
      </c>
      <c r="E59" s="70">
        <f>'FIN-P&amp;L_CWS'!F49</f>
        <v>38400000</v>
      </c>
      <c r="F59" s="70">
        <f>'FIN-P&amp;L_CWS'!G49</f>
        <v>40800000</v>
      </c>
      <c r="G59" s="70">
        <f>'FIN-P&amp;L_CWS'!H49</f>
        <v>43200000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527</v>
      </c>
      <c r="C60" s="70">
        <f>'FIN-P&amp;L_CWS'!D50</f>
        <v>0</v>
      </c>
      <c r="D60" s="70">
        <f>'FIN-P&amp;L_CWS'!E50</f>
        <v>91201546.650000006</v>
      </c>
      <c r="E60" s="70">
        <f>'FIN-P&amp;L_CWS'!F50</f>
        <v>105685040.57875001</v>
      </c>
      <c r="F60" s="70">
        <f>'FIN-P&amp;L_CWS'!G50</f>
        <v>117874063.88124999</v>
      </c>
      <c r="G60" s="70">
        <f>'FIN-P&amp;L_CWS'!H50</f>
        <v>130112637.37167501</v>
      </c>
      <c r="H60" s="70">
        <f>'FIN-P&amp;L_CWS'!I50</f>
        <v>144872499.52599999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510</v>
      </c>
    </row>
    <row r="63" spans="1:55" s="157" customFormat="1" x14ac:dyDescent="0.15">
      <c r="A63" s="156"/>
      <c r="B63" s="47" t="s">
        <v>173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174</v>
      </c>
      <c r="C64" s="70">
        <f>'FIN-P&amp;L_CWS'!D54</f>
        <v>0</v>
      </c>
      <c r="D64" s="70">
        <f>'FIN-P&amp;L_CWS'!E54</f>
        <v>48000000</v>
      </c>
      <c r="E64" s="70">
        <f>'FIN-P&amp;L_CWS'!F54</f>
        <v>20000000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407</v>
      </c>
      <c r="C65" s="70">
        <f>'FIN-P&amp;L_CWS'!D55</f>
        <v>0</v>
      </c>
      <c r="D65" s="70">
        <f>'FIN-P&amp;L_CWS'!E55</f>
        <v>48000000</v>
      </c>
      <c r="E65" s="70">
        <f>'FIN-P&amp;L_CWS'!F55</f>
        <v>36000000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511</v>
      </c>
      <c r="C67" s="70">
        <f>'FIN-P&amp;L_CWS'!D57</f>
        <v>0</v>
      </c>
      <c r="D67" s="70">
        <f>'FIN-P&amp;L_CWS'!E57</f>
        <v>96000000</v>
      </c>
      <c r="E67" s="70">
        <f>'FIN-P&amp;L_CWS'!F57</f>
        <v>56000000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512</v>
      </c>
      <c r="BC69" s="167"/>
    </row>
    <row r="70" spans="1:55" x14ac:dyDescent="0.15">
      <c r="B70" s="47" t="s">
        <v>408</v>
      </c>
      <c r="C70" s="70">
        <f>'FIN-P&amp;L_CWS'!D60</f>
        <v>0</v>
      </c>
      <c r="D70" s="70">
        <f>'FIN-P&amp;L_CWS'!E60</f>
        <v>8209379.1984999999</v>
      </c>
      <c r="E70" s="70">
        <f>'FIN-P&amp;L_CWS'!F60</f>
        <v>9512893.6520875003</v>
      </c>
      <c r="F70" s="70">
        <f>'FIN-P&amp;L_CWS'!G60</f>
        <v>10609905.749312498</v>
      </c>
      <c r="G70" s="70">
        <f>'FIN-P&amp;L_CWS'!H60</f>
        <v>11711377.363450749</v>
      </c>
      <c r="H70" s="70">
        <f>'FIN-P&amp;L_CWS'!I60</f>
        <v>13039764.957339998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508</v>
      </c>
      <c r="C71" s="70">
        <f>'FIN-P&amp;L_CWS'!D61</f>
        <v>0</v>
      </c>
      <c r="D71" s="70">
        <f>'FIN-P&amp;L_CWS'!E61</f>
        <v>22500</v>
      </c>
      <c r="E71" s="70">
        <f>'FIN-P&amp;L_CWS'!F61</f>
        <v>33000</v>
      </c>
      <c r="F71" s="70">
        <f>'FIN-P&amp;L_CWS'!G61</f>
        <v>36300.000000000007</v>
      </c>
      <c r="G71" s="70">
        <f>'FIN-P&amp;L_CWS'!H61</f>
        <v>39930.000000000007</v>
      </c>
      <c r="H71" s="70">
        <f>'FIN-P&amp;L_CWS'!I61</f>
        <v>43923.000000000007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228000</v>
      </c>
      <c r="E72" s="70">
        <f>'FIN-P&amp;L_CWS'!F62</f>
        <v>2772122.1251999997</v>
      </c>
      <c r="F72" s="70">
        <f>'FIN-P&amp;L_CWS'!G62</f>
        <v>3200885.0930625</v>
      </c>
      <c r="G72" s="70">
        <f>'FIN-P&amp;L_CWS'!H62</f>
        <v>3566580.9381615007</v>
      </c>
      <c r="H72" s="70">
        <f>'FIN-P&amp;L_CWS'!I62</f>
        <v>3939917.6643464994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513</v>
      </c>
      <c r="C73" s="70">
        <f>'FIN-P&amp;L_CWS'!D63</f>
        <v>0</v>
      </c>
      <c r="D73" s="70">
        <f>'FIN-P&amp;L_CWS'!E63</f>
        <v>8459879.1984999999</v>
      </c>
      <c r="E73" s="70">
        <f>'FIN-P&amp;L_CWS'!F63</f>
        <v>12318015.777287502</v>
      </c>
      <c r="F73" s="70">
        <f>'FIN-P&amp;L_CWS'!G63</f>
        <v>13847090.842374997</v>
      </c>
      <c r="G73" s="70">
        <f>'FIN-P&amp;L_CWS'!H63</f>
        <v>15317888.301612251</v>
      </c>
      <c r="H73" s="70">
        <f>'FIN-P&amp;L_CWS'!I63</f>
        <v>17023605.6216865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509</v>
      </c>
      <c r="C75" s="70">
        <f>'FIN-P&amp;L_CWS'!D65</f>
        <v>0</v>
      </c>
      <c r="D75" s="70">
        <f>'FIN-P&amp;L_CWS'!E65</f>
        <v>195661425.84850001</v>
      </c>
      <c r="E75" s="70">
        <f>'FIN-P&amp;L_CWS'!F65</f>
        <v>174003056.3560375</v>
      </c>
      <c r="F75" s="70">
        <f>'FIN-P&amp;L_CWS'!G65</f>
        <v>131721154.72362497</v>
      </c>
      <c r="G75" s="70">
        <f>'FIN-P&amp;L_CWS'!H65</f>
        <v>145430525.67328724</v>
      </c>
      <c r="H75" s="70">
        <f>'FIN-P&amp;L_CWS'!I65</f>
        <v>161896105.14768648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322</v>
      </c>
    </row>
    <row r="78" spans="1:55" s="157" customFormat="1" x14ac:dyDescent="0.15">
      <c r="A78" s="156"/>
      <c r="B78" s="14" t="s">
        <v>164</v>
      </c>
      <c r="C78" s="70">
        <f>'FIN-P&amp;L_CWS'!D68</f>
        <v>0</v>
      </c>
      <c r="D78" s="70">
        <f>'FIN-P&amp;L_CWS'!E68</f>
        <v>19200</v>
      </c>
      <c r="E78" s="70">
        <f>'FIN-P&amp;L_CWS'!F68</f>
        <v>15200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181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179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300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166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167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180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168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297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184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177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170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301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302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171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306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182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178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309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176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172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169</v>
      </c>
      <c r="C109" s="70">
        <f>'FIN-P&amp;L_CWS'!D99</f>
        <v>0</v>
      </c>
      <c r="D109" s="70">
        <f>'FIN-P&amp;L_CWS'!E99</f>
        <v>18875</v>
      </c>
      <c r="E109" s="70">
        <f>'FIN-P&amp;L_CWS'!F99</f>
        <v>20883.333333333336</v>
      </c>
      <c r="F109" s="70">
        <f>'FIN-P&amp;L_CWS'!G99</f>
        <v>21604.166666666668</v>
      </c>
      <c r="G109" s="70">
        <f>'FIN-P&amp;L_CWS'!H99</f>
        <v>21650</v>
      </c>
      <c r="H109" s="70">
        <f>'FIN-P&amp;L_CWS'!I99</f>
        <v>21650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299</v>
      </c>
      <c r="C111" s="70">
        <f>'FIN-P&amp;L_CWS'!D101</f>
        <v>28592</v>
      </c>
      <c r="D111" s="70">
        <f>'FIN-P&amp;L_CWS'!E101</f>
        <v>196160660.84850001</v>
      </c>
      <c r="E111" s="70">
        <f>'FIN-P&amp;L_CWS'!F101</f>
        <v>174442849.18937084</v>
      </c>
      <c r="F111" s="70">
        <f>'FIN-P&amp;L_CWS'!G101</f>
        <v>132191095.47779168</v>
      </c>
      <c r="G111" s="70">
        <f>'FIN-P&amp;L_CWS'!H101</f>
        <v>145991921.50547472</v>
      </c>
      <c r="H111" s="70">
        <f>'FIN-P&amp;L_CWS'!I101</f>
        <v>162496599.0909287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487</v>
      </c>
      <c r="C113" s="70">
        <f>'FIN-P&amp;L_CWS'!D103</f>
        <v>-28592</v>
      </c>
      <c r="D113" s="70">
        <f>'FIN-P&amp;L_CWS'!E103</f>
        <v>-196098794.84850001</v>
      </c>
      <c r="E113" s="70">
        <f>'FIN-P&amp;L_CWS'!F103</f>
        <v>-171041226.03937086</v>
      </c>
      <c r="F113" s="70">
        <f>'FIN-P&amp;L_CWS'!G103</f>
        <v>-121228540.22779167</v>
      </c>
      <c r="G113" s="70">
        <f>'FIN-P&amp;L_CWS'!H103</f>
        <v>-125486426.63847473</v>
      </c>
      <c r="H113" s="70">
        <f>'FIN-P&amp;L_CWS'!I103</f>
        <v>-127596618.05092868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1037</v>
      </c>
      <c r="C114" s="70">
        <f>'FIN-P&amp;L_CWS'!D104</f>
        <v>-28592</v>
      </c>
      <c r="D114" s="70">
        <f>'FIN-P&amp;L_CWS'!E104</f>
        <v>-196127386.84850001</v>
      </c>
      <c r="E114" s="70">
        <f>'FIN-P&amp;L_CWS'!F104</f>
        <v>-367168612.88787091</v>
      </c>
      <c r="F114" s="70">
        <f>'FIN-P&amp;L_CWS'!G104</f>
        <v>-488397153.11566257</v>
      </c>
      <c r="G114" s="70">
        <f>'FIN-P&amp;L_CWS'!H104</f>
        <v>-613883579.75413728</v>
      </c>
      <c r="H114" s="70">
        <f>'FIN-P&amp;L_CWS'!I104</f>
        <v>-741480197.80506599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149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864</v>
      </c>
    </row>
    <row r="118" spans="2:54" x14ac:dyDescent="0.15">
      <c r="B118" s="136" t="s">
        <v>470</v>
      </c>
    </row>
    <row r="119" spans="2:54" x14ac:dyDescent="0.15">
      <c r="B119" s="135" t="s">
        <v>865</v>
      </c>
    </row>
    <row r="120" spans="2:54" x14ac:dyDescent="0.15">
      <c r="B120" s="136" t="s">
        <v>487</v>
      </c>
      <c r="C120" s="121">
        <f>'FIN-CASHFLOW_CWS'!C5</f>
        <v>-28592</v>
      </c>
      <c r="D120" s="121">
        <f>'FIN-CASHFLOW_CWS'!D5</f>
        <v>-196098794.84850001</v>
      </c>
      <c r="E120" s="121">
        <f>'FIN-CASHFLOW_CWS'!E5</f>
        <v>-171041226.03937086</v>
      </c>
      <c r="F120" s="121">
        <f>'FIN-CASHFLOW_CWS'!F5</f>
        <v>-121228540.22779167</v>
      </c>
      <c r="G120" s="121">
        <f>'FIN-CASHFLOW_CWS'!G5</f>
        <v>-125486426.63847473</v>
      </c>
      <c r="H120" s="121">
        <f>'FIN-CASHFLOW_CWS'!H5</f>
        <v>-127596618.05092868</v>
      </c>
      <c r="I120" s="121"/>
    </row>
    <row r="121" spans="2:54" x14ac:dyDescent="0.15">
      <c r="B121" s="136" t="s">
        <v>470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502</v>
      </c>
      <c r="C123" s="121">
        <f>'FIN-CASHFLOW_CWS'!C8</f>
        <v>0</v>
      </c>
      <c r="D123" s="121">
        <f>'FIN-CASHFLOW_CWS'!D8</f>
        <v>18875</v>
      </c>
      <c r="E123" s="121">
        <f>'FIN-CASHFLOW_CWS'!E8</f>
        <v>20883.333333333336</v>
      </c>
      <c r="F123" s="121">
        <f>'FIN-CASHFLOW_CWS'!F8</f>
        <v>21604.166666666668</v>
      </c>
      <c r="G123" s="121">
        <f>'FIN-CASHFLOW_CWS'!G8</f>
        <v>21650</v>
      </c>
      <c r="H123" s="121">
        <f>'FIN-CASHFLOW_CWS'!H8</f>
        <v>21650</v>
      </c>
      <c r="I123" s="121"/>
    </row>
    <row r="124" spans="2:54" x14ac:dyDescent="0.15">
      <c r="B124" s="127" t="s">
        <v>489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490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491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849</v>
      </c>
      <c r="C128" s="121">
        <f>'FIN-CASHFLOW_CWS'!C13</f>
        <v>0</v>
      </c>
      <c r="D128" s="121">
        <f>'FIN-CASHFLOW_CWS'!D13</f>
        <v>-55930</v>
      </c>
      <c r="E128" s="121">
        <f>'FIN-CASHFLOW_CWS'!E13</f>
        <v>-504499.16666666674</v>
      </c>
      <c r="F128" s="121">
        <f>'FIN-CASHFLOW_CWS'!F13</f>
        <v>-318287.08333333337</v>
      </c>
      <c r="G128" s="121">
        <f>'FIN-CASHFLOW_CWS'!G13</f>
        <v>-689240.75</v>
      </c>
      <c r="H128" s="121">
        <f>'FIN-CASHFLOW_CWS'!H13</f>
        <v>-998523.89999999991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867</v>
      </c>
      <c r="C130" s="121">
        <f>'FIN-CASHFLOW_CWS'!C15</f>
        <v>-28592</v>
      </c>
      <c r="D130" s="121">
        <f>'FIN-CASHFLOW_CWS'!D15</f>
        <v>-196154724.84850001</v>
      </c>
      <c r="E130" s="121">
        <f>'FIN-CASHFLOW_CWS'!E15</f>
        <v>-171545725.20603752</v>
      </c>
      <c r="F130" s="121">
        <f>'FIN-CASHFLOW_CWS'!F15</f>
        <v>-121546827.311125</v>
      </c>
      <c r="G130" s="121">
        <f>'FIN-CASHFLOW_CWS'!G15</f>
        <v>-126175667.38847473</v>
      </c>
      <c r="H130" s="121">
        <f>'FIN-CASHFLOW_CWS'!H15</f>
        <v>-128595141.95092869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492</v>
      </c>
      <c r="C133" s="121">
        <f>'FIN-CASHFLOW_CWS'!C18</f>
        <v>0</v>
      </c>
      <c r="D133" s="121">
        <f>'FIN-CASHFLOW_CWS'!D18</f>
        <v>-101500</v>
      </c>
      <c r="E133" s="121">
        <f>'FIN-CASHFLOW_CWS'!E18</f>
        <v>-1250</v>
      </c>
      <c r="F133" s="121">
        <f>'FIN-CASHFLOW_CWS'!F18</f>
        <v>2750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869</v>
      </c>
      <c r="C135" s="121">
        <f>'FIN-CASHFLOW_CWS'!C20</f>
        <v>0</v>
      </c>
      <c r="D135" s="121">
        <f>'FIN-CASHFLOW_CWS'!D20</f>
        <v>-101500</v>
      </c>
      <c r="E135" s="121">
        <f>'FIN-CASHFLOW_CWS'!E20</f>
        <v>-1250</v>
      </c>
      <c r="F135" s="121">
        <f>'FIN-CASHFLOW_CWS'!F20</f>
        <v>2750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870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485</v>
      </c>
      <c r="C138" s="121">
        <f>'FIN-CASHFLOW_CWS'!C23</f>
        <v>81711038.666666672</v>
      </c>
      <c r="D138" s="121">
        <f>'FIN-CASHFLOW_CWS'!D23</f>
        <v>185569259.70651668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470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493</v>
      </c>
      <c r="C140" s="121">
        <f>'FIN-CASHFLOW_CWS'!C25</f>
        <v>81682446.666666672</v>
      </c>
      <c r="D140" s="121">
        <f>'FIN-CASHFLOW_CWS'!D25</f>
        <v>-10686965.14198333</v>
      </c>
      <c r="E140" s="121">
        <f>'FIN-CASHFLOW_CWS'!E25</f>
        <v>-171546975.20603752</v>
      </c>
      <c r="F140" s="121">
        <f>'FIN-CASHFLOW_CWS'!F25</f>
        <v>-121544077.311125</v>
      </c>
      <c r="G140" s="121">
        <f>'FIN-CASHFLOW_CWS'!G25</f>
        <v>-126175667.38847473</v>
      </c>
      <c r="H140" s="121">
        <f>'FIN-CASHFLOW_CWS'!H25</f>
        <v>-128595141.95092869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495</v>
      </c>
      <c r="C142" s="121">
        <f>'FIN-CASHFLOW_CWS'!C27</f>
        <v>0</v>
      </c>
      <c r="D142" s="121">
        <f>'FIN-CASHFLOW_CWS'!D27</f>
        <v>81682446.666666672</v>
      </c>
      <c r="E142" s="121">
        <f>'FIN-CASHFLOW_CWS'!E27</f>
        <v>70995481.524683341</v>
      </c>
      <c r="F142" s="121">
        <f>'FIN-CASHFLOW_CWS'!F27</f>
        <v>-100551493.68135418</v>
      </c>
      <c r="G142" s="121">
        <f>'FIN-CASHFLOW_CWS'!G27</f>
        <v>-222095570.99247918</v>
      </c>
      <c r="H142" s="121">
        <f>'FIN-CASHFLOW_CWS'!H27</f>
        <v>-348271238.38095391</v>
      </c>
      <c r="I142" s="121"/>
    </row>
    <row r="143" spans="2:9" x14ac:dyDescent="0.15">
      <c r="B143" s="136" t="s">
        <v>494</v>
      </c>
      <c r="C143" s="121">
        <f>'FIN-CASHFLOW_CWS'!C28</f>
        <v>81682446.666666672</v>
      </c>
      <c r="D143" s="121">
        <f>'FIN-CASHFLOW_CWS'!D28</f>
        <v>70995481.524683341</v>
      </c>
      <c r="E143" s="121">
        <f>'FIN-CASHFLOW_CWS'!E28</f>
        <v>-100551493.68135418</v>
      </c>
      <c r="F143" s="121">
        <f>'FIN-CASHFLOW_CWS'!F28</f>
        <v>-222095570.99247918</v>
      </c>
      <c r="G143" s="121">
        <f>'FIN-CASHFLOW_CWS'!G28</f>
        <v>-348271238.38095391</v>
      </c>
      <c r="H143" s="121">
        <f>'FIN-CASHFLOW_CWS'!H28</f>
        <v>-476866380.3318826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471</v>
      </c>
    </row>
    <row r="146" spans="2:9" x14ac:dyDescent="0.15">
      <c r="B146" s="134"/>
    </row>
    <row r="147" spans="2:9" x14ac:dyDescent="0.15">
      <c r="B147" s="135" t="s">
        <v>472</v>
      </c>
    </row>
    <row r="148" spans="2:9" x14ac:dyDescent="0.15">
      <c r="B148" s="135"/>
    </row>
    <row r="149" spans="2:9" x14ac:dyDescent="0.15">
      <c r="B149" s="135" t="s">
        <v>473</v>
      </c>
    </row>
    <row r="150" spans="2:9" x14ac:dyDescent="0.15">
      <c r="B150" s="136" t="s">
        <v>469</v>
      </c>
      <c r="C150" s="121">
        <f>'FIN-BALANCE_CWS'!D7</f>
        <v>81682446.666666672</v>
      </c>
      <c r="D150" s="121">
        <f>'FIN-BALANCE_CWS'!E7</f>
        <v>70995481.524683356</v>
      </c>
      <c r="E150" s="121">
        <f>'FIN-BALANCE_CWS'!F7</f>
        <v>-100551493.68135417</v>
      </c>
      <c r="F150" s="121">
        <f>'FIN-BALANCE_CWS'!G7</f>
        <v>-222095570.99247918</v>
      </c>
      <c r="G150" s="121">
        <f>'FIN-BALANCE_CWS'!H7</f>
        <v>-348271238.38095397</v>
      </c>
      <c r="H150" s="121">
        <f>'FIN-BALANCE_CWS'!I7</f>
        <v>-476866380.33188266</v>
      </c>
      <c r="I150" s="121"/>
    </row>
    <row r="151" spans="2:9" x14ac:dyDescent="0.15">
      <c r="B151" s="136" t="s">
        <v>474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475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476</v>
      </c>
      <c r="C153" s="121">
        <f>'FIN-BALANCE_CWS'!D10</f>
        <v>81682446.666666672</v>
      </c>
      <c r="D153" s="121">
        <f>'FIN-BALANCE_CWS'!E10</f>
        <v>71158036.524683356</v>
      </c>
      <c r="E153" s="121">
        <f>'FIN-BALANCE_CWS'!F10</f>
        <v>-99675906.181354165</v>
      </c>
      <c r="F153" s="121">
        <f>'FIN-BALANCE_CWS'!G10</f>
        <v>-220767907.24247918</v>
      </c>
      <c r="G153" s="121">
        <f>'FIN-BALANCE_CWS'!H10</f>
        <v>-346118352.38095397</v>
      </c>
      <c r="H153" s="121">
        <f>'FIN-BALANCE_CWS'!I10</f>
        <v>-473629350.68188268</v>
      </c>
      <c r="I153" s="121"/>
    </row>
    <row r="154" spans="2:9" x14ac:dyDescent="0.15">
      <c r="B154" s="136" t="s">
        <v>470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477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281</v>
      </c>
      <c r="C156" s="121">
        <f>'FIN-BALANCE_CWS'!D13</f>
        <v>0</v>
      </c>
      <c r="D156" s="121">
        <f>'FIN-BALANCE_CWS'!E13</f>
        <v>101500</v>
      </c>
      <c r="E156" s="121">
        <f>'FIN-BALANCE_CWS'!F13</f>
        <v>102750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285</v>
      </c>
      <c r="C157" s="121">
        <f>'FIN-BALANCE_CWS'!D14</f>
        <v>0</v>
      </c>
      <c r="D157" s="121">
        <f>'FIN-BALANCE_CWS'!E14</f>
        <v>-18875</v>
      </c>
      <c r="E157" s="121">
        <f>'FIN-BALANCE_CWS'!F14</f>
        <v>-39758.333333333336</v>
      </c>
      <c r="F157" s="121">
        <f>'FIN-BALANCE_CWS'!G14</f>
        <v>-61362.499999999978</v>
      </c>
      <c r="G157" s="121">
        <f>'FIN-BALANCE_CWS'!H14</f>
        <v>-83012.500000000015</v>
      </c>
      <c r="H157" s="121">
        <f>'FIN-BALANCE_CWS'!I14</f>
        <v>-104662.50000000007</v>
      </c>
      <c r="I157" s="121"/>
    </row>
    <row r="158" spans="2:9" x14ac:dyDescent="0.15">
      <c r="B158" s="135" t="s">
        <v>478</v>
      </c>
      <c r="C158" s="121">
        <f>'FIN-BALANCE_CWS'!D15</f>
        <v>0</v>
      </c>
      <c r="D158" s="121">
        <f>'FIN-BALANCE_CWS'!E15</f>
        <v>82625</v>
      </c>
      <c r="E158" s="121">
        <f>'FIN-BALANCE_CWS'!F15</f>
        <v>62991.666666666664</v>
      </c>
      <c r="F158" s="121">
        <f>'FIN-BALANCE_CWS'!G15</f>
        <v>38637.500000000022</v>
      </c>
      <c r="G158" s="121">
        <f>'FIN-BALANCE_CWS'!H15</f>
        <v>16987.499999999985</v>
      </c>
      <c r="H158" s="121">
        <f>'FIN-BALANCE_CWS'!I15</f>
        <v>-4662.5000000000728</v>
      </c>
      <c r="I158" s="121"/>
    </row>
    <row r="159" spans="2:9" x14ac:dyDescent="0.15">
      <c r="B159" s="136" t="s">
        <v>470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479</v>
      </c>
      <c r="C160" s="121">
        <f>'FIN-BALANCE_CWS'!D17</f>
        <v>81682446.666666672</v>
      </c>
      <c r="D160" s="121">
        <f>'FIN-BALANCE_CWS'!E17</f>
        <v>71240661.524683356</v>
      </c>
      <c r="E160" s="121">
        <f>'FIN-BALANCE_CWS'!F17</f>
        <v>-99612914.514687493</v>
      </c>
      <c r="F160" s="121">
        <f>'FIN-BALANCE_CWS'!G17</f>
        <v>-220729269.74247918</v>
      </c>
      <c r="G160" s="121">
        <f>'FIN-BALANCE_CWS'!H17</f>
        <v>-346101364.88095397</v>
      </c>
      <c r="H160" s="121">
        <f>'FIN-BALANCE_CWS'!I17</f>
        <v>-473634013.18188268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480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387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481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470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482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483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484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470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1084</v>
      </c>
      <c r="C177" s="121">
        <f>'FIN-BALANCE_CWS'!D34</f>
        <v>81711038.666666672</v>
      </c>
      <c r="D177" s="121">
        <f>'FIN-BALANCE_CWS'!E34</f>
        <v>267280298.37318337</v>
      </c>
      <c r="E177" s="121">
        <f>'FIN-BALANCE_CWS'!F34</f>
        <v>267280298.37318337</v>
      </c>
      <c r="F177" s="121">
        <f>'FIN-BALANCE_CWS'!G34</f>
        <v>267280298.37318337</v>
      </c>
      <c r="G177" s="121">
        <f>'FIN-BALANCE_CWS'!H34</f>
        <v>267280298.37318337</v>
      </c>
      <c r="H177" s="121">
        <f>'FIN-BALANCE_CWS'!I34</f>
        <v>267280298.37318337</v>
      </c>
      <c r="I177" s="121"/>
    </row>
    <row r="178" spans="2:9" x14ac:dyDescent="0.15">
      <c r="B178" s="136" t="s">
        <v>486</v>
      </c>
      <c r="C178" s="121">
        <f>'FIN-BALANCE_CWS'!D35</f>
        <v>0</v>
      </c>
      <c r="D178" s="121">
        <f>'FIN-BALANCE_CWS'!E35</f>
        <v>-179617980.35600001</v>
      </c>
      <c r="E178" s="121">
        <f>'FIN-BALANCE_CWS'!F35</f>
        <v>-355670287.32012087</v>
      </c>
      <c r="F178" s="121">
        <f>'FIN-BALANCE_CWS'!G35</f>
        <v>-478027526.08465999</v>
      </c>
      <c r="G178" s="121">
        <f>'FIN-BALANCE_CWS'!H35</f>
        <v>-602942426.77525389</v>
      </c>
      <c r="H178" s="121">
        <f>'FIN-BALANCE_CWS'!I35</f>
        <v>-730036982.37585425</v>
      </c>
      <c r="I178" s="121"/>
    </row>
    <row r="179" spans="2:9" x14ac:dyDescent="0.15">
      <c r="B179" s="137" t="s">
        <v>487</v>
      </c>
      <c r="C179" s="121">
        <f>'FIN-BALANCE_CWS'!D36</f>
        <v>-28592</v>
      </c>
      <c r="D179" s="121">
        <f>'FIN-BALANCE_CWS'!E36</f>
        <v>-16509406.4925</v>
      </c>
      <c r="E179" s="121">
        <f>'FIN-BALANCE_CWS'!F36</f>
        <v>-11498325.567749999</v>
      </c>
      <c r="F179" s="121">
        <f>'FIN-BALANCE_CWS'!G36</f>
        <v>-10369627.031002499</v>
      </c>
      <c r="G179" s="121">
        <f>'FIN-BALANCE_CWS'!H36</f>
        <v>-10941152.978883374</v>
      </c>
      <c r="H179" s="121">
        <f>'FIN-BALANCE_CWS'!I36</f>
        <v>-11443215.429211665</v>
      </c>
      <c r="I179" s="121"/>
    </row>
    <row r="180" spans="2:9" x14ac:dyDescent="0.15">
      <c r="B180" s="135" t="s">
        <v>1085</v>
      </c>
      <c r="C180" s="121">
        <f>'FIN-BALANCE_CWS'!D37</f>
        <v>81682446.666666672</v>
      </c>
      <c r="D180" s="121">
        <f>'FIN-BALANCE_CWS'!E37</f>
        <v>71152911.524683356</v>
      </c>
      <c r="E180" s="121">
        <f>'FIN-BALANCE_CWS'!F37</f>
        <v>-99888314.514687508</v>
      </c>
      <c r="F180" s="121">
        <f>'FIN-BALANCE_CWS'!G37</f>
        <v>-221116854.74247912</v>
      </c>
      <c r="G180" s="121">
        <f>'FIN-BALANCE_CWS'!H37</f>
        <v>-346603281.38095391</v>
      </c>
      <c r="H180" s="121">
        <f>'FIN-BALANCE_CWS'!I37</f>
        <v>-474199899.43188256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1086</v>
      </c>
      <c r="C182" s="121">
        <f>'FIN-BALANCE_CWS'!D39</f>
        <v>81682446.666666672</v>
      </c>
      <c r="D182" s="121">
        <f>'FIN-BALANCE_CWS'!E39</f>
        <v>71240661.524683356</v>
      </c>
      <c r="E182" s="121">
        <f>'FIN-BALANCE_CWS'!F39</f>
        <v>-99612914.514687508</v>
      </c>
      <c r="F182" s="121">
        <f>'FIN-BALANCE_CWS'!G39</f>
        <v>-220729269.74247912</v>
      </c>
      <c r="G182" s="121">
        <f>'FIN-BALANCE_CWS'!H39</f>
        <v>-346101364.88095391</v>
      </c>
      <c r="H182" s="121">
        <f>'FIN-BALANCE_CWS'!I39</f>
        <v>-473634013.18188256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149</v>
      </c>
      <c r="D1" s="361" t="s">
        <v>35</v>
      </c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 t="s">
        <v>36</v>
      </c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1093</v>
      </c>
      <c r="C4" s="231" t="s">
        <v>326</v>
      </c>
      <c r="D4" s="27"/>
      <c r="E4" s="27"/>
      <c r="F4" s="27"/>
      <c r="G4" s="10"/>
      <c r="H4" s="231" t="s">
        <v>326</v>
      </c>
      <c r="I4" s="10"/>
      <c r="J4" s="10"/>
      <c r="K4" s="10"/>
      <c r="L4" s="10"/>
      <c r="M4" s="10"/>
      <c r="N4" s="231" t="s">
        <v>326</v>
      </c>
      <c r="O4" s="10"/>
      <c r="P4" s="10"/>
      <c r="Q4" s="10"/>
      <c r="R4" s="10"/>
      <c r="S4" s="231" t="s">
        <v>996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595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549</v>
      </c>
      <c r="C12" s="234"/>
      <c r="H12" s="234"/>
      <c r="N12" s="234"/>
      <c r="S12" s="234"/>
      <c r="V12" s="234"/>
    </row>
    <row r="13" spans="1:37" x14ac:dyDescent="0.15">
      <c r="B13" s="47" t="s">
        <v>596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855</v>
      </c>
      <c r="C17" s="234"/>
      <c r="H17" s="234"/>
      <c r="N17" s="234"/>
      <c r="S17" s="234"/>
      <c r="V17" s="234"/>
    </row>
    <row r="18" spans="2:23" x14ac:dyDescent="0.15">
      <c r="B18" s="16" t="s">
        <v>858</v>
      </c>
      <c r="C18" s="234"/>
      <c r="H18" s="234"/>
      <c r="N18" s="234"/>
      <c r="S18" s="234"/>
      <c r="V18" s="234"/>
    </row>
    <row r="19" spans="2:23" x14ac:dyDescent="0.15">
      <c r="B19" s="16" t="s">
        <v>856</v>
      </c>
      <c r="C19" s="234"/>
      <c r="H19" s="234"/>
      <c r="N19" s="234"/>
      <c r="S19" s="234"/>
      <c r="V19" s="234"/>
    </row>
    <row r="20" spans="2:23" x14ac:dyDescent="0.15">
      <c r="B20" s="47" t="s">
        <v>563</v>
      </c>
      <c r="C20" s="234"/>
      <c r="H20" s="234"/>
      <c r="N20" s="234"/>
      <c r="S20" s="234"/>
      <c r="V20" s="234"/>
    </row>
    <row r="21" spans="2:23" x14ac:dyDescent="0.15">
      <c r="B21" s="47" t="s">
        <v>850</v>
      </c>
      <c r="C21" s="234"/>
      <c r="H21" s="234"/>
      <c r="N21" s="234"/>
      <c r="S21" s="234"/>
      <c r="V21" s="234"/>
    </row>
    <row r="22" spans="2:23" x14ac:dyDescent="0.15">
      <c r="B22" s="47" t="s">
        <v>851</v>
      </c>
      <c r="C22" s="234"/>
      <c r="H22" s="234"/>
      <c r="N22" s="234"/>
      <c r="S22" s="234"/>
      <c r="V22" s="234"/>
    </row>
    <row r="23" spans="2:23" x14ac:dyDescent="0.15">
      <c r="B23" s="47" t="s">
        <v>852</v>
      </c>
      <c r="C23" s="234"/>
      <c r="H23" s="234"/>
      <c r="N23" s="234"/>
      <c r="S23" s="234"/>
      <c r="V23" s="234"/>
    </row>
    <row r="24" spans="2:23" x14ac:dyDescent="0.15">
      <c r="B24" s="47" t="s">
        <v>853</v>
      </c>
      <c r="C24" s="234"/>
      <c r="H24" s="234"/>
      <c r="N24" s="234"/>
      <c r="S24" s="234"/>
      <c r="V24" s="234"/>
    </row>
    <row r="25" spans="2:23" x14ac:dyDescent="0.15">
      <c r="B25" s="47" t="s">
        <v>854</v>
      </c>
      <c r="C25" s="234"/>
      <c r="H25" s="234"/>
      <c r="N25" s="234"/>
      <c r="S25" s="234"/>
      <c r="V25" s="234"/>
    </row>
    <row r="26" spans="2:23" ht="18" x14ac:dyDescent="0.2">
      <c r="B26" s="14" t="s">
        <v>859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587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546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547</v>
      </c>
      <c r="C29" s="234"/>
      <c r="H29" s="234"/>
      <c r="N29" s="234"/>
      <c r="S29" s="233"/>
      <c r="V29" s="234"/>
    </row>
    <row r="30" spans="2:23" x14ac:dyDescent="0.15">
      <c r="B30" s="47" t="s">
        <v>548</v>
      </c>
      <c r="C30" s="234"/>
      <c r="H30" s="234"/>
      <c r="N30" s="234"/>
      <c r="S30" s="233"/>
      <c r="V30" s="234"/>
    </row>
    <row r="31" spans="2:23" x14ac:dyDescent="0.15">
      <c r="B31" s="14" t="s">
        <v>860</v>
      </c>
      <c r="C31" s="234"/>
      <c r="H31" s="234"/>
      <c r="N31" s="234"/>
      <c r="S31" s="233"/>
      <c r="V31" s="234"/>
    </row>
    <row r="32" spans="2:23" x14ac:dyDescent="0.15">
      <c r="B32" s="47" t="s">
        <v>572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736</v>
      </c>
      <c r="C34" s="234"/>
      <c r="H34" s="234"/>
      <c r="N34" s="234"/>
      <c r="S34" s="233"/>
      <c r="V34" s="234"/>
    </row>
    <row r="35" spans="2:22" x14ac:dyDescent="0.15">
      <c r="B35" s="47" t="s">
        <v>737</v>
      </c>
      <c r="C35" s="234"/>
      <c r="H35" s="234"/>
      <c r="N35" s="234"/>
      <c r="S35" s="234"/>
      <c r="V35" s="233"/>
    </row>
    <row r="36" spans="2:22" x14ac:dyDescent="0.15">
      <c r="B36" s="47" t="s">
        <v>738</v>
      </c>
      <c r="C36" s="234"/>
      <c r="H36" s="234"/>
      <c r="N36" s="234"/>
      <c r="S36" s="234"/>
      <c r="V36" s="233"/>
    </row>
    <row r="37" spans="2:22" x14ac:dyDescent="0.15">
      <c r="B37" s="16" t="s">
        <v>861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557</v>
      </c>
      <c r="C39" s="233"/>
      <c r="H39" s="234"/>
      <c r="N39" s="234"/>
      <c r="S39" s="234"/>
      <c r="V39" s="234"/>
    </row>
    <row r="40" spans="2:22" x14ac:dyDescent="0.15">
      <c r="B40" s="106" t="s">
        <v>339</v>
      </c>
      <c r="C40" s="233"/>
      <c r="H40" s="234"/>
      <c r="N40" s="234"/>
      <c r="S40" s="234"/>
      <c r="V40" s="234"/>
    </row>
    <row r="41" spans="2:22" x14ac:dyDescent="0.15">
      <c r="B41" s="106" t="s">
        <v>340</v>
      </c>
      <c r="C41" s="233"/>
      <c r="H41" s="234"/>
      <c r="N41" s="234"/>
      <c r="S41" s="234"/>
      <c r="V41" s="234"/>
    </row>
    <row r="42" spans="2:22" x14ac:dyDescent="0.15">
      <c r="B42" s="106" t="s">
        <v>570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558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569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594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589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584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188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559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560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561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562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567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584</v>
      </c>
      <c r="C61" s="234"/>
      <c r="H61" s="234"/>
      <c r="N61" s="234"/>
      <c r="S61" s="234"/>
      <c r="V61" s="234"/>
    </row>
    <row r="62" spans="2:22" x14ac:dyDescent="0.15">
      <c r="B62" s="106" t="s">
        <v>564</v>
      </c>
      <c r="C62" s="234"/>
      <c r="H62" s="234"/>
      <c r="N62" s="234"/>
      <c r="S62" s="234"/>
      <c r="V62" s="234"/>
    </row>
    <row r="63" spans="2:22" x14ac:dyDescent="0.15">
      <c r="B63" s="106" t="s">
        <v>550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568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584</v>
      </c>
      <c r="C66" s="234"/>
      <c r="H66" s="234"/>
      <c r="N66" s="234"/>
      <c r="S66" s="234"/>
      <c r="V66" s="234"/>
    </row>
    <row r="67" spans="2:22" x14ac:dyDescent="0.15">
      <c r="B67" s="106" t="s">
        <v>564</v>
      </c>
      <c r="C67" s="234"/>
      <c r="H67" s="234"/>
      <c r="N67" s="234"/>
      <c r="S67" s="234"/>
      <c r="V67" s="234"/>
    </row>
    <row r="68" spans="2:22" x14ac:dyDescent="0.15">
      <c r="B68" s="106" t="s">
        <v>550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565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538</v>
      </c>
      <c r="C72" s="234"/>
      <c r="H72" s="234"/>
      <c r="N72" s="234"/>
      <c r="S72" s="234"/>
      <c r="V72" s="234"/>
    </row>
    <row r="73" spans="2:22" x14ac:dyDescent="0.15">
      <c r="B73" s="47" t="s">
        <v>566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1141</v>
      </c>
      <c r="C76" s="234"/>
      <c r="H76" s="234"/>
      <c r="N76" s="234"/>
      <c r="S76" s="234"/>
      <c r="V76" s="234"/>
    </row>
    <row r="77" spans="2:22" x14ac:dyDescent="0.15">
      <c r="B77" s="47" t="s">
        <v>1142</v>
      </c>
      <c r="C77" s="234"/>
      <c r="H77" s="234"/>
      <c r="N77" s="234"/>
      <c r="S77" s="234"/>
      <c r="V77" s="234"/>
    </row>
    <row r="78" spans="2:22" x14ac:dyDescent="0.15">
      <c r="B78" s="16" t="s">
        <v>424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557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768</v>
      </c>
      <c r="C82" s="234"/>
      <c r="H82" s="234"/>
      <c r="N82" s="234"/>
      <c r="S82" s="234"/>
      <c r="V82" s="234"/>
    </row>
    <row r="83" spans="2:22" x14ac:dyDescent="0.15">
      <c r="B83" s="106" t="s">
        <v>537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534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535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536</v>
      </c>
      <c r="C86" s="234"/>
      <c r="H86" s="234"/>
      <c r="N86" s="234"/>
      <c r="S86" s="234"/>
      <c r="V86" s="234"/>
    </row>
    <row r="87" spans="2:22" x14ac:dyDescent="0.15">
      <c r="B87" s="106" t="s">
        <v>544</v>
      </c>
      <c r="C87" s="234"/>
      <c r="H87" s="234"/>
      <c r="N87" s="234"/>
      <c r="S87" s="234"/>
      <c r="V87" s="234"/>
    </row>
    <row r="88" spans="2:22" x14ac:dyDescent="0.15">
      <c r="B88" s="106" t="s">
        <v>545</v>
      </c>
      <c r="C88" s="234"/>
      <c r="H88" s="234"/>
      <c r="N88" s="234"/>
      <c r="S88" s="234"/>
      <c r="V88" s="234"/>
    </row>
    <row r="89" spans="2:22" x14ac:dyDescent="0.15">
      <c r="B89" s="106" t="s">
        <v>441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442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769</v>
      </c>
      <c r="C92" s="234"/>
      <c r="H92" s="234"/>
      <c r="N92" s="234"/>
      <c r="S92" s="234"/>
      <c r="V92" s="234"/>
    </row>
    <row r="93" spans="2:22" x14ac:dyDescent="0.15">
      <c r="B93" s="106" t="s">
        <v>537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534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535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536</v>
      </c>
      <c r="C96" s="234"/>
      <c r="H96" s="234"/>
      <c r="N96" s="234"/>
      <c r="S96" s="234"/>
      <c r="V96" s="234"/>
    </row>
    <row r="97" spans="2:22" x14ac:dyDescent="0.15">
      <c r="B97" s="106" t="s">
        <v>544</v>
      </c>
      <c r="C97" s="234"/>
      <c r="H97" s="234"/>
      <c r="N97" s="234"/>
      <c r="S97" s="234"/>
      <c r="V97" s="234"/>
    </row>
    <row r="98" spans="2:22" x14ac:dyDescent="0.15">
      <c r="B98" s="106" t="s">
        <v>545</v>
      </c>
      <c r="C98" s="234"/>
      <c r="H98" s="234"/>
      <c r="N98" s="234"/>
      <c r="S98" s="234"/>
      <c r="V98" s="234"/>
    </row>
    <row r="99" spans="2:22" x14ac:dyDescent="0.15">
      <c r="B99" s="106" t="s">
        <v>590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189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190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191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185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586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571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591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447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592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577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585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539</v>
      </c>
      <c r="C116" s="234"/>
      <c r="H116" s="234"/>
      <c r="N116" s="234"/>
      <c r="S116" s="234"/>
      <c r="V116" s="234"/>
    </row>
    <row r="117" spans="2:25" x14ac:dyDescent="0.15">
      <c r="B117" s="47" t="s">
        <v>540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593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402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186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576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577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542</v>
      </c>
      <c r="C124" s="234"/>
      <c r="H124" s="234"/>
      <c r="N124" s="234"/>
      <c r="S124" s="234"/>
      <c r="V124" s="234"/>
    </row>
    <row r="125" spans="2:25" x14ac:dyDescent="0.15">
      <c r="B125" s="47" t="s">
        <v>587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546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547</v>
      </c>
      <c r="C127" s="234"/>
      <c r="H127" s="234"/>
      <c r="N127" s="234"/>
      <c r="S127" s="233"/>
      <c r="V127" s="234"/>
    </row>
    <row r="128" spans="2:25" x14ac:dyDescent="0.15">
      <c r="B128" s="47" t="s">
        <v>548</v>
      </c>
      <c r="C128" s="234"/>
      <c r="H128" s="234"/>
      <c r="N128" s="234"/>
      <c r="S128" s="233"/>
      <c r="V128" s="234"/>
    </row>
    <row r="129" spans="2:22" x14ac:dyDescent="0.15">
      <c r="B129" s="47" t="s">
        <v>572</v>
      </c>
      <c r="C129" s="234"/>
      <c r="H129" s="234"/>
      <c r="N129" s="234"/>
      <c r="S129" s="234"/>
      <c r="V129" s="234"/>
    </row>
    <row r="130" spans="2:22" x14ac:dyDescent="0.15">
      <c r="B130" s="47" t="s">
        <v>735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737</v>
      </c>
      <c r="C132" s="234"/>
      <c r="H132" s="234"/>
      <c r="N132" s="234"/>
      <c r="S132" s="233"/>
      <c r="V132" s="234"/>
    </row>
    <row r="133" spans="2:22" x14ac:dyDescent="0.15">
      <c r="B133" s="47" t="s">
        <v>738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575</v>
      </c>
      <c r="C136" s="234"/>
      <c r="H136" s="234"/>
      <c r="N136" s="234"/>
      <c r="S136" s="234"/>
      <c r="V136" s="234"/>
    </row>
    <row r="137" spans="2:22" x14ac:dyDescent="0.15">
      <c r="B137" s="47" t="s">
        <v>574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541</v>
      </c>
      <c r="C138" s="234"/>
      <c r="H138" s="233"/>
      <c r="N138" s="234"/>
      <c r="S138" s="234"/>
      <c r="V138" s="234"/>
    </row>
    <row r="139" spans="2:22" x14ac:dyDescent="0.15">
      <c r="B139" s="47" t="s">
        <v>543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573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578</v>
      </c>
      <c r="C143" s="234"/>
      <c r="H143" s="234"/>
      <c r="N143" s="234"/>
      <c r="S143" s="234"/>
      <c r="V143" s="234"/>
    </row>
    <row r="144" spans="2:22" x14ac:dyDescent="0.15">
      <c r="B144" s="106" t="s">
        <v>580</v>
      </c>
      <c r="C144" s="233"/>
      <c r="H144" s="234"/>
      <c r="N144" s="234"/>
      <c r="S144" s="234"/>
      <c r="V144" s="234"/>
    </row>
    <row r="145" spans="2:22" x14ac:dyDescent="0.15">
      <c r="B145" s="106" t="s">
        <v>581</v>
      </c>
      <c r="C145" s="233"/>
      <c r="H145" s="234"/>
      <c r="N145" s="234"/>
      <c r="S145" s="234"/>
      <c r="V145" s="234"/>
    </row>
    <row r="146" spans="2:22" x14ac:dyDescent="0.15">
      <c r="B146" s="106" t="s">
        <v>582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579</v>
      </c>
      <c r="C148" s="234"/>
      <c r="H148" s="234"/>
      <c r="N148" s="234"/>
      <c r="S148" s="234"/>
      <c r="V148" s="234"/>
    </row>
    <row r="149" spans="2:22" x14ac:dyDescent="0.15">
      <c r="B149" s="106" t="s">
        <v>193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588</v>
      </c>
      <c r="C151" s="234"/>
      <c r="H151" s="234"/>
      <c r="N151" s="234"/>
      <c r="S151" s="234"/>
      <c r="V151" s="234"/>
    </row>
    <row r="152" spans="2:22" x14ac:dyDescent="0.15">
      <c r="B152" s="106" t="s">
        <v>193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583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1138</v>
      </c>
      <c r="D1" s="74" t="s">
        <v>149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555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159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604</v>
      </c>
      <c r="D4" s="155">
        <f>STAFF_CWS!G559</f>
        <v>0</v>
      </c>
      <c r="E4" s="155">
        <f>STAFF_CWS!S559</f>
        <v>4</v>
      </c>
      <c r="F4" s="155">
        <f>STAFF_CWS!AE559</f>
        <v>1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159</v>
      </c>
      <c r="D5" s="155">
        <f>STAFF_CWS!G560</f>
        <v>0</v>
      </c>
      <c r="E5" s="155">
        <f>STAFF_CWS!S560</f>
        <v>8</v>
      </c>
      <c r="F5" s="155">
        <f>STAFF_CWS!AE560</f>
        <v>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504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506</v>
      </c>
      <c r="J9" s="37"/>
      <c r="K9" s="37"/>
      <c r="BM9" s="65"/>
    </row>
    <row r="10" spans="1:65" s="33" customFormat="1" x14ac:dyDescent="0.15">
      <c r="B10" s="47" t="s">
        <v>506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636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314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347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329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376</v>
      </c>
      <c r="J15" s="37"/>
      <c r="K15" s="37"/>
      <c r="BM15" s="65"/>
    </row>
    <row r="16" spans="1:65" s="33" customFormat="1" x14ac:dyDescent="0.15">
      <c r="B16" s="47" t="s">
        <v>376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377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381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505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380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379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382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383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503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419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420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446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466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467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609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435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436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437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439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440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507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401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750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526</v>
      </c>
      <c r="K45" s="37"/>
    </row>
    <row r="46" spans="1:65" s="157" customFormat="1" hidden="1" x14ac:dyDescent="0.15">
      <c r="A46" s="156"/>
      <c r="B46" s="47" t="s">
        <v>173</v>
      </c>
      <c r="D46" s="158">
        <f>D150</f>
        <v>0</v>
      </c>
      <c r="E46" s="158">
        <f>SUM(E150:P150)</f>
        <v>57601546.650000006</v>
      </c>
      <c r="F46" s="158">
        <f>SUM(Q150:AB150)</f>
        <v>67285040.578749999</v>
      </c>
      <c r="G46" s="158">
        <f>SUM(AC150:AN150)</f>
        <v>77074063.881250009</v>
      </c>
      <c r="H46" s="158">
        <f>SUM(AO150:AZ150)</f>
        <v>86912637.371675014</v>
      </c>
      <c r="I46" s="158">
        <f>SUM(BA150:BL150)</f>
        <v>96872499.526000008</v>
      </c>
      <c r="J46" s="159">
        <f>SUM(D46:I46)</f>
        <v>385745788.00767505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174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407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33600000</v>
      </c>
      <c r="F49" s="158">
        <f>SUM(Q153:AB153)</f>
        <v>38400000</v>
      </c>
      <c r="G49" s="158">
        <f>SUM(AC153:AN153)</f>
        <v>40800000</v>
      </c>
      <c r="H49" s="158">
        <f>SUM(AO153:AZ153)</f>
        <v>43200000</v>
      </c>
      <c r="I49" s="158">
        <f>SUM(BA153:BL153)</f>
        <v>48000000</v>
      </c>
      <c r="J49" s="159">
        <f>SUM(D49:I49)</f>
        <v>204000000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527</v>
      </c>
      <c r="D50" s="160">
        <f>D154</f>
        <v>0</v>
      </c>
      <c r="E50" s="160">
        <f>SUM(E154:P154)</f>
        <v>91201546.650000006</v>
      </c>
      <c r="F50" s="160">
        <f>SUM(Q154:AB154)</f>
        <v>105685040.57875001</v>
      </c>
      <c r="G50" s="160">
        <f>SUM(AC154:AN154)</f>
        <v>117874063.88124999</v>
      </c>
      <c r="H50" s="160">
        <f>SUM(AO154:AZ154)</f>
        <v>130112637.37167501</v>
      </c>
      <c r="I50" s="160">
        <f>SUM(BA154:BL154)</f>
        <v>144872499.52599999</v>
      </c>
      <c r="J50" s="144">
        <f>SUM(D50:I50)</f>
        <v>589745788.00767505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510</v>
      </c>
      <c r="K52" s="37"/>
    </row>
    <row r="53" spans="1:65" s="157" customFormat="1" hidden="1" x14ac:dyDescent="0.15">
      <c r="A53" s="156"/>
      <c r="B53" s="47" t="s">
        <v>173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174</v>
      </c>
      <c r="D54" s="158">
        <f>D158</f>
        <v>0</v>
      </c>
      <c r="E54" s="158">
        <f>SUM(E158:P158)</f>
        <v>48000000</v>
      </c>
      <c r="F54" s="158">
        <f>SUM(Q158:AB158)</f>
        <v>20000000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68000000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407</v>
      </c>
      <c r="D55" s="158">
        <f>D159</f>
        <v>0</v>
      </c>
      <c r="E55" s="158">
        <f>SUM(E159:P159)</f>
        <v>48000000</v>
      </c>
      <c r="F55" s="158">
        <f>SUM(Q159:AB159)</f>
        <v>36000000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84000000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511</v>
      </c>
      <c r="D57" s="160">
        <f>D161</f>
        <v>0</v>
      </c>
      <c r="E57" s="160">
        <f>SUM(E161:P161)</f>
        <v>96000000</v>
      </c>
      <c r="F57" s="160">
        <f>SUM(Q161:AB161)</f>
        <v>56000000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152000000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512</v>
      </c>
      <c r="J59" s="35"/>
      <c r="K59" s="35"/>
      <c r="BM59" s="167"/>
    </row>
    <row r="60" spans="1:65" hidden="1" x14ac:dyDescent="0.15">
      <c r="B60" s="47" t="s">
        <v>408</v>
      </c>
      <c r="D60" s="161">
        <f>D164</f>
        <v>0</v>
      </c>
      <c r="E60" s="161">
        <f>SUM(E164:P164)</f>
        <v>8209379.1984999999</v>
      </c>
      <c r="F60" s="161">
        <f>SUM(Q164:AB164)</f>
        <v>9512893.6520875003</v>
      </c>
      <c r="G60" s="161">
        <f>SUM(AC164:AN164)</f>
        <v>10609905.749312498</v>
      </c>
      <c r="H60" s="161">
        <f>SUM(AO164:AZ164)</f>
        <v>11711377.363450749</v>
      </c>
      <c r="I60" s="161">
        <f>SUM(BA164:BL164)</f>
        <v>13039764.957339998</v>
      </c>
      <c r="J60" s="159">
        <f>SUM(D60:I60)</f>
        <v>53083320.920690745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508</v>
      </c>
      <c r="D61" s="161">
        <f>D165</f>
        <v>0</v>
      </c>
      <c r="E61" s="161">
        <f>SUM(E165:P165)</f>
        <v>22500</v>
      </c>
      <c r="F61" s="161">
        <f>SUM(Q165:AB165)</f>
        <v>33000</v>
      </c>
      <c r="G61" s="161">
        <f>SUM(AC165:AN165)</f>
        <v>36300.000000000007</v>
      </c>
      <c r="H61" s="161">
        <f>SUM(AO165:AZ165)</f>
        <v>39930.000000000007</v>
      </c>
      <c r="I61" s="161">
        <f>SUM(BA165:BL165)</f>
        <v>43923.000000000007</v>
      </c>
      <c r="J61" s="159">
        <f>SUM(D61:I61)</f>
        <v>175653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228000</v>
      </c>
      <c r="F62" s="161">
        <f>SUM(Q166:AB166)</f>
        <v>2772122.1251999997</v>
      </c>
      <c r="G62" s="161">
        <f>SUM(AC166:AN166)</f>
        <v>3200885.0930625</v>
      </c>
      <c r="H62" s="161">
        <f>SUM(AO166:AZ166)</f>
        <v>3566580.9381615007</v>
      </c>
      <c r="I62" s="161">
        <f>SUM(BA166:BL166)</f>
        <v>3939917.6643464994</v>
      </c>
      <c r="J62" s="159">
        <f>SUM(D62:I62)</f>
        <v>13707505.8207705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513</v>
      </c>
      <c r="D63" s="161">
        <f>D167</f>
        <v>0</v>
      </c>
      <c r="E63" s="161">
        <f>SUM(E167:P167)</f>
        <v>8459879.1984999999</v>
      </c>
      <c r="F63" s="161">
        <f>SUM(Q167:AB167)</f>
        <v>12318015.777287502</v>
      </c>
      <c r="G63" s="161">
        <f>SUM(AC167:AN167)</f>
        <v>13847090.842374997</v>
      </c>
      <c r="H63" s="161">
        <f>SUM(AO167:AZ167)</f>
        <v>15317888.301612251</v>
      </c>
      <c r="I63" s="161">
        <f>SUM(BA167:BL167)</f>
        <v>17023605.6216865</v>
      </c>
      <c r="J63" s="159">
        <f>SUM(D63:I63)</f>
        <v>66966479.741461247</v>
      </c>
      <c r="K63" s="144">
        <f>J63-BM167</f>
        <v>0</v>
      </c>
      <c r="L63" s="161" t="s">
        <v>626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509</v>
      </c>
      <c r="D65" s="130">
        <f>D169</f>
        <v>0</v>
      </c>
      <c r="E65" s="130">
        <f>SUM(E169:P169)</f>
        <v>195661425.84850001</v>
      </c>
      <c r="F65" s="130">
        <f>SUM(Q169:AB169)</f>
        <v>174003056.3560375</v>
      </c>
      <c r="G65" s="130">
        <f>SUM(AC169:AN169)</f>
        <v>131721154.72362497</v>
      </c>
      <c r="H65" s="130">
        <f>SUM(AO169:AZ169)</f>
        <v>145430525.67328724</v>
      </c>
      <c r="I65" s="130">
        <f>SUM(BA169:BL169)</f>
        <v>161896105.14768648</v>
      </c>
      <c r="J65" s="38">
        <f>SUM(D65:I65)</f>
        <v>808712267.74913621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322</v>
      </c>
      <c r="C67" s="14"/>
      <c r="K67" s="37"/>
    </row>
    <row r="68" spans="1:65" s="157" customFormat="1" hidden="1" x14ac:dyDescent="0.15">
      <c r="A68" s="156"/>
      <c r="B68" s="14" t="s">
        <v>164</v>
      </c>
      <c r="C68" s="162"/>
      <c r="D68" s="158">
        <f>D172</f>
        <v>0</v>
      </c>
      <c r="E68" s="158">
        <f>SUM(E172:P172)</f>
        <v>19200</v>
      </c>
      <c r="F68" s="158">
        <f>SUM(Q172:AB172)</f>
        <v>15200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63200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181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179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300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166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167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180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168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297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184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177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170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301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302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171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306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182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178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309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618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176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172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169</v>
      </c>
      <c r="C99" s="33"/>
      <c r="D99" s="158">
        <f>D203</f>
        <v>0</v>
      </c>
      <c r="E99" s="158">
        <f>SUM(E203:P203)</f>
        <v>18875</v>
      </c>
      <c r="F99" s="158">
        <f>SUM(Q203:AB203)</f>
        <v>20883.333333333336</v>
      </c>
      <c r="G99" s="158">
        <f>SUM(AC203:AN203)</f>
        <v>21604.166666666668</v>
      </c>
      <c r="H99" s="158">
        <f>SUM(AO203:AZ203)</f>
        <v>21650</v>
      </c>
      <c r="I99" s="158">
        <f>SUM(BA203:BL203)</f>
        <v>21650</v>
      </c>
      <c r="J99" s="159">
        <f>SUM(D99:I99)</f>
        <v>104662.5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1099</v>
      </c>
      <c r="C101" s="33"/>
      <c r="D101" s="130">
        <f>D205</f>
        <v>28592</v>
      </c>
      <c r="E101" s="130">
        <f>SUM(E205:P205)</f>
        <v>196160660.84850001</v>
      </c>
      <c r="F101" s="130">
        <f>SUM(Q205:AB205)</f>
        <v>174442849.18937084</v>
      </c>
      <c r="G101" s="130">
        <f>SUM(AC205:AN205)</f>
        <v>132191095.47779168</v>
      </c>
      <c r="H101" s="130">
        <f>SUM(AO205:AZ205)</f>
        <v>145991921.50547472</v>
      </c>
      <c r="I101" s="130">
        <f>SUM(BA205:BL205)</f>
        <v>162496599.0909287</v>
      </c>
      <c r="J101" s="38">
        <f>SUM(D101:I101)</f>
        <v>811311718.11206591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487</v>
      </c>
      <c r="D103" s="130">
        <f>D207</f>
        <v>-28592</v>
      </c>
      <c r="E103" s="130">
        <f>SUM(E207:P207)</f>
        <v>-196098794.84850001</v>
      </c>
      <c r="F103" s="130">
        <f>SUM(Q207:AB207)</f>
        <v>-171041226.03937086</v>
      </c>
      <c r="G103" s="130">
        <f>SUM(AC207:AN207)</f>
        <v>-121228540.22779167</v>
      </c>
      <c r="H103" s="130">
        <f>SUM(AO207:AZ207)</f>
        <v>-125486426.63847473</v>
      </c>
      <c r="I103" s="130">
        <f>SUM(BA207:BL207)</f>
        <v>-127596618.05092868</v>
      </c>
      <c r="J103" s="38">
        <f>SUM(D103:I103)</f>
        <v>-741480197.80506599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1037</v>
      </c>
      <c r="D104" s="130">
        <f>D103</f>
        <v>-28592</v>
      </c>
      <c r="E104" s="130">
        <f>E103+D104</f>
        <v>-196127386.84850001</v>
      </c>
      <c r="F104" s="130">
        <f>F103+E104</f>
        <v>-367168612.88787091</v>
      </c>
      <c r="G104" s="130">
        <f>G103+F104</f>
        <v>-488397153.11566257</v>
      </c>
      <c r="H104" s="130">
        <f>H103+G104</f>
        <v>-613883579.75413728</v>
      </c>
      <c r="I104" s="130">
        <f>I103+H104</f>
        <v>-741480197.80506599</v>
      </c>
      <c r="J104" s="38">
        <f>SUM(D104:I104)</f>
        <v>-2407085522.4112368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1" t="s">
        <v>35</v>
      </c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 t="s">
        <v>36</v>
      </c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361" t="s">
        <v>37</v>
      </c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 t="s">
        <v>38</v>
      </c>
      <c r="AP107" s="361"/>
      <c r="AQ107" s="361"/>
      <c r="AR107" s="361"/>
      <c r="AS107" s="361"/>
      <c r="AT107" s="361"/>
      <c r="AU107" s="361"/>
      <c r="AV107" s="361"/>
      <c r="AW107" s="361"/>
      <c r="AX107" s="361"/>
      <c r="AY107" s="361"/>
      <c r="AZ107" s="361"/>
      <c r="BA107" s="361" t="s">
        <v>39</v>
      </c>
      <c r="BB107" s="361"/>
      <c r="BC107" s="361"/>
      <c r="BD107" s="361"/>
      <c r="BE107" s="361"/>
      <c r="BF107" s="361"/>
      <c r="BG107" s="361"/>
      <c r="BH107" s="361"/>
      <c r="BI107" s="361"/>
      <c r="BJ107" s="361"/>
      <c r="BK107" s="361"/>
      <c r="BL107" s="361"/>
      <c r="BM107" s="65"/>
    </row>
    <row r="108" spans="1:65" s="33" customFormat="1" x14ac:dyDescent="0.15">
      <c r="D108" s="74" t="s">
        <v>149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504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506</v>
      </c>
      <c r="BM113" s="65"/>
    </row>
    <row r="114" spans="2:65" s="33" customFormat="1" x14ac:dyDescent="0.15">
      <c r="B114" s="47" t="s">
        <v>506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314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347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329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376</v>
      </c>
      <c r="BM119" s="65"/>
    </row>
    <row r="120" spans="2:65" s="33" customFormat="1" x14ac:dyDescent="0.15">
      <c r="B120" s="47" t="s">
        <v>376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377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381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505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380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379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382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383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503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419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420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446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466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467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435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436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437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439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440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507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401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526</v>
      </c>
      <c r="J149" s="33"/>
    </row>
    <row r="150" spans="1:65" s="157" customFormat="1" x14ac:dyDescent="0.15">
      <c r="A150" s="156"/>
      <c r="B150" s="47" t="s">
        <v>173</v>
      </c>
      <c r="D150" s="158">
        <f>STAFF_CWS!G210</f>
        <v>0</v>
      </c>
      <c r="E150" s="158">
        <f>STAFF_CWS!H210</f>
        <v>4800000</v>
      </c>
      <c r="F150" s="158">
        <f>STAFF_CWS!I210</f>
        <v>4800000</v>
      </c>
      <c r="G150" s="158">
        <f>STAFF_CWS!J210</f>
        <v>4800000</v>
      </c>
      <c r="H150" s="158">
        <f>STAFF_CWS!K210</f>
        <v>4800000</v>
      </c>
      <c r="I150" s="158">
        <f>STAFF_CWS!L210</f>
        <v>4800000</v>
      </c>
      <c r="J150" s="158">
        <f>STAFF_CWS!M210</f>
        <v>4800000</v>
      </c>
      <c r="K150" s="158">
        <f>STAFF_CWS!N210</f>
        <v>4800000</v>
      </c>
      <c r="L150" s="158">
        <f>STAFF_CWS!O210</f>
        <v>4800000</v>
      </c>
      <c r="M150" s="158">
        <f>STAFF_CWS!P210</f>
        <v>4800000</v>
      </c>
      <c r="N150" s="158">
        <f>STAFF_CWS!Q210</f>
        <v>4800394.2</v>
      </c>
      <c r="O150" s="158">
        <f>STAFF_CWS!R210</f>
        <v>4800394.2</v>
      </c>
      <c r="P150" s="158">
        <f>STAFF_CWS!S210</f>
        <v>4800758.25</v>
      </c>
      <c r="Q150" s="158">
        <f>STAFF_CWS!T210</f>
        <v>5602524.1900000004</v>
      </c>
      <c r="R150" s="158">
        <f>STAFF_CWS!U210</f>
        <v>5603394.665</v>
      </c>
      <c r="S150" s="158">
        <f>STAFF_CWS!V210</f>
        <v>5606789.3300000001</v>
      </c>
      <c r="T150" s="158">
        <f>STAFF_CWS!W210</f>
        <v>5606789.3300000001</v>
      </c>
      <c r="U150" s="158">
        <f>STAFF_CWS!X210</f>
        <v>5606789.3300000001</v>
      </c>
      <c r="V150" s="158">
        <f>STAFF_CWS!Y210</f>
        <v>5606789.3300000001</v>
      </c>
      <c r="W150" s="158">
        <f>STAFF_CWS!Z210</f>
        <v>5606789.3300000001</v>
      </c>
      <c r="X150" s="158">
        <f>STAFF_CWS!AA210</f>
        <v>5607659.8049999997</v>
      </c>
      <c r="Y150" s="158">
        <f>STAFF_CWS!AB210</f>
        <v>5608530.2800000003</v>
      </c>
      <c r="Z150" s="158">
        <f>STAFF_CWS!AC210</f>
        <v>5608552.7800000003</v>
      </c>
      <c r="AA150" s="158">
        <f>STAFF_CWS!AD210</f>
        <v>5610206.9637500001</v>
      </c>
      <c r="AB150" s="158">
        <f>STAFF_CWS!AE210</f>
        <v>5610225.2450000001</v>
      </c>
      <c r="AC150" s="158">
        <f>STAFF_CWS!AF210</f>
        <v>6413653.3799999999</v>
      </c>
      <c r="AD150" s="158">
        <f>STAFF_CWS!AG210</f>
        <v>6421827.0580000002</v>
      </c>
      <c r="AE150" s="158">
        <f>STAFF_CWS!AH210</f>
        <v>6424635.2215</v>
      </c>
      <c r="AF150" s="158">
        <f>STAFF_CWS!AI210</f>
        <v>6424635.2215</v>
      </c>
      <c r="AG150" s="158">
        <f>STAFF_CWS!AJ210</f>
        <v>6427352.5099999998</v>
      </c>
      <c r="AH150" s="158">
        <f>STAFF_CWS!AK210</f>
        <v>6427352.5099999998</v>
      </c>
      <c r="AI150" s="158">
        <f>STAFF_CWS!AL210</f>
        <v>6427352.5099999998</v>
      </c>
      <c r="AJ150" s="158">
        <f>STAFF_CWS!AM210</f>
        <v>6424658.0965</v>
      </c>
      <c r="AK150" s="158">
        <f>STAFF_CWS!AN210</f>
        <v>6424680.9715</v>
      </c>
      <c r="AL150" s="158">
        <f>STAFF_CWS!AO210</f>
        <v>6421988.4330000002</v>
      </c>
      <c r="AM150" s="158">
        <f>STAFF_CWS!AP210</f>
        <v>6419312.6445000004</v>
      </c>
      <c r="AN150" s="158">
        <f>STAFF_CWS!AQ210</f>
        <v>6416615.3247499997</v>
      </c>
      <c r="AO150" s="158">
        <f>STAFF_CWS!AR210</f>
        <v>7225620.7708000001</v>
      </c>
      <c r="AP150" s="158">
        <f>STAFF_CWS!AS210</f>
        <v>7240872.6675000004</v>
      </c>
      <c r="AQ150" s="158">
        <f>STAFF_CWS!AT210</f>
        <v>7246133.1670500003</v>
      </c>
      <c r="AR150" s="158">
        <f>STAFF_CWS!AU210</f>
        <v>7246133.1670500003</v>
      </c>
      <c r="AS150" s="158">
        <f>STAFF_CWS!AV210</f>
        <v>7251162.4906249996</v>
      </c>
      <c r="AT150" s="158">
        <f>STAFF_CWS!AW210</f>
        <v>7251162.4906249996</v>
      </c>
      <c r="AU150" s="158">
        <f>STAFF_CWS!AX210</f>
        <v>7251162.4906249996</v>
      </c>
      <c r="AV150" s="158">
        <f>STAFF_CWS!AY210</f>
        <v>7246158.6670500003</v>
      </c>
      <c r="AW150" s="158">
        <f>STAFF_CWS!AZ210</f>
        <v>7246184.1670500003</v>
      </c>
      <c r="AX150" s="158">
        <f>STAFF_CWS!BA210</f>
        <v>7241052.9175000004</v>
      </c>
      <c r="AY150" s="158">
        <f>STAFF_CWS!BB210</f>
        <v>7236065.3439250002</v>
      </c>
      <c r="AZ150" s="158">
        <f>STAFF_CWS!BC210</f>
        <v>7230929.0318750003</v>
      </c>
      <c r="BA150" s="158">
        <f>STAFF_CWS!BD210</f>
        <v>8043572.2106750002</v>
      </c>
      <c r="BB150" s="158">
        <f>STAFF_CWS!BE210</f>
        <v>8069690.9995799996</v>
      </c>
      <c r="BC150" s="158">
        <f>STAFF_CWS!BF210</f>
        <v>8078492.241715</v>
      </c>
      <c r="BD150" s="158">
        <f>STAFF_CWS!BG210</f>
        <v>8078492.241715</v>
      </c>
      <c r="BE150" s="158">
        <f>STAFF_CWS!BH210</f>
        <v>8087186.1713500004</v>
      </c>
      <c r="BF150" s="158">
        <f>STAFF_CWS!BI210</f>
        <v>8087186.1713500004</v>
      </c>
      <c r="BG150" s="158">
        <f>STAFF_CWS!BJ210</f>
        <v>8087186.1713500004</v>
      </c>
      <c r="BH150" s="158">
        <f>STAFF_CWS!BK210</f>
        <v>8078517.741715</v>
      </c>
      <c r="BI150" s="158">
        <f>STAFF_CWS!BL210</f>
        <v>8078543.241715</v>
      </c>
      <c r="BJ150" s="158">
        <f>STAFF_CWS!BM210</f>
        <v>8069871.2495799996</v>
      </c>
      <c r="BK150" s="158">
        <f>STAFF_CWS!BN210</f>
        <v>8061219.0699450001</v>
      </c>
      <c r="BL150" s="158">
        <f>STAFF_CWS!BO210</f>
        <v>8052542.0153099997</v>
      </c>
      <c r="BM150" s="167">
        <f>SUM(D150:BL150)</f>
        <v>385745788.00767511</v>
      </c>
    </row>
    <row r="151" spans="1:65" s="157" customFormat="1" x14ac:dyDescent="0.15">
      <c r="A151" s="156"/>
      <c r="B151" s="47" t="s">
        <v>174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407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2800000</v>
      </c>
      <c r="F153" s="158">
        <f>STAFF_CWS!I531</f>
        <v>2800000</v>
      </c>
      <c r="G153" s="158">
        <f>STAFF_CWS!J531</f>
        <v>2800000</v>
      </c>
      <c r="H153" s="158">
        <f>STAFF_CWS!K531</f>
        <v>2800000</v>
      </c>
      <c r="I153" s="158">
        <f>STAFF_CWS!L531</f>
        <v>2800000</v>
      </c>
      <c r="J153" s="158">
        <f>STAFF_CWS!M531</f>
        <v>2800000</v>
      </c>
      <c r="K153" s="158">
        <f>STAFF_CWS!N531</f>
        <v>2800000</v>
      </c>
      <c r="L153" s="158">
        <f>STAFF_CWS!O531</f>
        <v>2800000</v>
      </c>
      <c r="M153" s="158">
        <f>STAFF_CWS!P531</f>
        <v>2800000</v>
      </c>
      <c r="N153" s="158">
        <f>STAFF_CWS!Q531</f>
        <v>2800000</v>
      </c>
      <c r="O153" s="158">
        <f>STAFF_CWS!R531</f>
        <v>2800000</v>
      </c>
      <c r="P153" s="158">
        <f>STAFF_CWS!S531</f>
        <v>2800000</v>
      </c>
      <c r="Q153" s="158">
        <f>STAFF_CWS!T531</f>
        <v>3200000</v>
      </c>
      <c r="R153" s="158">
        <f>STAFF_CWS!U531</f>
        <v>3200000</v>
      </c>
      <c r="S153" s="158">
        <f>STAFF_CWS!V531</f>
        <v>3200000</v>
      </c>
      <c r="T153" s="158">
        <f>STAFF_CWS!W531</f>
        <v>3200000</v>
      </c>
      <c r="U153" s="158">
        <f>STAFF_CWS!X531</f>
        <v>3200000</v>
      </c>
      <c r="V153" s="158">
        <f>STAFF_CWS!Y531</f>
        <v>3200000</v>
      </c>
      <c r="W153" s="158">
        <f>STAFF_CWS!Z531</f>
        <v>3200000</v>
      </c>
      <c r="X153" s="158">
        <f>STAFF_CWS!AA531</f>
        <v>3200000</v>
      </c>
      <c r="Y153" s="158">
        <f>STAFF_CWS!AB531</f>
        <v>3200000</v>
      </c>
      <c r="Z153" s="158">
        <f>STAFF_CWS!AC531</f>
        <v>3200000</v>
      </c>
      <c r="AA153" s="158">
        <f>STAFF_CWS!AD531</f>
        <v>3200000</v>
      </c>
      <c r="AB153" s="158">
        <f>STAFF_CWS!AE531</f>
        <v>3200000</v>
      </c>
      <c r="AC153" s="158">
        <f>STAFF_CWS!AF531</f>
        <v>3400000</v>
      </c>
      <c r="AD153" s="158">
        <f>STAFF_CWS!AG531</f>
        <v>3400000</v>
      </c>
      <c r="AE153" s="158">
        <f>STAFF_CWS!AH531</f>
        <v>3400000</v>
      </c>
      <c r="AF153" s="158">
        <f>STAFF_CWS!AI531</f>
        <v>3400000</v>
      </c>
      <c r="AG153" s="158">
        <f>STAFF_CWS!AJ531</f>
        <v>3400000</v>
      </c>
      <c r="AH153" s="158">
        <f>STAFF_CWS!AK531</f>
        <v>3400000</v>
      </c>
      <c r="AI153" s="158">
        <f>STAFF_CWS!AL531</f>
        <v>3400000</v>
      </c>
      <c r="AJ153" s="158">
        <f>STAFF_CWS!AM531</f>
        <v>3400000</v>
      </c>
      <c r="AK153" s="158">
        <f>STAFF_CWS!AN531</f>
        <v>3400000</v>
      </c>
      <c r="AL153" s="158">
        <f>STAFF_CWS!AO531</f>
        <v>3400000</v>
      </c>
      <c r="AM153" s="158">
        <f>STAFF_CWS!AP531</f>
        <v>3400000</v>
      </c>
      <c r="AN153" s="158">
        <f>STAFF_CWS!AQ531</f>
        <v>3400000</v>
      </c>
      <c r="AO153" s="158">
        <f>STAFF_CWS!AR531</f>
        <v>3600000</v>
      </c>
      <c r="AP153" s="158">
        <f>STAFF_CWS!AS531</f>
        <v>3600000</v>
      </c>
      <c r="AQ153" s="158">
        <f>STAFF_CWS!AT531</f>
        <v>3600000</v>
      </c>
      <c r="AR153" s="158">
        <f>STAFF_CWS!AU531</f>
        <v>3600000</v>
      </c>
      <c r="AS153" s="158">
        <f>STAFF_CWS!AV531</f>
        <v>3600000</v>
      </c>
      <c r="AT153" s="158">
        <f>STAFF_CWS!AW531</f>
        <v>3600000</v>
      </c>
      <c r="AU153" s="158">
        <f>STAFF_CWS!AX531</f>
        <v>3600000</v>
      </c>
      <c r="AV153" s="158">
        <f>STAFF_CWS!AY531</f>
        <v>3600000</v>
      </c>
      <c r="AW153" s="158">
        <f>STAFF_CWS!AZ531</f>
        <v>3600000</v>
      </c>
      <c r="AX153" s="158">
        <f>STAFF_CWS!BA531</f>
        <v>3600000</v>
      </c>
      <c r="AY153" s="158">
        <f>STAFF_CWS!BB531</f>
        <v>3600000</v>
      </c>
      <c r="AZ153" s="158">
        <f>STAFF_CWS!BC531</f>
        <v>3600000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204000000</v>
      </c>
    </row>
    <row r="154" spans="1:65" s="50" customFormat="1" x14ac:dyDescent="0.15">
      <c r="A154" s="74"/>
      <c r="B154" s="14" t="s">
        <v>527</v>
      </c>
      <c r="D154" s="160">
        <f>SUM(D150:D153)</f>
        <v>0</v>
      </c>
      <c r="E154" s="160">
        <f>SUM(E150:E153)</f>
        <v>7600000</v>
      </c>
      <c r="F154" s="160">
        <f t="shared" ref="F154:BL154" si="17">SUM(F150:F153)</f>
        <v>7600000</v>
      </c>
      <c r="G154" s="160">
        <f t="shared" si="17"/>
        <v>7600000</v>
      </c>
      <c r="H154" s="160">
        <f t="shared" si="17"/>
        <v>7600000</v>
      </c>
      <c r="I154" s="160">
        <f t="shared" si="17"/>
        <v>7600000</v>
      </c>
      <c r="J154" s="168">
        <f t="shared" si="17"/>
        <v>7600000</v>
      </c>
      <c r="K154" s="160">
        <f t="shared" si="17"/>
        <v>7600000</v>
      </c>
      <c r="L154" s="160">
        <f t="shared" si="17"/>
        <v>7600000</v>
      </c>
      <c r="M154" s="160">
        <f t="shared" si="17"/>
        <v>7600000</v>
      </c>
      <c r="N154" s="160">
        <f t="shared" si="17"/>
        <v>7600394.2000000002</v>
      </c>
      <c r="O154" s="160">
        <f t="shared" si="17"/>
        <v>7600394.2000000002</v>
      </c>
      <c r="P154" s="160">
        <f t="shared" si="17"/>
        <v>7600758.25</v>
      </c>
      <c r="Q154" s="160">
        <f t="shared" si="17"/>
        <v>8802524.1900000013</v>
      </c>
      <c r="R154" s="160">
        <f t="shared" si="17"/>
        <v>8803394.6649999991</v>
      </c>
      <c r="S154" s="160">
        <f t="shared" si="17"/>
        <v>8806789.3300000001</v>
      </c>
      <c r="T154" s="160">
        <f t="shared" si="17"/>
        <v>8806789.3300000001</v>
      </c>
      <c r="U154" s="160">
        <f t="shared" si="17"/>
        <v>8806789.3300000001</v>
      </c>
      <c r="V154" s="160">
        <f t="shared" si="17"/>
        <v>8806789.3300000001</v>
      </c>
      <c r="W154" s="160">
        <f t="shared" si="17"/>
        <v>8806789.3300000001</v>
      </c>
      <c r="X154" s="160">
        <f t="shared" si="17"/>
        <v>8807659.8049999997</v>
      </c>
      <c r="Y154" s="160">
        <f t="shared" si="17"/>
        <v>8808530.2800000012</v>
      </c>
      <c r="Z154" s="160">
        <f t="shared" si="17"/>
        <v>8808552.7800000012</v>
      </c>
      <c r="AA154" s="160">
        <f t="shared" si="17"/>
        <v>8810206.963750001</v>
      </c>
      <c r="AB154" s="160">
        <f t="shared" si="17"/>
        <v>8810225.245000001</v>
      </c>
      <c r="AC154" s="160">
        <f t="shared" si="17"/>
        <v>9813653.379999999</v>
      </c>
      <c r="AD154" s="160">
        <f t="shared" si="17"/>
        <v>9821827.0580000002</v>
      </c>
      <c r="AE154" s="160">
        <f t="shared" si="17"/>
        <v>9824635.2215</v>
      </c>
      <c r="AF154" s="160">
        <f t="shared" si="17"/>
        <v>9824635.2215</v>
      </c>
      <c r="AG154" s="160">
        <f t="shared" si="17"/>
        <v>9827352.5099999998</v>
      </c>
      <c r="AH154" s="160">
        <f t="shared" si="17"/>
        <v>9827352.5099999998</v>
      </c>
      <c r="AI154" s="160">
        <f t="shared" si="17"/>
        <v>9827352.5099999998</v>
      </c>
      <c r="AJ154" s="160">
        <f t="shared" si="17"/>
        <v>9824658.0965</v>
      </c>
      <c r="AK154" s="160">
        <f t="shared" si="17"/>
        <v>9824680.9715</v>
      </c>
      <c r="AL154" s="160">
        <f t="shared" si="17"/>
        <v>9821988.4330000002</v>
      </c>
      <c r="AM154" s="160">
        <f t="shared" si="17"/>
        <v>9819312.6445000004</v>
      </c>
      <c r="AN154" s="160">
        <f t="shared" si="17"/>
        <v>9816615.3247499987</v>
      </c>
      <c r="AO154" s="160">
        <f t="shared" si="17"/>
        <v>10825620.7708</v>
      </c>
      <c r="AP154" s="160">
        <f t="shared" si="17"/>
        <v>10840872.6675</v>
      </c>
      <c r="AQ154" s="160">
        <f t="shared" si="17"/>
        <v>10846133.16705</v>
      </c>
      <c r="AR154" s="160">
        <f t="shared" si="17"/>
        <v>10846133.16705</v>
      </c>
      <c r="AS154" s="160">
        <f t="shared" si="17"/>
        <v>10851162.490625</v>
      </c>
      <c r="AT154" s="160">
        <f t="shared" si="17"/>
        <v>10851162.490625</v>
      </c>
      <c r="AU154" s="160">
        <f t="shared" si="17"/>
        <v>10851162.490625</v>
      </c>
      <c r="AV154" s="160">
        <f t="shared" si="17"/>
        <v>10846158.66705</v>
      </c>
      <c r="AW154" s="160">
        <f t="shared" si="17"/>
        <v>10846184.16705</v>
      </c>
      <c r="AX154" s="160">
        <f t="shared" si="17"/>
        <v>10841052.9175</v>
      </c>
      <c r="AY154" s="160">
        <f t="shared" si="17"/>
        <v>10836065.343924999</v>
      </c>
      <c r="AZ154" s="160">
        <f t="shared" si="17"/>
        <v>10830929.031874999</v>
      </c>
      <c r="BA154" s="160">
        <f t="shared" si="17"/>
        <v>12043572.210675001</v>
      </c>
      <c r="BB154" s="160">
        <f t="shared" si="17"/>
        <v>12069690.99958</v>
      </c>
      <c r="BC154" s="160">
        <f t="shared" si="17"/>
        <v>12078492.241714999</v>
      </c>
      <c r="BD154" s="160">
        <f t="shared" si="17"/>
        <v>12078492.241714999</v>
      </c>
      <c r="BE154" s="160">
        <f t="shared" si="17"/>
        <v>12087186.17135</v>
      </c>
      <c r="BF154" s="160">
        <f t="shared" si="17"/>
        <v>12087186.17135</v>
      </c>
      <c r="BG154" s="160">
        <f t="shared" si="17"/>
        <v>12087186.17135</v>
      </c>
      <c r="BH154" s="160">
        <f t="shared" si="17"/>
        <v>12078517.741714999</v>
      </c>
      <c r="BI154" s="160">
        <f t="shared" si="17"/>
        <v>12078543.241714999</v>
      </c>
      <c r="BJ154" s="160">
        <f t="shared" si="17"/>
        <v>12069871.24958</v>
      </c>
      <c r="BK154" s="160">
        <f t="shared" si="17"/>
        <v>12061219.069945</v>
      </c>
      <c r="BL154" s="160">
        <f t="shared" si="17"/>
        <v>12052542.015310001</v>
      </c>
      <c r="BM154" s="167">
        <f>SUM(D154:BL154)</f>
        <v>589745788.00767529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510</v>
      </c>
      <c r="J156" s="33"/>
    </row>
    <row r="157" spans="1:65" s="157" customFormat="1" x14ac:dyDescent="0.15">
      <c r="A157" s="156"/>
      <c r="B157" s="47" t="s">
        <v>173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174</v>
      </c>
      <c r="D158" s="158">
        <f>STAFF_CWS!G277</f>
        <v>0</v>
      </c>
      <c r="E158" s="158">
        <f>STAFF_CWS!H277</f>
        <v>4000000</v>
      </c>
      <c r="F158" s="158">
        <f>STAFF_CWS!I277</f>
        <v>4000000</v>
      </c>
      <c r="G158" s="158">
        <f>STAFF_CWS!J277</f>
        <v>4000000</v>
      </c>
      <c r="H158" s="158">
        <f>STAFF_CWS!K277</f>
        <v>4000000</v>
      </c>
      <c r="I158" s="158">
        <f>STAFF_CWS!L277</f>
        <v>4000000</v>
      </c>
      <c r="J158" s="158">
        <f>STAFF_CWS!M277</f>
        <v>4000000</v>
      </c>
      <c r="K158" s="158">
        <f>STAFF_CWS!N277</f>
        <v>4000000</v>
      </c>
      <c r="L158" s="158">
        <f>STAFF_CWS!O277</f>
        <v>4000000</v>
      </c>
      <c r="M158" s="158">
        <f>STAFF_CWS!P277</f>
        <v>4000000</v>
      </c>
      <c r="N158" s="158">
        <f>STAFF_CWS!Q277</f>
        <v>4000000</v>
      </c>
      <c r="O158" s="158">
        <f>STAFF_CWS!R277</f>
        <v>4000000</v>
      </c>
      <c r="P158" s="158">
        <f>STAFF_CWS!S277</f>
        <v>4000000</v>
      </c>
      <c r="Q158" s="158">
        <f>STAFF_CWS!T277</f>
        <v>4000000</v>
      </c>
      <c r="R158" s="158">
        <f>STAFF_CWS!U277</f>
        <v>4000000</v>
      </c>
      <c r="S158" s="158">
        <f>STAFF_CWS!V277</f>
        <v>4000000</v>
      </c>
      <c r="T158" s="158">
        <f>STAFF_CWS!W277</f>
        <v>4000000</v>
      </c>
      <c r="U158" s="158">
        <f>STAFF_CWS!X277</f>
        <v>4000000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68000000</v>
      </c>
    </row>
    <row r="159" spans="1:65" s="157" customFormat="1" x14ac:dyDescent="0.15">
      <c r="A159" s="156"/>
      <c r="B159" s="47" t="s">
        <v>407</v>
      </c>
      <c r="D159" s="158">
        <f>STAFF_CWS!G360</f>
        <v>0</v>
      </c>
      <c r="E159" s="158">
        <f>STAFF_CWS!H360</f>
        <v>4000000</v>
      </c>
      <c r="F159" s="158">
        <f>STAFF_CWS!I360</f>
        <v>4000000</v>
      </c>
      <c r="G159" s="158">
        <f>STAFF_CWS!J360</f>
        <v>4000000</v>
      </c>
      <c r="H159" s="158">
        <f>STAFF_CWS!K360</f>
        <v>4000000</v>
      </c>
      <c r="I159" s="158">
        <f>STAFF_CWS!L360</f>
        <v>4000000</v>
      </c>
      <c r="J159" s="158">
        <f>STAFF_CWS!M360</f>
        <v>4000000</v>
      </c>
      <c r="K159" s="158">
        <f>STAFF_CWS!N360</f>
        <v>4000000</v>
      </c>
      <c r="L159" s="158">
        <f>STAFF_CWS!O360</f>
        <v>4000000</v>
      </c>
      <c r="M159" s="158">
        <f>STAFF_CWS!P360</f>
        <v>4000000</v>
      </c>
      <c r="N159" s="158">
        <f>STAFF_CWS!Q360</f>
        <v>4000000</v>
      </c>
      <c r="O159" s="158">
        <f>STAFF_CWS!R360</f>
        <v>4000000</v>
      </c>
      <c r="P159" s="158">
        <f>STAFF_CWS!S360</f>
        <v>4000000</v>
      </c>
      <c r="Q159" s="158">
        <f>STAFF_CWS!T360</f>
        <v>4000000</v>
      </c>
      <c r="R159" s="158">
        <f>STAFF_CWS!U360</f>
        <v>4000000</v>
      </c>
      <c r="S159" s="158">
        <f>STAFF_CWS!V360</f>
        <v>4000000</v>
      </c>
      <c r="T159" s="158">
        <f>STAFF_CWS!W360</f>
        <v>4000000</v>
      </c>
      <c r="U159" s="158">
        <f>STAFF_CWS!X360</f>
        <v>4000000</v>
      </c>
      <c r="V159" s="158">
        <f>STAFF_CWS!Y360</f>
        <v>4000000</v>
      </c>
      <c r="W159" s="158">
        <f>STAFF_CWS!Z360</f>
        <v>2000000</v>
      </c>
      <c r="X159" s="158">
        <f>STAFF_CWS!AA360</f>
        <v>2000000</v>
      </c>
      <c r="Y159" s="158">
        <f>STAFF_CWS!AB360</f>
        <v>2000000</v>
      </c>
      <c r="Z159" s="158">
        <f>STAFF_CWS!AC360</f>
        <v>2000000</v>
      </c>
      <c r="AA159" s="158">
        <f>STAFF_CWS!AD360</f>
        <v>2000000</v>
      </c>
      <c r="AB159" s="158">
        <f>STAFF_CWS!AE360</f>
        <v>2000000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84000000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511</v>
      </c>
      <c r="D161" s="160">
        <f>SUM(D157:D160)</f>
        <v>0</v>
      </c>
      <c r="E161" s="160">
        <f>SUM(E157:E160)</f>
        <v>8000000</v>
      </c>
      <c r="F161" s="160">
        <f t="shared" ref="F161:BL161" si="18">SUM(F157:F160)</f>
        <v>8000000</v>
      </c>
      <c r="G161" s="160">
        <f t="shared" si="18"/>
        <v>8000000</v>
      </c>
      <c r="H161" s="160">
        <f t="shared" si="18"/>
        <v>8000000</v>
      </c>
      <c r="I161" s="160">
        <f t="shared" si="18"/>
        <v>8000000</v>
      </c>
      <c r="J161" s="168">
        <f t="shared" si="18"/>
        <v>8000000</v>
      </c>
      <c r="K161" s="160">
        <f t="shared" si="18"/>
        <v>8000000</v>
      </c>
      <c r="L161" s="160">
        <f t="shared" si="18"/>
        <v>8000000</v>
      </c>
      <c r="M161" s="160">
        <f t="shared" si="18"/>
        <v>8000000</v>
      </c>
      <c r="N161" s="160">
        <f t="shared" si="18"/>
        <v>8000000</v>
      </c>
      <c r="O161" s="160">
        <f t="shared" si="18"/>
        <v>8000000</v>
      </c>
      <c r="P161" s="160">
        <f t="shared" si="18"/>
        <v>8000000</v>
      </c>
      <c r="Q161" s="160">
        <f t="shared" si="18"/>
        <v>8000000</v>
      </c>
      <c r="R161" s="160">
        <f t="shared" si="18"/>
        <v>8000000</v>
      </c>
      <c r="S161" s="160">
        <f t="shared" si="18"/>
        <v>8000000</v>
      </c>
      <c r="T161" s="160">
        <f t="shared" si="18"/>
        <v>8000000</v>
      </c>
      <c r="U161" s="160">
        <f t="shared" si="18"/>
        <v>8000000</v>
      </c>
      <c r="V161" s="160">
        <f t="shared" si="18"/>
        <v>4000000</v>
      </c>
      <c r="W161" s="160">
        <f t="shared" si="18"/>
        <v>2000000</v>
      </c>
      <c r="X161" s="160">
        <f t="shared" si="18"/>
        <v>2000000</v>
      </c>
      <c r="Y161" s="160">
        <f t="shared" si="18"/>
        <v>2000000</v>
      </c>
      <c r="Z161" s="160">
        <f t="shared" si="18"/>
        <v>2000000</v>
      </c>
      <c r="AA161" s="160">
        <f t="shared" si="18"/>
        <v>2000000</v>
      </c>
      <c r="AB161" s="160">
        <f t="shared" si="18"/>
        <v>2000000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152000000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512</v>
      </c>
      <c r="J163" s="14"/>
      <c r="BM163" s="167"/>
    </row>
    <row r="164" spans="1:65" x14ac:dyDescent="0.15">
      <c r="B164" s="47" t="s">
        <v>408</v>
      </c>
      <c r="D164" s="161">
        <f>STAFF_CWS!G224+STAFF_CWS!G289+STAFF_CWS!G372+STAFF_CWS!G545</f>
        <v>0</v>
      </c>
      <c r="E164" s="161">
        <f>STAFF_CWS!H224+STAFF_CWS!H289+STAFF_CWS!H372+STAFF_CWS!H545</f>
        <v>684103.33333333337</v>
      </c>
      <c r="F164" s="161">
        <f>STAFF_CWS!I224+STAFF_CWS!I289+STAFF_CWS!I372+STAFF_CWS!I545</f>
        <v>684103.33333333337</v>
      </c>
      <c r="G164" s="161">
        <f>STAFF_CWS!J224+STAFF_CWS!J289+STAFF_CWS!J372+STAFF_CWS!J545</f>
        <v>684103.33333333337</v>
      </c>
      <c r="H164" s="161">
        <f>STAFF_CWS!K224+STAFF_CWS!K289+STAFF_CWS!K372+STAFF_CWS!K545</f>
        <v>684103.33333333337</v>
      </c>
      <c r="I164" s="161">
        <f>STAFF_CWS!L224+STAFF_CWS!L289+STAFF_CWS!L372+STAFF_CWS!L545</f>
        <v>684103.33333333337</v>
      </c>
      <c r="J164" s="158">
        <f>STAFF_CWS!M224+STAFF_CWS!M289+STAFF_CWS!M372+STAFF_CWS!M545</f>
        <v>684103.33333333337</v>
      </c>
      <c r="K164" s="161">
        <f>STAFF_CWS!N224+STAFF_CWS!N289+STAFF_CWS!N372+STAFF_CWS!N545</f>
        <v>684103.33333333337</v>
      </c>
      <c r="L164" s="161">
        <f>STAFF_CWS!O224+STAFF_CWS!O289+STAFF_CWS!O372+STAFF_CWS!O545</f>
        <v>684103.33333333337</v>
      </c>
      <c r="M164" s="161">
        <f>STAFF_CWS!P224+STAFF_CWS!P289+STAFF_CWS!P372+STAFF_CWS!P545</f>
        <v>684103.33333333337</v>
      </c>
      <c r="N164" s="161">
        <f>STAFF_CWS!Q224+STAFF_CWS!Q289+STAFF_CWS!Q372+STAFF_CWS!Q545</f>
        <v>684138.81133333337</v>
      </c>
      <c r="O164" s="161">
        <f>STAFF_CWS!R224+STAFF_CWS!R289+STAFF_CWS!R372+STAFF_CWS!R545</f>
        <v>684138.81133333337</v>
      </c>
      <c r="P164" s="161">
        <f>STAFF_CWS!S224+STAFF_CWS!S289+STAFF_CWS!S372+STAFF_CWS!S545</f>
        <v>684171.57583333331</v>
      </c>
      <c r="Q164" s="161">
        <f>STAFF_CWS!T224+STAFF_CWS!T289+STAFF_CWS!T372+STAFF_CWS!T545</f>
        <v>792330.51043333346</v>
      </c>
      <c r="R164" s="161">
        <f>STAFF_CWS!U224+STAFF_CWS!U289+STAFF_CWS!U372+STAFF_CWS!U545</f>
        <v>792408.8531833333</v>
      </c>
      <c r="S164" s="161">
        <f>STAFF_CWS!V224+STAFF_CWS!V289+STAFF_CWS!V372+STAFF_CWS!V545</f>
        <v>792714.37303333334</v>
      </c>
      <c r="T164" s="161">
        <f>STAFF_CWS!W224+STAFF_CWS!W289+STAFF_CWS!W372+STAFF_CWS!W545</f>
        <v>792714.37303333334</v>
      </c>
      <c r="U164" s="161">
        <f>STAFF_CWS!X224+STAFF_CWS!X289+STAFF_CWS!X372+STAFF_CWS!X545</f>
        <v>792714.37303333334</v>
      </c>
      <c r="V164" s="161">
        <f>STAFF_CWS!Y224+STAFF_CWS!Y289+STAFF_CWS!Y372+STAFF_CWS!Y545</f>
        <v>792714.37303333334</v>
      </c>
      <c r="W164" s="161">
        <f>STAFF_CWS!Z224+STAFF_CWS!Z289+STAFF_CWS!Z372+STAFF_CWS!Z545</f>
        <v>792714.37303333334</v>
      </c>
      <c r="X164" s="161">
        <f>STAFF_CWS!AA224+STAFF_CWS!AA289+STAFF_CWS!AA372+STAFF_CWS!AA545</f>
        <v>792792.71578333341</v>
      </c>
      <c r="Y164" s="161">
        <f>STAFF_CWS!AB224+STAFF_CWS!AB289+STAFF_CWS!AB372+STAFF_CWS!AB545</f>
        <v>792871.05853333347</v>
      </c>
      <c r="Z164" s="161">
        <f>STAFF_CWS!AC224+STAFF_CWS!AC289+STAFF_CWS!AC372+STAFF_CWS!AC545</f>
        <v>792873.08353333338</v>
      </c>
      <c r="AA164" s="161">
        <f>STAFF_CWS!AD224+STAFF_CWS!AD289+STAFF_CWS!AD372+STAFF_CWS!AD545</f>
        <v>793021.96007083345</v>
      </c>
      <c r="AB164" s="161">
        <f>STAFF_CWS!AE224+STAFF_CWS!AE289+STAFF_CWS!AE372+STAFF_CWS!AE545</f>
        <v>793023.6053833334</v>
      </c>
      <c r="AC164" s="161">
        <f>STAFF_CWS!AF224+STAFF_CWS!AF289+STAFF_CWS!AF372+STAFF_CWS!AF545</f>
        <v>883332.13753333339</v>
      </c>
      <c r="AD164" s="161">
        <f>STAFF_CWS!AG224+STAFF_CWS!AG289+STAFF_CWS!AG372+STAFF_CWS!AG545</f>
        <v>884067.76855333336</v>
      </c>
      <c r="AE164" s="161">
        <f>STAFF_CWS!AH224+STAFF_CWS!AH289+STAFF_CWS!AH372+STAFF_CWS!AH545</f>
        <v>884320.50326833315</v>
      </c>
      <c r="AF164" s="161">
        <f>STAFF_CWS!AI224+STAFF_CWS!AI289+STAFF_CWS!AI372+STAFF_CWS!AI545</f>
        <v>884320.50326833315</v>
      </c>
      <c r="AG164" s="161">
        <f>STAFF_CWS!AJ224+STAFF_CWS!AJ289+STAFF_CWS!AJ372+STAFF_CWS!AJ545</f>
        <v>884565.05923333322</v>
      </c>
      <c r="AH164" s="161">
        <f>STAFF_CWS!AK224+STAFF_CWS!AK289+STAFF_CWS!AK372+STAFF_CWS!AK545</f>
        <v>884565.05923333322</v>
      </c>
      <c r="AI164" s="161">
        <f>STAFF_CWS!AL224+STAFF_CWS!AL289+STAFF_CWS!AL372+STAFF_CWS!AL545</f>
        <v>884565.05923333322</v>
      </c>
      <c r="AJ164" s="161">
        <f>STAFF_CWS!AM224+STAFF_CWS!AM289+STAFF_CWS!AM372+STAFF_CWS!AM545</f>
        <v>884322.56201833324</v>
      </c>
      <c r="AK164" s="161">
        <f>STAFF_CWS!AN224+STAFF_CWS!AN289+STAFF_CWS!AN372+STAFF_CWS!AN545</f>
        <v>884324.62076833332</v>
      </c>
      <c r="AL164" s="161">
        <f>STAFF_CWS!AO224+STAFF_CWS!AO289+STAFF_CWS!AO372+STAFF_CWS!AO545</f>
        <v>884082.29230333329</v>
      </c>
      <c r="AM164" s="161">
        <f>STAFF_CWS!AP224+STAFF_CWS!AP289+STAFF_CWS!AP372+STAFF_CWS!AP545</f>
        <v>883841.47133833333</v>
      </c>
      <c r="AN164" s="161">
        <f>STAFF_CWS!AQ224+STAFF_CWS!AQ289+STAFF_CWS!AQ372+STAFF_CWS!AQ545</f>
        <v>883598.71256083343</v>
      </c>
      <c r="AO164" s="161">
        <f>STAFF_CWS!AR224+STAFF_CWS!AR289+STAFF_CWS!AR372+STAFF_CWS!AR545</f>
        <v>974409.20270533324</v>
      </c>
      <c r="AP164" s="161">
        <f>STAFF_CWS!AS224+STAFF_CWS!AS289+STAFF_CWS!AS372+STAFF_CWS!AS545</f>
        <v>975781.8734083334</v>
      </c>
      <c r="AQ164" s="161">
        <f>STAFF_CWS!AT224+STAFF_CWS!AT289+STAFF_CWS!AT372+STAFF_CWS!AT545</f>
        <v>976255.3183678335</v>
      </c>
      <c r="AR164" s="161">
        <f>STAFF_CWS!AU224+STAFF_CWS!AU289+STAFF_CWS!AU372+STAFF_CWS!AU545</f>
        <v>976255.3183678335</v>
      </c>
      <c r="AS164" s="161">
        <f>STAFF_CWS!AV224+STAFF_CWS!AV289+STAFF_CWS!AV372+STAFF_CWS!AV545</f>
        <v>976707.95748958341</v>
      </c>
      <c r="AT164" s="161">
        <f>STAFF_CWS!AW224+STAFF_CWS!AW289+STAFF_CWS!AW372+STAFF_CWS!AW545</f>
        <v>976707.95748958341</v>
      </c>
      <c r="AU164" s="161">
        <f>STAFF_CWS!AX224+STAFF_CWS!AX289+STAFF_CWS!AX372+STAFF_CWS!AX545</f>
        <v>976707.95748958341</v>
      </c>
      <c r="AV164" s="161">
        <f>STAFF_CWS!AY224+STAFF_CWS!AY289+STAFF_CWS!AY372+STAFF_CWS!AY545</f>
        <v>976257.61336783343</v>
      </c>
      <c r="AW164" s="161">
        <f>STAFF_CWS!AZ224+STAFF_CWS!AZ289+STAFF_CWS!AZ372+STAFF_CWS!AZ545</f>
        <v>976259.90836783336</v>
      </c>
      <c r="AX164" s="161">
        <f>STAFF_CWS!BA224+STAFF_CWS!BA289+STAFF_CWS!BA372+STAFF_CWS!BA545</f>
        <v>975798.09590833331</v>
      </c>
      <c r="AY164" s="161">
        <f>STAFF_CWS!BB224+STAFF_CWS!BB289+STAFF_CWS!BB372+STAFF_CWS!BB545</f>
        <v>975349.21428658324</v>
      </c>
      <c r="AZ164" s="161">
        <f>STAFF_CWS!BC224+STAFF_CWS!BC289+STAFF_CWS!BC372+STAFF_CWS!BC545</f>
        <v>974886.94620208326</v>
      </c>
      <c r="BA164" s="161">
        <f>STAFF_CWS!BD224+STAFF_CWS!BD289+STAFF_CWS!BD372+STAFF_CWS!BD545</f>
        <v>1084024.8322940834</v>
      </c>
      <c r="BB164" s="161">
        <f>STAFF_CWS!BE224+STAFF_CWS!BE289+STAFF_CWS!BE372+STAFF_CWS!BE545</f>
        <v>1086375.5232955331</v>
      </c>
      <c r="BC164" s="161">
        <f>STAFF_CWS!BF224+STAFF_CWS!BF289+STAFF_CWS!BF372+STAFF_CWS!BF545</f>
        <v>1087167.6350876833</v>
      </c>
      <c r="BD164" s="161">
        <f>STAFF_CWS!BG224+STAFF_CWS!BG289+STAFF_CWS!BG372+STAFF_CWS!BG545</f>
        <v>1087167.6350876833</v>
      </c>
      <c r="BE164" s="161">
        <f>STAFF_CWS!BH224+STAFF_CWS!BH289+STAFF_CWS!BH372+STAFF_CWS!BH545</f>
        <v>1087950.0887548334</v>
      </c>
      <c r="BF164" s="161">
        <f>STAFF_CWS!BI224+STAFF_CWS!BI289+STAFF_CWS!BI372+STAFF_CWS!BI545</f>
        <v>1087950.0887548334</v>
      </c>
      <c r="BG164" s="161">
        <f>STAFF_CWS!BJ224+STAFF_CWS!BJ289+STAFF_CWS!BJ372+STAFF_CWS!BJ545</f>
        <v>1087950.0887548334</v>
      </c>
      <c r="BH164" s="161">
        <f>STAFF_CWS!BK224+STAFF_CWS!BK289+STAFF_CWS!BK372+STAFF_CWS!BK545</f>
        <v>1087169.9300876833</v>
      </c>
      <c r="BI164" s="161">
        <f>STAFF_CWS!BL224+STAFF_CWS!BL289+STAFF_CWS!BL372+STAFF_CWS!BL545</f>
        <v>1087172.2250876832</v>
      </c>
      <c r="BJ164" s="161">
        <f>STAFF_CWS!BM224+STAFF_CWS!BM289+STAFF_CWS!BM372+STAFF_CWS!BM545</f>
        <v>1086391.7457955333</v>
      </c>
      <c r="BK164" s="161">
        <f>STAFF_CWS!BN224+STAFF_CWS!BN289+STAFF_CWS!BN372+STAFF_CWS!BN545</f>
        <v>1085613.0496283832</v>
      </c>
      <c r="BL164" s="161">
        <f>STAFF_CWS!BO224+STAFF_CWS!BO289+STAFF_CWS!BO372+STAFF_CWS!BO545</f>
        <v>1084832.1147112332</v>
      </c>
      <c r="BM164" s="167">
        <f>SUM(D164:BL164)</f>
        <v>53083320.920690753</v>
      </c>
    </row>
    <row r="165" spans="1:65" s="157" customFormat="1" x14ac:dyDescent="0.15">
      <c r="A165" s="156"/>
      <c r="B165" s="47" t="s">
        <v>508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2500</v>
      </c>
      <c r="I165" s="161">
        <f>STAFF_CWS!L227+STAFF_CWS!L292+STAFF_CWS!L375+STAFF_CWS!L548</f>
        <v>2500</v>
      </c>
      <c r="J165" s="158">
        <f>STAFF_CWS!M227+STAFF_CWS!M292+STAFF_CWS!M375+STAFF_CWS!M548</f>
        <v>2500</v>
      </c>
      <c r="K165" s="161">
        <f>STAFF_CWS!N227+STAFF_CWS!N292+STAFF_CWS!N375+STAFF_CWS!N548</f>
        <v>2500</v>
      </c>
      <c r="L165" s="161">
        <f>STAFF_CWS!O227+STAFF_CWS!O292+STAFF_CWS!O375+STAFF_CWS!O548</f>
        <v>2500</v>
      </c>
      <c r="M165" s="161">
        <f>STAFF_CWS!P227+STAFF_CWS!P292+STAFF_CWS!P375+STAFF_CWS!P548</f>
        <v>2500</v>
      </c>
      <c r="N165" s="161">
        <f>STAFF_CWS!Q227+STAFF_CWS!Q292+STAFF_CWS!Q375+STAFF_CWS!Q548</f>
        <v>2500</v>
      </c>
      <c r="O165" s="161">
        <f>STAFF_CWS!R227+STAFF_CWS!R292+STAFF_CWS!R375+STAFF_CWS!R548</f>
        <v>2500</v>
      </c>
      <c r="P165" s="161">
        <f>STAFF_CWS!S227+STAFF_CWS!S292+STAFF_CWS!S375+STAFF_CWS!S548</f>
        <v>2500</v>
      </c>
      <c r="Q165" s="161">
        <f>STAFF_CWS!T227+STAFF_CWS!T292+STAFF_CWS!T375+STAFF_CWS!T548</f>
        <v>2750</v>
      </c>
      <c r="R165" s="161">
        <f>STAFF_CWS!U227+STAFF_CWS!U292+STAFF_CWS!U375+STAFF_CWS!U548</f>
        <v>2750</v>
      </c>
      <c r="S165" s="161">
        <f>STAFF_CWS!V227+STAFF_CWS!V292+STAFF_CWS!V375+STAFF_CWS!V548</f>
        <v>2750</v>
      </c>
      <c r="T165" s="161">
        <f>STAFF_CWS!W227+STAFF_CWS!W292+STAFF_CWS!W375+STAFF_CWS!W548</f>
        <v>2750</v>
      </c>
      <c r="U165" s="161">
        <f>STAFF_CWS!X227+STAFF_CWS!X292+STAFF_CWS!X375+STAFF_CWS!X548</f>
        <v>2750</v>
      </c>
      <c r="V165" s="161">
        <f>STAFF_CWS!Y227+STAFF_CWS!Y292+STAFF_CWS!Y375+STAFF_CWS!Y548</f>
        <v>2750</v>
      </c>
      <c r="W165" s="161">
        <f>STAFF_CWS!Z227+STAFF_CWS!Z292+STAFF_CWS!Z375+STAFF_CWS!Z548</f>
        <v>2750</v>
      </c>
      <c r="X165" s="161">
        <f>STAFF_CWS!AA227+STAFF_CWS!AA292+STAFF_CWS!AA375+STAFF_CWS!AA548</f>
        <v>2750</v>
      </c>
      <c r="Y165" s="161">
        <f>STAFF_CWS!AB227+STAFF_CWS!AB292+STAFF_CWS!AB375+STAFF_CWS!AB548</f>
        <v>2750</v>
      </c>
      <c r="Z165" s="161">
        <f>STAFF_CWS!AC227+STAFF_CWS!AC292+STAFF_CWS!AC375+STAFF_CWS!AC548</f>
        <v>2750</v>
      </c>
      <c r="AA165" s="161">
        <f>STAFF_CWS!AD227+STAFF_CWS!AD292+STAFF_CWS!AD375+STAFF_CWS!AD548</f>
        <v>2750</v>
      </c>
      <c r="AB165" s="161">
        <f>STAFF_CWS!AE227+STAFF_CWS!AE292+STAFF_CWS!AE375+STAFF_CWS!AE548</f>
        <v>2750</v>
      </c>
      <c r="AC165" s="161">
        <f>STAFF_CWS!AF227+STAFF_CWS!AF292+STAFF_CWS!AF375+STAFF_CWS!AF548</f>
        <v>3025.0000000000005</v>
      </c>
      <c r="AD165" s="161">
        <f>STAFF_CWS!AG227+STAFF_CWS!AG292+STAFF_CWS!AG375+STAFF_CWS!AG548</f>
        <v>3025.0000000000005</v>
      </c>
      <c r="AE165" s="161">
        <f>STAFF_CWS!AH227+STAFF_CWS!AH292+STAFF_CWS!AH375+STAFF_CWS!AH548</f>
        <v>3025.0000000000005</v>
      </c>
      <c r="AF165" s="161">
        <f>STAFF_CWS!AI227+STAFF_CWS!AI292+STAFF_CWS!AI375+STAFF_CWS!AI548</f>
        <v>3025.0000000000005</v>
      </c>
      <c r="AG165" s="161">
        <f>STAFF_CWS!AJ227+STAFF_CWS!AJ292+STAFF_CWS!AJ375+STAFF_CWS!AJ548</f>
        <v>3025.0000000000005</v>
      </c>
      <c r="AH165" s="161">
        <f>STAFF_CWS!AK227+STAFF_CWS!AK292+STAFF_CWS!AK375+STAFF_CWS!AK548</f>
        <v>3025.0000000000005</v>
      </c>
      <c r="AI165" s="161">
        <f>STAFF_CWS!AL227+STAFF_CWS!AL292+STAFF_CWS!AL375+STAFF_CWS!AL548</f>
        <v>3025.0000000000005</v>
      </c>
      <c r="AJ165" s="161">
        <f>STAFF_CWS!AM227+STAFF_CWS!AM292+STAFF_CWS!AM375+STAFF_CWS!AM548</f>
        <v>3025.0000000000005</v>
      </c>
      <c r="AK165" s="161">
        <f>STAFF_CWS!AN227+STAFF_CWS!AN292+STAFF_CWS!AN375+STAFF_CWS!AN548</f>
        <v>3025.0000000000005</v>
      </c>
      <c r="AL165" s="161">
        <f>STAFF_CWS!AO227+STAFF_CWS!AO292+STAFF_CWS!AO375+STAFF_CWS!AO548</f>
        <v>3025.0000000000005</v>
      </c>
      <c r="AM165" s="161">
        <f>STAFF_CWS!AP227+STAFF_CWS!AP292+STAFF_CWS!AP375+STAFF_CWS!AP548</f>
        <v>3025.0000000000005</v>
      </c>
      <c r="AN165" s="161">
        <f>STAFF_CWS!AQ227+STAFF_CWS!AQ292+STAFF_CWS!AQ375+STAFF_CWS!AQ548</f>
        <v>3025.0000000000005</v>
      </c>
      <c r="AO165" s="161">
        <f>STAFF_CWS!AR227+STAFF_CWS!AR292+STAFF_CWS!AR375+STAFF_CWS!AR548</f>
        <v>3327.5000000000009</v>
      </c>
      <c r="AP165" s="161">
        <f>STAFF_CWS!AS227+STAFF_CWS!AS292+STAFF_CWS!AS375+STAFF_CWS!AS548</f>
        <v>3327.5000000000009</v>
      </c>
      <c r="AQ165" s="161">
        <f>STAFF_CWS!AT227+STAFF_CWS!AT292+STAFF_CWS!AT375+STAFF_CWS!AT548</f>
        <v>3327.5000000000009</v>
      </c>
      <c r="AR165" s="161">
        <f>STAFF_CWS!AU227+STAFF_CWS!AU292+STAFF_CWS!AU375+STAFF_CWS!AU548</f>
        <v>3327.5000000000009</v>
      </c>
      <c r="AS165" s="161">
        <f>STAFF_CWS!AV227+STAFF_CWS!AV292+STAFF_CWS!AV375+STAFF_CWS!AV548</f>
        <v>3327.5000000000009</v>
      </c>
      <c r="AT165" s="161">
        <f>STAFF_CWS!AW227+STAFF_CWS!AW292+STAFF_CWS!AW375+STAFF_CWS!AW548</f>
        <v>3327.5000000000009</v>
      </c>
      <c r="AU165" s="161">
        <f>STAFF_CWS!AX227+STAFF_CWS!AX292+STAFF_CWS!AX375+STAFF_CWS!AX548</f>
        <v>3327.5000000000009</v>
      </c>
      <c r="AV165" s="161">
        <f>STAFF_CWS!AY227+STAFF_CWS!AY292+STAFF_CWS!AY375+STAFF_CWS!AY548</f>
        <v>3327.5000000000009</v>
      </c>
      <c r="AW165" s="161">
        <f>STAFF_CWS!AZ227+STAFF_CWS!AZ292+STAFF_CWS!AZ375+STAFF_CWS!AZ548</f>
        <v>3327.5000000000009</v>
      </c>
      <c r="AX165" s="161">
        <f>STAFF_CWS!BA227+STAFF_CWS!BA292+STAFF_CWS!BA375+STAFF_CWS!BA548</f>
        <v>3327.5000000000009</v>
      </c>
      <c r="AY165" s="161">
        <f>STAFF_CWS!BB227+STAFF_CWS!BB292+STAFF_CWS!BB375+STAFF_CWS!BB548</f>
        <v>3327.5000000000009</v>
      </c>
      <c r="AZ165" s="161">
        <f>STAFF_CWS!BC227+STAFF_CWS!BC292+STAFF_CWS!BC375+STAFF_CWS!BC548</f>
        <v>3327.5000000000009</v>
      </c>
      <c r="BA165" s="161">
        <f>STAFF_CWS!BD227+STAFF_CWS!BD292+STAFF_CWS!BD375+STAFF_CWS!BD548</f>
        <v>3660.2500000000009</v>
      </c>
      <c r="BB165" s="161">
        <f>STAFF_CWS!BE227+STAFF_CWS!BE292+STAFF_CWS!BE375+STAFF_CWS!BE548</f>
        <v>3660.2500000000009</v>
      </c>
      <c r="BC165" s="161">
        <f>STAFF_CWS!BF227+STAFF_CWS!BF292+STAFF_CWS!BF375+STAFF_CWS!BF548</f>
        <v>3660.2500000000009</v>
      </c>
      <c r="BD165" s="161">
        <f>STAFF_CWS!BG227+STAFF_CWS!BG292+STAFF_CWS!BG375+STAFF_CWS!BG548</f>
        <v>3660.2500000000009</v>
      </c>
      <c r="BE165" s="161">
        <f>STAFF_CWS!BH227+STAFF_CWS!BH292+STAFF_CWS!BH375+STAFF_CWS!BH548</f>
        <v>3660.2500000000009</v>
      </c>
      <c r="BF165" s="161">
        <f>STAFF_CWS!BI227+STAFF_CWS!BI292+STAFF_CWS!BI375+STAFF_CWS!BI548</f>
        <v>3660.2500000000009</v>
      </c>
      <c r="BG165" s="161">
        <f>STAFF_CWS!BJ227+STAFF_CWS!BJ292+STAFF_CWS!BJ375+STAFF_CWS!BJ548</f>
        <v>3660.2500000000009</v>
      </c>
      <c r="BH165" s="161">
        <f>STAFF_CWS!BK227+STAFF_CWS!BK292+STAFF_CWS!BK375+STAFF_CWS!BK548</f>
        <v>3660.2500000000009</v>
      </c>
      <c r="BI165" s="161">
        <f>STAFF_CWS!BL227+STAFF_CWS!BL292+STAFF_CWS!BL375+STAFF_CWS!BL548</f>
        <v>3660.2500000000009</v>
      </c>
      <c r="BJ165" s="161">
        <f>STAFF_CWS!BM227+STAFF_CWS!BM292+STAFF_CWS!BM375+STAFF_CWS!BM548</f>
        <v>3660.2500000000009</v>
      </c>
      <c r="BK165" s="161">
        <f>STAFF_CWS!BN227+STAFF_CWS!BN292+STAFF_CWS!BN375+STAFF_CWS!BN548</f>
        <v>3660.2500000000009</v>
      </c>
      <c r="BL165" s="161">
        <f>STAFF_CWS!BO227+STAFF_CWS!BO292+STAFF_CWS!BO375+STAFF_CWS!BO548</f>
        <v>3660.2500000000009</v>
      </c>
      <c r="BM165" s="167">
        <f>SUM(D165:BL165)</f>
        <v>175653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228000</v>
      </c>
      <c r="Q166" s="161">
        <f>STAFF_CWS!T228+STAFF_CWS!T293+STAFF_CWS!T376+STAFF_CWS!T549</f>
        <v>228000</v>
      </c>
      <c r="R166" s="161">
        <f>STAFF_CWS!U228+STAFF_CWS!U293+STAFF_CWS!U376+STAFF_CWS!U549</f>
        <v>228000</v>
      </c>
      <c r="S166" s="161">
        <f>STAFF_CWS!V228+STAFF_CWS!V293+STAFF_CWS!V376+STAFF_CWS!V549</f>
        <v>228000</v>
      </c>
      <c r="T166" s="161">
        <f>STAFF_CWS!W228+STAFF_CWS!W293+STAFF_CWS!W376+STAFF_CWS!W549</f>
        <v>228000</v>
      </c>
      <c r="U166" s="161">
        <f>STAFF_CWS!X228+STAFF_CWS!X293+STAFF_CWS!X376+STAFF_CWS!X549</f>
        <v>228000</v>
      </c>
      <c r="V166" s="161">
        <f>STAFF_CWS!Y228+STAFF_CWS!Y293+STAFF_CWS!Y376+STAFF_CWS!Y549</f>
        <v>228000</v>
      </c>
      <c r="W166" s="161">
        <f>STAFF_CWS!Z228+STAFF_CWS!Z293+STAFF_CWS!Z376+STAFF_CWS!Z549</f>
        <v>228000</v>
      </c>
      <c r="X166" s="161">
        <f>STAFF_CWS!AA228+STAFF_CWS!AA293+STAFF_CWS!AA376+STAFF_CWS!AA549</f>
        <v>228000</v>
      </c>
      <c r="Y166" s="161">
        <f>STAFF_CWS!AB228+STAFF_CWS!AB293+STAFF_CWS!AB376+STAFF_CWS!AB549</f>
        <v>228011.826</v>
      </c>
      <c r="Z166" s="161">
        <f>STAFF_CWS!AC228+STAFF_CWS!AC293+STAFF_CWS!AC376+STAFF_CWS!AC549</f>
        <v>228011.826</v>
      </c>
      <c r="AA166" s="161">
        <f>STAFF_CWS!AD228+STAFF_CWS!AD293+STAFF_CWS!AD376+STAFF_CWS!AD549</f>
        <v>228022.7475</v>
      </c>
      <c r="AB166" s="161">
        <f>STAFF_CWS!AE228+STAFF_CWS!AE293+STAFF_CWS!AE376+STAFF_CWS!AE549</f>
        <v>264075.72570000001</v>
      </c>
      <c r="AC166" s="161">
        <f>STAFF_CWS!AF228+STAFF_CWS!AF293+STAFF_CWS!AF376+STAFF_CWS!AF549</f>
        <v>264101.83994999999</v>
      </c>
      <c r="AD166" s="161">
        <f>STAFF_CWS!AG228+STAFF_CWS!AG293+STAFF_CWS!AG376+STAFF_CWS!AG549</f>
        <v>264203.67989999999</v>
      </c>
      <c r="AE166" s="161">
        <f>STAFF_CWS!AH228+STAFF_CWS!AH293+STAFF_CWS!AH376+STAFF_CWS!AH549</f>
        <v>264203.67989999999</v>
      </c>
      <c r="AF166" s="161">
        <f>STAFF_CWS!AI228+STAFF_CWS!AI293+STAFF_CWS!AI376+STAFF_CWS!AI549</f>
        <v>264203.67989999999</v>
      </c>
      <c r="AG166" s="161">
        <f>STAFF_CWS!AJ228+STAFF_CWS!AJ293+STAFF_CWS!AJ376+STAFF_CWS!AJ549</f>
        <v>264203.67989999999</v>
      </c>
      <c r="AH166" s="161">
        <f>STAFF_CWS!AK228+STAFF_CWS!AK293+STAFF_CWS!AK376+STAFF_CWS!AK549</f>
        <v>264203.67989999999</v>
      </c>
      <c r="AI166" s="161">
        <f>STAFF_CWS!AL228+STAFF_CWS!AL293+STAFF_CWS!AL376+STAFF_CWS!AL549</f>
        <v>264229.79414999997</v>
      </c>
      <c r="AJ166" s="161">
        <f>STAFF_CWS!AM228+STAFF_CWS!AM293+STAFF_CWS!AM376+STAFF_CWS!AM549</f>
        <v>264255.90840000001</v>
      </c>
      <c r="AK166" s="161">
        <f>STAFF_CWS!AN228+STAFF_CWS!AN293+STAFF_CWS!AN376+STAFF_CWS!AN549</f>
        <v>264256.5834</v>
      </c>
      <c r="AL166" s="161">
        <f>STAFF_CWS!AO228+STAFF_CWS!AO293+STAFF_CWS!AO376+STAFF_CWS!AO549</f>
        <v>264306.20891250001</v>
      </c>
      <c r="AM166" s="161">
        <f>STAFF_CWS!AP228+STAFF_CWS!AP293+STAFF_CWS!AP376+STAFF_CWS!AP549</f>
        <v>264306.75734999997</v>
      </c>
      <c r="AN166" s="161">
        <f>STAFF_CWS!AQ228+STAFF_CWS!AQ293+STAFF_CWS!AQ376+STAFF_CWS!AQ549</f>
        <v>294409.60139999999</v>
      </c>
      <c r="AO166" s="161">
        <f>STAFF_CWS!AR228+STAFF_CWS!AR293+STAFF_CWS!AR376+STAFF_CWS!AR549</f>
        <v>294654.81174000003</v>
      </c>
      <c r="AP166" s="161">
        <f>STAFF_CWS!AS228+STAFF_CWS!AS293+STAFF_CWS!AS376+STAFF_CWS!AS549</f>
        <v>294739.056645</v>
      </c>
      <c r="AQ166" s="161">
        <f>STAFF_CWS!AT228+STAFF_CWS!AT293+STAFF_CWS!AT376+STAFF_CWS!AT549</f>
        <v>294739.056645</v>
      </c>
      <c r="AR166" s="161">
        <f>STAFF_CWS!AU228+STAFF_CWS!AU293+STAFF_CWS!AU376+STAFF_CWS!AU549</f>
        <v>294820.57530000003</v>
      </c>
      <c r="AS166" s="161">
        <f>STAFF_CWS!AV228+STAFF_CWS!AV293+STAFF_CWS!AV376+STAFF_CWS!AV549</f>
        <v>294820.57530000003</v>
      </c>
      <c r="AT166" s="161">
        <f>STAFF_CWS!AW228+STAFF_CWS!AW293+STAFF_CWS!AW376+STAFF_CWS!AW549</f>
        <v>294820.57530000003</v>
      </c>
      <c r="AU166" s="161">
        <f>STAFF_CWS!AX228+STAFF_CWS!AX293+STAFF_CWS!AX376+STAFF_CWS!AX549</f>
        <v>294739.74289500003</v>
      </c>
      <c r="AV166" s="161">
        <f>STAFF_CWS!AY228+STAFF_CWS!AY293+STAFF_CWS!AY376+STAFF_CWS!AY549</f>
        <v>294740.429145</v>
      </c>
      <c r="AW166" s="161">
        <f>STAFF_CWS!AZ228+STAFF_CWS!AZ293+STAFF_CWS!AZ376+STAFF_CWS!AZ549</f>
        <v>294659.65298999997</v>
      </c>
      <c r="AX166" s="161">
        <f>STAFF_CWS!BA228+STAFF_CWS!BA293+STAFF_CWS!BA376+STAFF_CWS!BA549</f>
        <v>294579.37933500001</v>
      </c>
      <c r="AY166" s="161">
        <f>STAFF_CWS!BB228+STAFF_CWS!BB293+STAFF_CWS!BB376+STAFF_CWS!BB549</f>
        <v>294498.45974249998</v>
      </c>
      <c r="AZ166" s="161">
        <f>STAFF_CWS!BC228+STAFF_CWS!BC293+STAFF_CWS!BC376+STAFF_CWS!BC549</f>
        <v>324768.62312400003</v>
      </c>
      <c r="BA166" s="161">
        <f>STAFF_CWS!BD228+STAFF_CWS!BD293+STAFF_CWS!BD376+STAFF_CWS!BD549</f>
        <v>325226.18002500001</v>
      </c>
      <c r="BB166" s="161">
        <f>STAFF_CWS!BE228+STAFF_CWS!BE293+STAFF_CWS!BE376+STAFF_CWS!BE549</f>
        <v>325383.99501149997</v>
      </c>
      <c r="BC166" s="161">
        <f>STAFF_CWS!BF228+STAFF_CWS!BF293+STAFF_CWS!BF376+STAFF_CWS!BF549</f>
        <v>325383.99501149997</v>
      </c>
      <c r="BD166" s="161">
        <f>STAFF_CWS!BG228+STAFF_CWS!BG293+STAFF_CWS!BG376+STAFF_CWS!BG549</f>
        <v>325534.87471875001</v>
      </c>
      <c r="BE166" s="161">
        <f>STAFF_CWS!BH228+STAFF_CWS!BH293+STAFF_CWS!BH376+STAFF_CWS!BH549</f>
        <v>325534.87471875001</v>
      </c>
      <c r="BF166" s="161">
        <f>STAFF_CWS!BI228+STAFF_CWS!BI293+STAFF_CWS!BI376+STAFF_CWS!BI549</f>
        <v>325534.87471875001</v>
      </c>
      <c r="BG166" s="161">
        <f>STAFF_CWS!BJ228+STAFF_CWS!BJ293+STAFF_CWS!BJ376+STAFF_CWS!BJ549</f>
        <v>325384.76001149998</v>
      </c>
      <c r="BH166" s="161">
        <f>STAFF_CWS!BK228+STAFF_CWS!BK293+STAFF_CWS!BK376+STAFF_CWS!BK549</f>
        <v>325385.52501149999</v>
      </c>
      <c r="BI166" s="161">
        <f>STAFF_CWS!BL228+STAFF_CWS!BL293+STAFF_CWS!BL376+STAFF_CWS!BL549</f>
        <v>325231.58752499998</v>
      </c>
      <c r="BJ166" s="161">
        <f>STAFF_CWS!BM228+STAFF_CWS!BM293+STAFF_CWS!BM376+STAFF_CWS!BM549</f>
        <v>325081.96031775</v>
      </c>
      <c r="BK166" s="161">
        <f>STAFF_CWS!BN228+STAFF_CWS!BN293+STAFF_CWS!BN376+STAFF_CWS!BN549</f>
        <v>324927.87095625</v>
      </c>
      <c r="BL166" s="161">
        <f>STAFF_CWS!BO228+STAFF_CWS!BO293+STAFF_CWS!BO376+STAFF_CWS!BO549</f>
        <v>361307.16632025002</v>
      </c>
      <c r="BM166" s="167">
        <f>SUM(D166:BL166)</f>
        <v>13707505.820770495</v>
      </c>
    </row>
    <row r="167" spans="1:65" x14ac:dyDescent="0.15">
      <c r="B167" s="16" t="s">
        <v>513</v>
      </c>
      <c r="D167" s="161">
        <f>SUM(D164:D166)</f>
        <v>0</v>
      </c>
      <c r="E167" s="161">
        <f>SUM(E164:E166)</f>
        <v>684103.33333333337</v>
      </c>
      <c r="F167" s="161">
        <f t="shared" ref="F167:BL167" si="19">SUM(F164:F166)</f>
        <v>684103.33333333337</v>
      </c>
      <c r="G167" s="161">
        <f t="shared" si="19"/>
        <v>684103.33333333337</v>
      </c>
      <c r="H167" s="161">
        <f t="shared" si="19"/>
        <v>686603.33333333337</v>
      </c>
      <c r="I167" s="161">
        <f t="shared" si="19"/>
        <v>686603.33333333337</v>
      </c>
      <c r="J167" s="158">
        <f t="shared" si="19"/>
        <v>686603.33333333337</v>
      </c>
      <c r="K167" s="161">
        <f t="shared" si="19"/>
        <v>686603.33333333337</v>
      </c>
      <c r="L167" s="161">
        <f t="shared" si="19"/>
        <v>686603.33333333337</v>
      </c>
      <c r="M167" s="161">
        <f t="shared" si="19"/>
        <v>686603.33333333337</v>
      </c>
      <c r="N167" s="161">
        <f t="shared" si="19"/>
        <v>686638.81133333337</v>
      </c>
      <c r="O167" s="161">
        <f t="shared" si="19"/>
        <v>686638.81133333337</v>
      </c>
      <c r="P167" s="161">
        <f t="shared" si="19"/>
        <v>914671.57583333331</v>
      </c>
      <c r="Q167" s="161">
        <f t="shared" si="19"/>
        <v>1023080.5104333335</v>
      </c>
      <c r="R167" s="161">
        <f t="shared" si="19"/>
        <v>1023158.8531833333</v>
      </c>
      <c r="S167" s="161">
        <f t="shared" si="19"/>
        <v>1023464.3730333333</v>
      </c>
      <c r="T167" s="161">
        <f t="shared" si="19"/>
        <v>1023464.3730333333</v>
      </c>
      <c r="U167" s="161">
        <f t="shared" si="19"/>
        <v>1023464.3730333333</v>
      </c>
      <c r="V167" s="161">
        <f t="shared" si="19"/>
        <v>1023464.3730333333</v>
      </c>
      <c r="W167" s="161">
        <f t="shared" si="19"/>
        <v>1023464.3730333333</v>
      </c>
      <c r="X167" s="161">
        <f t="shared" si="19"/>
        <v>1023542.7157833334</v>
      </c>
      <c r="Y167" s="161">
        <f t="shared" si="19"/>
        <v>1023632.8845333335</v>
      </c>
      <c r="Z167" s="161">
        <f t="shared" si="19"/>
        <v>1023634.9095333334</v>
      </c>
      <c r="AA167" s="161">
        <f t="shared" si="19"/>
        <v>1023794.7075708334</v>
      </c>
      <c r="AB167" s="161">
        <f t="shared" si="19"/>
        <v>1059849.3310833334</v>
      </c>
      <c r="AC167" s="161">
        <f t="shared" si="19"/>
        <v>1150458.9774833333</v>
      </c>
      <c r="AD167" s="161">
        <f t="shared" si="19"/>
        <v>1151296.4484533332</v>
      </c>
      <c r="AE167" s="161">
        <f t="shared" si="19"/>
        <v>1151549.183168333</v>
      </c>
      <c r="AF167" s="161">
        <f t="shared" si="19"/>
        <v>1151549.183168333</v>
      </c>
      <c r="AG167" s="161">
        <f t="shared" si="19"/>
        <v>1151793.7391333333</v>
      </c>
      <c r="AH167" s="161">
        <f t="shared" si="19"/>
        <v>1151793.7391333333</v>
      </c>
      <c r="AI167" s="161">
        <f t="shared" si="19"/>
        <v>1151819.8533833332</v>
      </c>
      <c r="AJ167" s="161">
        <f t="shared" si="19"/>
        <v>1151603.4704183333</v>
      </c>
      <c r="AK167" s="161">
        <f t="shared" si="19"/>
        <v>1151606.2041683332</v>
      </c>
      <c r="AL167" s="161">
        <f t="shared" si="19"/>
        <v>1151413.5012158332</v>
      </c>
      <c r="AM167" s="161">
        <f t="shared" si="19"/>
        <v>1151173.2286883332</v>
      </c>
      <c r="AN167" s="161">
        <f t="shared" si="19"/>
        <v>1181033.3139608335</v>
      </c>
      <c r="AO167" s="161">
        <f t="shared" si="19"/>
        <v>1272391.5144453333</v>
      </c>
      <c r="AP167" s="161">
        <f t="shared" si="19"/>
        <v>1273848.4300533333</v>
      </c>
      <c r="AQ167" s="161">
        <f t="shared" si="19"/>
        <v>1274321.8750128336</v>
      </c>
      <c r="AR167" s="161">
        <f t="shared" si="19"/>
        <v>1274403.3936678334</v>
      </c>
      <c r="AS167" s="161">
        <f t="shared" si="19"/>
        <v>1274856.0327895833</v>
      </c>
      <c r="AT167" s="161">
        <f t="shared" si="19"/>
        <v>1274856.0327895833</v>
      </c>
      <c r="AU167" s="161">
        <f t="shared" si="19"/>
        <v>1274775.2003845833</v>
      </c>
      <c r="AV167" s="161">
        <f t="shared" si="19"/>
        <v>1274325.5425128334</v>
      </c>
      <c r="AW167" s="161">
        <f t="shared" si="19"/>
        <v>1274247.0613578334</v>
      </c>
      <c r="AX167" s="161">
        <f t="shared" si="19"/>
        <v>1273704.9752433333</v>
      </c>
      <c r="AY167" s="161">
        <f t="shared" si="19"/>
        <v>1273175.1740290832</v>
      </c>
      <c r="AZ167" s="161">
        <f t="shared" si="19"/>
        <v>1302983.0693260832</v>
      </c>
      <c r="BA167" s="161">
        <f t="shared" si="19"/>
        <v>1412911.2623190833</v>
      </c>
      <c r="BB167" s="161">
        <f t="shared" si="19"/>
        <v>1415419.768307033</v>
      </c>
      <c r="BC167" s="161">
        <f t="shared" si="19"/>
        <v>1416211.8800991834</v>
      </c>
      <c r="BD167" s="161">
        <f t="shared" si="19"/>
        <v>1416362.7598064332</v>
      </c>
      <c r="BE167" s="161">
        <f t="shared" si="19"/>
        <v>1417145.2134735836</v>
      </c>
      <c r="BF167" s="161">
        <f t="shared" si="19"/>
        <v>1417145.2134735836</v>
      </c>
      <c r="BG167" s="161">
        <f t="shared" si="19"/>
        <v>1416995.0987663334</v>
      </c>
      <c r="BH167" s="161">
        <f t="shared" si="19"/>
        <v>1416215.7050991831</v>
      </c>
      <c r="BI167" s="161">
        <f t="shared" si="19"/>
        <v>1416064.062612683</v>
      </c>
      <c r="BJ167" s="161">
        <f t="shared" si="19"/>
        <v>1415133.9561132833</v>
      </c>
      <c r="BK167" s="161">
        <f t="shared" si="19"/>
        <v>1414201.1705846332</v>
      </c>
      <c r="BL167" s="161">
        <f t="shared" si="19"/>
        <v>1449799.5310314833</v>
      </c>
      <c r="BM167" s="167">
        <f>SUM(D167:BL167)</f>
        <v>66966479.741461232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509</v>
      </c>
      <c r="D169" s="130">
        <f t="shared" ref="D169:AI169" si="20">D167+D161+D154</f>
        <v>0</v>
      </c>
      <c r="E169" s="130">
        <f t="shared" si="20"/>
        <v>16284103.333333334</v>
      </c>
      <c r="F169" s="130">
        <f t="shared" si="20"/>
        <v>16284103.333333334</v>
      </c>
      <c r="G169" s="130">
        <f t="shared" si="20"/>
        <v>16284103.333333334</v>
      </c>
      <c r="H169" s="130">
        <f t="shared" si="20"/>
        <v>16286603.333333334</v>
      </c>
      <c r="I169" s="130">
        <f t="shared" si="20"/>
        <v>16286603.333333334</v>
      </c>
      <c r="J169" s="104">
        <f t="shared" si="20"/>
        <v>16286603.333333334</v>
      </c>
      <c r="K169" s="130">
        <f t="shared" si="20"/>
        <v>16286603.333333334</v>
      </c>
      <c r="L169" s="130">
        <f t="shared" si="20"/>
        <v>16286603.333333334</v>
      </c>
      <c r="M169" s="130">
        <f t="shared" si="20"/>
        <v>16286603.333333334</v>
      </c>
      <c r="N169" s="130">
        <f t="shared" si="20"/>
        <v>16287033.011333335</v>
      </c>
      <c r="O169" s="130">
        <f t="shared" si="20"/>
        <v>16287033.011333335</v>
      </c>
      <c r="P169" s="130">
        <f t="shared" si="20"/>
        <v>16515429.825833334</v>
      </c>
      <c r="Q169" s="130">
        <f t="shared" si="20"/>
        <v>17825604.700433336</v>
      </c>
      <c r="R169" s="130">
        <f t="shared" si="20"/>
        <v>17826553.518183332</v>
      </c>
      <c r="S169" s="130">
        <f t="shared" si="20"/>
        <v>17830253.703033336</v>
      </c>
      <c r="T169" s="130">
        <f t="shared" si="20"/>
        <v>17830253.703033336</v>
      </c>
      <c r="U169" s="130">
        <f t="shared" si="20"/>
        <v>17830253.703033336</v>
      </c>
      <c r="V169" s="130">
        <f t="shared" si="20"/>
        <v>13830253.703033334</v>
      </c>
      <c r="W169" s="130">
        <f t="shared" si="20"/>
        <v>11830253.703033334</v>
      </c>
      <c r="X169" s="130">
        <f t="shared" si="20"/>
        <v>11831202.520783333</v>
      </c>
      <c r="Y169" s="130">
        <f t="shared" si="20"/>
        <v>11832163.164533336</v>
      </c>
      <c r="Z169" s="130">
        <f t="shared" si="20"/>
        <v>11832187.689533334</v>
      </c>
      <c r="AA169" s="130">
        <f t="shared" si="20"/>
        <v>11834001.671320833</v>
      </c>
      <c r="AB169" s="130">
        <f t="shared" si="20"/>
        <v>11870074.576083334</v>
      </c>
      <c r="AC169" s="130">
        <f t="shared" si="20"/>
        <v>10964112.357483333</v>
      </c>
      <c r="AD169" s="130">
        <f t="shared" si="20"/>
        <v>10973123.506453333</v>
      </c>
      <c r="AE169" s="130">
        <f t="shared" si="20"/>
        <v>10976184.404668333</v>
      </c>
      <c r="AF169" s="130">
        <f t="shared" si="20"/>
        <v>10976184.404668333</v>
      </c>
      <c r="AG169" s="130">
        <f t="shared" si="20"/>
        <v>10979146.249133334</v>
      </c>
      <c r="AH169" s="130">
        <f t="shared" si="20"/>
        <v>10979146.249133334</v>
      </c>
      <c r="AI169" s="130">
        <f t="shared" si="20"/>
        <v>10979172.363383332</v>
      </c>
      <c r="AJ169" s="130">
        <f t="shared" ref="AJ169:BL169" si="21">AJ167+AJ161+AJ154</f>
        <v>10976261.566918334</v>
      </c>
      <c r="AK169" s="130">
        <f t="shared" si="21"/>
        <v>10976287.175668333</v>
      </c>
      <c r="AL169" s="130">
        <f t="shared" si="21"/>
        <v>10973401.934215833</v>
      </c>
      <c r="AM169" s="130">
        <f t="shared" si="21"/>
        <v>10970485.873188334</v>
      </c>
      <c r="AN169" s="130">
        <f t="shared" si="21"/>
        <v>10997648.638710832</v>
      </c>
      <c r="AO169" s="130">
        <f t="shared" si="21"/>
        <v>12098012.285245333</v>
      </c>
      <c r="AP169" s="130">
        <f t="shared" si="21"/>
        <v>12114721.097553333</v>
      </c>
      <c r="AQ169" s="130">
        <f t="shared" si="21"/>
        <v>12120455.042062834</v>
      </c>
      <c r="AR169" s="130">
        <f t="shared" si="21"/>
        <v>12120536.560717834</v>
      </c>
      <c r="AS169" s="130">
        <f t="shared" si="21"/>
        <v>12126018.523414582</v>
      </c>
      <c r="AT169" s="130">
        <f t="shared" si="21"/>
        <v>12126018.523414582</v>
      </c>
      <c r="AU169" s="130">
        <f t="shared" si="21"/>
        <v>12125937.691009583</v>
      </c>
      <c r="AV169" s="130">
        <f t="shared" si="21"/>
        <v>12120484.209562834</v>
      </c>
      <c r="AW169" s="130">
        <f t="shared" si="21"/>
        <v>12120431.228407834</v>
      </c>
      <c r="AX169" s="130">
        <f t="shared" si="21"/>
        <v>12114757.892743334</v>
      </c>
      <c r="AY169" s="130">
        <f t="shared" si="21"/>
        <v>12109240.517954083</v>
      </c>
      <c r="AZ169" s="130">
        <f t="shared" si="21"/>
        <v>12133912.101201084</v>
      </c>
      <c r="BA169" s="130">
        <f t="shared" si="21"/>
        <v>13456483.472994085</v>
      </c>
      <c r="BB169" s="130">
        <f t="shared" si="21"/>
        <v>13485110.767887034</v>
      </c>
      <c r="BC169" s="130">
        <f t="shared" si="21"/>
        <v>13494704.121814182</v>
      </c>
      <c r="BD169" s="130">
        <f t="shared" si="21"/>
        <v>13494855.001521433</v>
      </c>
      <c r="BE169" s="130">
        <f t="shared" si="21"/>
        <v>13504331.384823583</v>
      </c>
      <c r="BF169" s="130">
        <f t="shared" si="21"/>
        <v>13504331.384823583</v>
      </c>
      <c r="BG169" s="130">
        <f t="shared" si="21"/>
        <v>13504181.270116333</v>
      </c>
      <c r="BH169" s="130">
        <f t="shared" si="21"/>
        <v>13494733.446814183</v>
      </c>
      <c r="BI169" s="130">
        <f t="shared" si="21"/>
        <v>13494607.304327682</v>
      </c>
      <c r="BJ169" s="130">
        <f t="shared" si="21"/>
        <v>13485005.205693282</v>
      </c>
      <c r="BK169" s="130">
        <f t="shared" si="21"/>
        <v>13475420.240529634</v>
      </c>
      <c r="BL169" s="130">
        <f t="shared" si="21"/>
        <v>13502341.546341484</v>
      </c>
      <c r="BM169" s="167">
        <f>SUM(D169:BL169)</f>
        <v>808712267.74913645</v>
      </c>
    </row>
    <row r="170" spans="1:65" x14ac:dyDescent="0.15">
      <c r="J170" s="33"/>
    </row>
    <row r="171" spans="1:65" x14ac:dyDescent="0.15">
      <c r="B171" s="14" t="s">
        <v>322</v>
      </c>
      <c r="C171" s="14"/>
      <c r="J171" s="33"/>
    </row>
    <row r="172" spans="1:65" s="157" customFormat="1" x14ac:dyDescent="0.15">
      <c r="A172" s="156"/>
      <c r="B172" s="14" t="s">
        <v>164</v>
      </c>
      <c r="C172" s="162"/>
      <c r="D172" s="158">
        <f>'OPEX-M_CWS'!E6</f>
        <v>0</v>
      </c>
      <c r="E172" s="158">
        <f>'OPEX-M_CWS'!F6</f>
        <v>1600</v>
      </c>
      <c r="F172" s="158">
        <f>'OPEX-M_CWS'!G6</f>
        <v>1600</v>
      </c>
      <c r="G172" s="158">
        <f>'OPEX-M_CWS'!H6</f>
        <v>1600</v>
      </c>
      <c r="H172" s="158">
        <f>'OPEX-M_CWS'!I6</f>
        <v>1600</v>
      </c>
      <c r="I172" s="158">
        <f>'OPEX-M_CWS'!J6</f>
        <v>1600</v>
      </c>
      <c r="J172" s="158">
        <f>'OPEX-M_CWS'!K6</f>
        <v>1600</v>
      </c>
      <c r="K172" s="158">
        <f>'OPEX-M_CWS'!L6</f>
        <v>1600</v>
      </c>
      <c r="L172" s="158">
        <f>'OPEX-M_CWS'!M6</f>
        <v>1600</v>
      </c>
      <c r="M172" s="158">
        <f>'OPEX-M_CWS'!N6</f>
        <v>1600</v>
      </c>
      <c r="N172" s="158">
        <f>'OPEX-M_CWS'!O6</f>
        <v>1600</v>
      </c>
      <c r="O172" s="158">
        <f>'OPEX-M_CWS'!P6</f>
        <v>1600</v>
      </c>
      <c r="P172" s="158">
        <f>'OPEX-M_CWS'!Q6</f>
        <v>1600</v>
      </c>
      <c r="Q172" s="158">
        <f>'OPEX-M_CWS'!R6</f>
        <v>1600</v>
      </c>
      <c r="R172" s="158">
        <f>'OPEX-M_CWS'!S6</f>
        <v>1600</v>
      </c>
      <c r="S172" s="158">
        <f>'OPEX-M_CWS'!T6</f>
        <v>1600</v>
      </c>
      <c r="T172" s="158">
        <f>'OPEX-M_CWS'!U6</f>
        <v>1600</v>
      </c>
      <c r="U172" s="158">
        <f>'OPEX-M_CWS'!V6</f>
        <v>1600</v>
      </c>
      <c r="V172" s="158">
        <f>'OPEX-M_CWS'!W6</f>
        <v>1200</v>
      </c>
      <c r="W172" s="158">
        <f>'OPEX-M_CWS'!X6</f>
        <v>1000</v>
      </c>
      <c r="X172" s="158">
        <f>'OPEX-M_CWS'!Y6</f>
        <v>1000</v>
      </c>
      <c r="Y172" s="158">
        <f>'OPEX-M_CWS'!Z6</f>
        <v>1000</v>
      </c>
      <c r="Z172" s="158">
        <f>'OPEX-M_CWS'!AA6</f>
        <v>1000</v>
      </c>
      <c r="AA172" s="158">
        <f>'OPEX-M_CWS'!AB6</f>
        <v>1000</v>
      </c>
      <c r="AB172" s="158">
        <f>'OPEX-M_CWS'!AC6</f>
        <v>1000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63200</v>
      </c>
    </row>
    <row r="173" spans="1:65" s="157" customFormat="1" x14ac:dyDescent="0.15">
      <c r="A173" s="156"/>
      <c r="B173" s="88" t="s">
        <v>181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179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300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166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167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180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168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297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184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177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170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307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301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302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171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306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308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182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178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309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176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172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169</v>
      </c>
      <c r="C203" s="33"/>
      <c r="D203" s="158">
        <f>'OPEX-M_CWS'!E38</f>
        <v>0</v>
      </c>
      <c r="E203" s="158">
        <f>'OPEX-M_CWS'!F38</f>
        <v>766.66666666666663</v>
      </c>
      <c r="F203" s="158">
        <f>'OPEX-M_CWS'!G38</f>
        <v>1358.3333333333333</v>
      </c>
      <c r="G203" s="158">
        <f>'OPEX-M_CWS'!H38</f>
        <v>1525</v>
      </c>
      <c r="H203" s="158">
        <f>'OPEX-M_CWS'!I38</f>
        <v>1691.6666666666667</v>
      </c>
      <c r="I203" s="158">
        <f>'OPEX-M_CWS'!J38</f>
        <v>1691.6666666666667</v>
      </c>
      <c r="J203" s="158">
        <f>'OPEX-M_CWS'!K38</f>
        <v>1691.6666666666667</v>
      </c>
      <c r="K203" s="158">
        <f>'OPEX-M_CWS'!L38</f>
        <v>1691.6666666666667</v>
      </c>
      <c r="L203" s="158">
        <f>'OPEX-M_CWS'!M38</f>
        <v>1691.6666666666667</v>
      </c>
      <c r="M203" s="158">
        <f>'OPEX-M_CWS'!N38</f>
        <v>1691.6666666666667</v>
      </c>
      <c r="N203" s="158">
        <f>'OPEX-M_CWS'!O38</f>
        <v>1691.6666666666667</v>
      </c>
      <c r="O203" s="158">
        <f>'OPEX-M_CWS'!P38</f>
        <v>1691.6666666666667</v>
      </c>
      <c r="P203" s="158">
        <f>'OPEX-M_CWS'!Q38</f>
        <v>1691.6666666666667</v>
      </c>
      <c r="Q203" s="158">
        <f>'OPEX-M_CWS'!R38</f>
        <v>1691.6666666666667</v>
      </c>
      <c r="R203" s="158">
        <f>'OPEX-M_CWS'!S38</f>
        <v>1691.6666666666667</v>
      </c>
      <c r="S203" s="158">
        <f>'OPEX-M_CWS'!T38</f>
        <v>1691.6666666666667</v>
      </c>
      <c r="T203" s="158">
        <f>'OPEX-M_CWS'!U38</f>
        <v>1691.6666666666667</v>
      </c>
      <c r="U203" s="158">
        <f>'OPEX-M_CWS'!V38</f>
        <v>1691.6666666666667</v>
      </c>
      <c r="V203" s="158">
        <f>'OPEX-M_CWS'!W38</f>
        <v>1600</v>
      </c>
      <c r="W203" s="158">
        <f>'OPEX-M_CWS'!X38</f>
        <v>1804.1666666666667</v>
      </c>
      <c r="X203" s="158">
        <f>'OPEX-M_CWS'!Y38</f>
        <v>1804.1666666666667</v>
      </c>
      <c r="Y203" s="158">
        <f>'OPEX-M_CWS'!Z38</f>
        <v>1804.1666666666667</v>
      </c>
      <c r="Z203" s="158">
        <f>'OPEX-M_CWS'!AA38</f>
        <v>1804.1666666666667</v>
      </c>
      <c r="AA203" s="158">
        <f>'OPEX-M_CWS'!AB38</f>
        <v>1804.1666666666667</v>
      </c>
      <c r="AB203" s="158">
        <f>'OPEX-M_CWS'!AC38</f>
        <v>1804.1666666666667</v>
      </c>
      <c r="AC203" s="158">
        <f>'OPEX-M_CWS'!AD38</f>
        <v>1758.3333333333335</v>
      </c>
      <c r="AD203" s="158">
        <f>'OPEX-M_CWS'!AE38</f>
        <v>1804.1666666666667</v>
      </c>
      <c r="AE203" s="158">
        <f>'OPEX-M_CWS'!AF38</f>
        <v>1804.1666666666667</v>
      </c>
      <c r="AF203" s="158">
        <f>'OPEX-M_CWS'!AG38</f>
        <v>1804.1666666666667</v>
      </c>
      <c r="AG203" s="158">
        <f>'OPEX-M_CWS'!AH38</f>
        <v>1804.1666666666667</v>
      </c>
      <c r="AH203" s="158">
        <f>'OPEX-M_CWS'!AI38</f>
        <v>1804.1666666666667</v>
      </c>
      <c r="AI203" s="158">
        <f>'OPEX-M_CWS'!AJ38</f>
        <v>1804.1666666666667</v>
      </c>
      <c r="AJ203" s="158">
        <f>'OPEX-M_CWS'!AK38</f>
        <v>1804.1666666666667</v>
      </c>
      <c r="AK203" s="158">
        <f>'OPEX-M_CWS'!AL38</f>
        <v>1804.1666666666667</v>
      </c>
      <c r="AL203" s="158">
        <f>'OPEX-M_CWS'!AM38</f>
        <v>1804.1666666666667</v>
      </c>
      <c r="AM203" s="158">
        <f>'OPEX-M_CWS'!AN38</f>
        <v>1804.1666666666667</v>
      </c>
      <c r="AN203" s="158">
        <f>'OPEX-M_CWS'!AO38</f>
        <v>1804.1666666666667</v>
      </c>
      <c r="AO203" s="158">
        <f>'OPEX-M_CWS'!AP38</f>
        <v>1804.1666666666667</v>
      </c>
      <c r="AP203" s="158">
        <f>'OPEX-M_CWS'!AQ38</f>
        <v>1804.1666666666667</v>
      </c>
      <c r="AQ203" s="158">
        <f>'OPEX-M_CWS'!AR38</f>
        <v>1804.1666666666667</v>
      </c>
      <c r="AR203" s="158">
        <f>'OPEX-M_CWS'!AS38</f>
        <v>1804.1666666666667</v>
      </c>
      <c r="AS203" s="158">
        <f>'OPEX-M_CWS'!AT38</f>
        <v>1804.1666666666667</v>
      </c>
      <c r="AT203" s="158">
        <f>'OPEX-M_CWS'!AU38</f>
        <v>1804.1666666666667</v>
      </c>
      <c r="AU203" s="158">
        <f>'OPEX-M_CWS'!AV38</f>
        <v>1804.1666666666667</v>
      </c>
      <c r="AV203" s="158">
        <f>'OPEX-M_CWS'!AW38</f>
        <v>1804.1666666666667</v>
      </c>
      <c r="AW203" s="158">
        <f>'OPEX-M_CWS'!AX38</f>
        <v>1804.1666666666667</v>
      </c>
      <c r="AX203" s="158">
        <f>'OPEX-M_CWS'!AY38</f>
        <v>1804.1666666666667</v>
      </c>
      <c r="AY203" s="158">
        <f>'OPEX-M_CWS'!AZ38</f>
        <v>1804.1666666666667</v>
      </c>
      <c r="AZ203" s="158">
        <f>'OPEX-M_CWS'!BA38</f>
        <v>1804.1666666666667</v>
      </c>
      <c r="BA203" s="158">
        <f>'OPEX-M_CWS'!BB38</f>
        <v>1804.1666666666667</v>
      </c>
      <c r="BB203" s="158">
        <f>'OPEX-M_CWS'!BC38</f>
        <v>1804.1666666666667</v>
      </c>
      <c r="BC203" s="158">
        <f>'OPEX-M_CWS'!BD38</f>
        <v>1804.1666666666667</v>
      </c>
      <c r="BD203" s="158">
        <f>'OPEX-M_CWS'!BE38</f>
        <v>1804.1666666666667</v>
      </c>
      <c r="BE203" s="158">
        <f>'OPEX-M_CWS'!BF38</f>
        <v>1804.1666666666667</v>
      </c>
      <c r="BF203" s="158">
        <f>'OPEX-M_CWS'!BG38</f>
        <v>1804.1666666666667</v>
      </c>
      <c r="BG203" s="158">
        <f>'OPEX-M_CWS'!BH38</f>
        <v>1804.1666666666667</v>
      </c>
      <c r="BH203" s="158">
        <f>'OPEX-M_CWS'!BI38</f>
        <v>1804.1666666666667</v>
      </c>
      <c r="BI203" s="158">
        <f>'OPEX-M_CWS'!BJ38</f>
        <v>1804.1666666666667</v>
      </c>
      <c r="BJ203" s="158">
        <f>'OPEX-M_CWS'!BK38</f>
        <v>1804.1666666666667</v>
      </c>
      <c r="BK203" s="158">
        <f>'OPEX-M_CWS'!BL38</f>
        <v>1804.1666666666667</v>
      </c>
      <c r="BL203" s="158">
        <f>'OPEX-M_CWS'!BM38</f>
        <v>1804.1666666666667</v>
      </c>
      <c r="BM203" s="167">
        <f>SUM(D203:BL203)</f>
        <v>104662.50000000007</v>
      </c>
    </row>
    <row r="204" spans="1:65" x14ac:dyDescent="0.15">
      <c r="B204" s="50"/>
      <c r="C204" s="33"/>
      <c r="J204" s="33"/>
    </row>
    <row r="205" spans="1:65" x14ac:dyDescent="0.15">
      <c r="B205" s="14" t="s">
        <v>299</v>
      </c>
      <c r="C205" s="33"/>
      <c r="D205" s="130">
        <f t="shared" ref="D205:AI205" si="22">D203+D201+D199+D197+D191+D185+D178+D172+D169+D147+D138</f>
        <v>28592</v>
      </c>
      <c r="E205" s="130">
        <f t="shared" si="22"/>
        <v>16331070</v>
      </c>
      <c r="F205" s="130">
        <f t="shared" si="22"/>
        <v>16303761.666666668</v>
      </c>
      <c r="G205" s="130">
        <f t="shared" si="22"/>
        <v>16306818.333333334</v>
      </c>
      <c r="H205" s="130">
        <f t="shared" si="22"/>
        <v>16305345</v>
      </c>
      <c r="I205" s="130">
        <f t="shared" si="22"/>
        <v>16340985</v>
      </c>
      <c r="J205" s="104">
        <f t="shared" si="22"/>
        <v>16342095</v>
      </c>
      <c r="K205" s="130">
        <f t="shared" si="22"/>
        <v>16374885</v>
      </c>
      <c r="L205" s="130">
        <f t="shared" si="22"/>
        <v>16342545</v>
      </c>
      <c r="M205" s="130">
        <f t="shared" si="22"/>
        <v>16336935</v>
      </c>
      <c r="N205" s="130">
        <f t="shared" si="22"/>
        <v>16325229.678000001</v>
      </c>
      <c r="O205" s="130">
        <f t="shared" si="22"/>
        <v>16311254.678000001</v>
      </c>
      <c r="P205" s="130">
        <f t="shared" si="22"/>
        <v>16539736.4925</v>
      </c>
      <c r="Q205" s="130">
        <f t="shared" si="22"/>
        <v>17867457.992100004</v>
      </c>
      <c r="R205" s="130">
        <f t="shared" si="22"/>
        <v>17854101.80985</v>
      </c>
      <c r="S205" s="130">
        <f t="shared" si="22"/>
        <v>17857251.994700003</v>
      </c>
      <c r="T205" s="130">
        <f t="shared" si="22"/>
        <v>17876816.994700003</v>
      </c>
      <c r="U205" s="130">
        <f t="shared" si="22"/>
        <v>17860851.994700003</v>
      </c>
      <c r="V205" s="130">
        <f t="shared" si="22"/>
        <v>13865070.328033334</v>
      </c>
      <c r="W205" s="130">
        <f t="shared" si="22"/>
        <v>11866819.4947</v>
      </c>
      <c r="X205" s="130">
        <f t="shared" si="22"/>
        <v>11868123.312449999</v>
      </c>
      <c r="Y205" s="130">
        <f t="shared" si="22"/>
        <v>11866213.956200002</v>
      </c>
      <c r="Z205" s="130">
        <f t="shared" si="22"/>
        <v>11884753.4812</v>
      </c>
      <c r="AA205" s="130">
        <f t="shared" si="22"/>
        <v>11868052.462987499</v>
      </c>
      <c r="AB205" s="130">
        <f t="shared" si="22"/>
        <v>11907335.36775</v>
      </c>
      <c r="AC205" s="130">
        <f t="shared" si="22"/>
        <v>11003762.906441666</v>
      </c>
      <c r="AD205" s="130">
        <f t="shared" si="22"/>
        <v>11012584.888745001</v>
      </c>
      <c r="AE205" s="130">
        <f t="shared" si="22"/>
        <v>11009525.78696</v>
      </c>
      <c r="AF205" s="130">
        <f t="shared" si="22"/>
        <v>11031630.78696</v>
      </c>
      <c r="AG205" s="130">
        <f t="shared" si="22"/>
        <v>11012487.631425001</v>
      </c>
      <c r="AH205" s="130">
        <f t="shared" si="22"/>
        <v>11018787.631425001</v>
      </c>
      <c r="AI205" s="130">
        <f t="shared" si="22"/>
        <v>11013868.745674999</v>
      </c>
      <c r="AJ205" s="130">
        <f t="shared" ref="AJ205:BL205" si="23">AJ203+AJ201+AJ199+AJ197+AJ191+AJ185+AJ178+AJ172+AJ169+AJ147+AJ138</f>
        <v>11013402.949210001</v>
      </c>
      <c r="AK205" s="130">
        <f t="shared" si="23"/>
        <v>11009628.55796</v>
      </c>
      <c r="AL205" s="130">
        <f t="shared" si="23"/>
        <v>11027348.3165075</v>
      </c>
      <c r="AM205" s="130">
        <f t="shared" si="23"/>
        <v>11003827.255480001</v>
      </c>
      <c r="AN205" s="130">
        <f t="shared" si="23"/>
        <v>11034240.021002499</v>
      </c>
      <c r="AO205" s="130">
        <f t="shared" si="23"/>
        <v>12145519.437927624</v>
      </c>
      <c r="AP205" s="130">
        <f t="shared" si="23"/>
        <v>12159673.250235625</v>
      </c>
      <c r="AQ205" s="130">
        <f t="shared" si="23"/>
        <v>12161607.194745125</v>
      </c>
      <c r="AR205" s="130">
        <f t="shared" si="23"/>
        <v>12183793.713400126</v>
      </c>
      <c r="AS205" s="130">
        <f t="shared" si="23"/>
        <v>12167170.676096873</v>
      </c>
      <c r="AT205" s="130">
        <f t="shared" si="23"/>
        <v>12173470.676096873</v>
      </c>
      <c r="AU205" s="130">
        <f t="shared" si="23"/>
        <v>12168444.843691874</v>
      </c>
      <c r="AV205" s="130">
        <f t="shared" si="23"/>
        <v>12165436.362245126</v>
      </c>
      <c r="AW205" s="130">
        <f t="shared" si="23"/>
        <v>12161583.381090125</v>
      </c>
      <c r="AX205" s="130">
        <f t="shared" si="23"/>
        <v>12176515.045425626</v>
      </c>
      <c r="AY205" s="130">
        <f t="shared" si="23"/>
        <v>12150392.670636375</v>
      </c>
      <c r="AZ205" s="130">
        <f t="shared" si="23"/>
        <v>12178314.253883375</v>
      </c>
      <c r="BA205" s="130">
        <f t="shared" si="23"/>
        <v>13507712.968264267</v>
      </c>
      <c r="BB205" s="130">
        <f t="shared" si="23"/>
        <v>13533785.263157215</v>
      </c>
      <c r="BC205" s="130">
        <f t="shared" si="23"/>
        <v>13539578.617084363</v>
      </c>
      <c r="BD205" s="130">
        <f t="shared" si="23"/>
        <v>13561834.496791614</v>
      </c>
      <c r="BE205" s="130">
        <f t="shared" si="23"/>
        <v>13549205.880093765</v>
      </c>
      <c r="BF205" s="130">
        <f t="shared" si="23"/>
        <v>13555505.880093765</v>
      </c>
      <c r="BG205" s="130">
        <f t="shared" si="23"/>
        <v>13550410.765386514</v>
      </c>
      <c r="BH205" s="130">
        <f t="shared" si="23"/>
        <v>13543407.942084365</v>
      </c>
      <c r="BI205" s="130">
        <f t="shared" si="23"/>
        <v>13539481.799597863</v>
      </c>
      <c r="BJ205" s="130">
        <f t="shared" si="23"/>
        <v>13550484.700963464</v>
      </c>
      <c r="BK205" s="130">
        <f t="shared" si="23"/>
        <v>13520294.735799816</v>
      </c>
      <c r="BL205" s="130">
        <f t="shared" si="23"/>
        <v>13544896.041611666</v>
      </c>
      <c r="BM205" s="167">
        <f>SUM(D205:BL205)</f>
        <v>811311718.11206603</v>
      </c>
    </row>
    <row r="206" spans="1:65" x14ac:dyDescent="0.15">
      <c r="J206" s="33"/>
    </row>
    <row r="207" spans="1:65" x14ac:dyDescent="0.15">
      <c r="B207" s="14" t="s">
        <v>487</v>
      </c>
      <c r="D207" s="130">
        <f t="shared" ref="D207:AI207" si="24">D129-D205</f>
        <v>-28592</v>
      </c>
      <c r="E207" s="130">
        <f t="shared" si="24"/>
        <v>-16331070</v>
      </c>
      <c r="F207" s="130">
        <f t="shared" si="24"/>
        <v>-16303761.666666668</v>
      </c>
      <c r="G207" s="130">
        <f t="shared" si="24"/>
        <v>-16306818.333333334</v>
      </c>
      <c r="H207" s="130">
        <f t="shared" si="24"/>
        <v>-16305345</v>
      </c>
      <c r="I207" s="130">
        <f t="shared" si="24"/>
        <v>-16340985</v>
      </c>
      <c r="J207" s="104">
        <f t="shared" si="24"/>
        <v>-16342095</v>
      </c>
      <c r="K207" s="130">
        <f t="shared" si="24"/>
        <v>-16374885</v>
      </c>
      <c r="L207" s="130">
        <f t="shared" si="24"/>
        <v>-16342545</v>
      </c>
      <c r="M207" s="130">
        <f t="shared" si="24"/>
        <v>-16336935</v>
      </c>
      <c r="N207" s="130">
        <f t="shared" si="24"/>
        <v>-16309461.678000001</v>
      </c>
      <c r="O207" s="130">
        <f t="shared" si="24"/>
        <v>-16295486.678000001</v>
      </c>
      <c r="P207" s="130">
        <f t="shared" si="24"/>
        <v>-16509406.4925</v>
      </c>
      <c r="Q207" s="130">
        <f t="shared" si="24"/>
        <v>-17766490.392100003</v>
      </c>
      <c r="R207" s="130">
        <f t="shared" si="24"/>
        <v>-17718315.209849998</v>
      </c>
      <c r="S207" s="130">
        <f t="shared" si="24"/>
        <v>-17585678.794700004</v>
      </c>
      <c r="T207" s="130">
        <f t="shared" si="24"/>
        <v>-17605243.794700004</v>
      </c>
      <c r="U207" s="130">
        <f t="shared" si="24"/>
        <v>-17589278.794700004</v>
      </c>
      <c r="V207" s="130">
        <f t="shared" si="24"/>
        <v>-13593497.128033334</v>
      </c>
      <c r="W207" s="130">
        <f t="shared" si="24"/>
        <v>-11595246.2947</v>
      </c>
      <c r="X207" s="130">
        <f t="shared" si="24"/>
        <v>-11561731.11245</v>
      </c>
      <c r="Y207" s="130">
        <f t="shared" si="24"/>
        <v>-11525002.756200003</v>
      </c>
      <c r="Z207" s="130">
        <f t="shared" si="24"/>
        <v>-11542642.281200001</v>
      </c>
      <c r="AA207" s="130">
        <f t="shared" si="24"/>
        <v>-11459773.912987499</v>
      </c>
      <c r="AB207" s="130">
        <f t="shared" si="24"/>
        <v>-11498325.567749999</v>
      </c>
      <c r="AC207" s="130">
        <f t="shared" si="24"/>
        <v>-10457627.706441667</v>
      </c>
      <c r="AD207" s="130">
        <f t="shared" si="24"/>
        <v>-10139502.568745</v>
      </c>
      <c r="AE207" s="130">
        <f t="shared" si="24"/>
        <v>-10024116.926960001</v>
      </c>
      <c r="AF207" s="130">
        <f t="shared" si="24"/>
        <v>-10046221.926960001</v>
      </c>
      <c r="AG207" s="130">
        <f t="shared" si="24"/>
        <v>-9918387.2314250004</v>
      </c>
      <c r="AH207" s="130">
        <f t="shared" si="24"/>
        <v>-9924687.2314250004</v>
      </c>
      <c r="AI207" s="130">
        <f t="shared" si="24"/>
        <v>-9919768.3456749991</v>
      </c>
      <c r="AJ207" s="130">
        <f t="shared" ref="AJ207:BL207" si="25">AJ129-AJ205</f>
        <v>-10027079.089210002</v>
      </c>
      <c r="AK207" s="130">
        <f t="shared" si="25"/>
        <v>-10022389.69796</v>
      </c>
      <c r="AL207" s="130">
        <f t="shared" si="25"/>
        <v>-10147810.996507499</v>
      </c>
      <c r="AM207" s="130">
        <f t="shared" si="25"/>
        <v>-10231321.475480001</v>
      </c>
      <c r="AN207" s="130">
        <f t="shared" si="25"/>
        <v>-10369627.031002499</v>
      </c>
      <c r="AO207" s="130">
        <f t="shared" si="25"/>
        <v>-11120688.605927624</v>
      </c>
      <c r="AP207" s="130">
        <f t="shared" si="25"/>
        <v>-10524766.550235625</v>
      </c>
      <c r="AQ207" s="130">
        <f t="shared" si="25"/>
        <v>-10316280.512745125</v>
      </c>
      <c r="AR207" s="130">
        <f t="shared" si="25"/>
        <v>-10338467.031400125</v>
      </c>
      <c r="AS207" s="130">
        <f t="shared" si="25"/>
        <v>-10120671.051096873</v>
      </c>
      <c r="AT207" s="130">
        <f t="shared" si="25"/>
        <v>-10126971.051096873</v>
      </c>
      <c r="AU207" s="130">
        <f t="shared" si="25"/>
        <v>-10121945.218691874</v>
      </c>
      <c r="AV207" s="130">
        <f t="shared" si="25"/>
        <v>-10319089.680245126</v>
      </c>
      <c r="AW207" s="130">
        <f t="shared" si="25"/>
        <v>-10314216.699090125</v>
      </c>
      <c r="AX207" s="130">
        <f t="shared" si="25"/>
        <v>-10534398.345425626</v>
      </c>
      <c r="AY207" s="130">
        <f t="shared" si="25"/>
        <v>-10707778.913636375</v>
      </c>
      <c r="AZ207" s="130">
        <f t="shared" si="25"/>
        <v>-10941152.978883374</v>
      </c>
      <c r="BA207" s="130">
        <f t="shared" si="25"/>
        <v>-11764824.541264268</v>
      </c>
      <c r="BB207" s="130">
        <f t="shared" si="25"/>
        <v>-10746145.279957214</v>
      </c>
      <c r="BC207" s="130">
        <f t="shared" si="25"/>
        <v>-10399888.948484363</v>
      </c>
      <c r="BD207" s="130">
        <f t="shared" si="25"/>
        <v>-10422144.828191614</v>
      </c>
      <c r="BE207" s="130">
        <f t="shared" si="25"/>
        <v>-10061759.026093764</v>
      </c>
      <c r="BF207" s="130">
        <f t="shared" si="25"/>
        <v>-10068059.026093764</v>
      </c>
      <c r="BG207" s="130">
        <f t="shared" si="25"/>
        <v>-10062963.911386514</v>
      </c>
      <c r="BH207" s="130">
        <f t="shared" si="25"/>
        <v>-10402698.273484364</v>
      </c>
      <c r="BI207" s="130">
        <f t="shared" si="25"/>
        <v>-10397752.130997863</v>
      </c>
      <c r="BJ207" s="130">
        <f t="shared" si="25"/>
        <v>-10755634.717763463</v>
      </c>
      <c r="BK207" s="130">
        <f t="shared" si="25"/>
        <v>-11071531.937999815</v>
      </c>
      <c r="BL207" s="130">
        <f t="shared" si="25"/>
        <v>-11443215.429211665</v>
      </c>
      <c r="BM207" s="167">
        <f>SUM(D207:BL207)</f>
        <v>-741480197.80506587</v>
      </c>
    </row>
    <row r="208" spans="1:65" x14ac:dyDescent="0.15">
      <c r="B208" s="14" t="s">
        <v>1037</v>
      </c>
      <c r="D208" s="130">
        <f>D207</f>
        <v>-28592</v>
      </c>
      <c r="E208" s="130">
        <f t="shared" ref="E208:AJ208" si="26">E207+D208</f>
        <v>-16359662</v>
      </c>
      <c r="F208" s="130">
        <f t="shared" si="26"/>
        <v>-32663423.666666668</v>
      </c>
      <c r="G208" s="130">
        <f t="shared" si="26"/>
        <v>-48970242</v>
      </c>
      <c r="H208" s="130">
        <f t="shared" si="26"/>
        <v>-65275587</v>
      </c>
      <c r="I208" s="130">
        <f t="shared" si="26"/>
        <v>-81616572</v>
      </c>
      <c r="J208" s="104">
        <f t="shared" si="26"/>
        <v>-97958667</v>
      </c>
      <c r="K208" s="130">
        <f t="shared" si="26"/>
        <v>-114333552</v>
      </c>
      <c r="L208" s="130">
        <f t="shared" si="26"/>
        <v>-130676097</v>
      </c>
      <c r="M208" s="130">
        <f t="shared" si="26"/>
        <v>-147013032</v>
      </c>
      <c r="N208" s="130">
        <f t="shared" si="26"/>
        <v>-163322493.678</v>
      </c>
      <c r="O208" s="130">
        <f t="shared" si="26"/>
        <v>-179617980.35600001</v>
      </c>
      <c r="P208" s="130">
        <f t="shared" si="26"/>
        <v>-196127386.84850001</v>
      </c>
      <c r="Q208" s="130">
        <f t="shared" si="26"/>
        <v>-213893877.24060002</v>
      </c>
      <c r="R208" s="130">
        <f t="shared" si="26"/>
        <v>-231612192.45045</v>
      </c>
      <c r="S208" s="130">
        <f t="shared" si="26"/>
        <v>-249197871.24515</v>
      </c>
      <c r="T208" s="130">
        <f t="shared" si="26"/>
        <v>-266803115.03985</v>
      </c>
      <c r="U208" s="130">
        <f t="shared" si="26"/>
        <v>-284392393.83455002</v>
      </c>
      <c r="V208" s="130">
        <f t="shared" si="26"/>
        <v>-297985890.96258336</v>
      </c>
      <c r="W208" s="130">
        <f t="shared" si="26"/>
        <v>-309581137.25728339</v>
      </c>
      <c r="X208" s="130">
        <f t="shared" si="26"/>
        <v>-321142868.36973339</v>
      </c>
      <c r="Y208" s="130">
        <f t="shared" si="26"/>
        <v>-332667871.12593341</v>
      </c>
      <c r="Z208" s="130">
        <f t="shared" si="26"/>
        <v>-344210513.4071334</v>
      </c>
      <c r="AA208" s="130">
        <f t="shared" si="26"/>
        <v>-355670287.32012087</v>
      </c>
      <c r="AB208" s="130">
        <f t="shared" si="26"/>
        <v>-367168612.88787085</v>
      </c>
      <c r="AC208" s="130">
        <f t="shared" si="26"/>
        <v>-377626240.59431249</v>
      </c>
      <c r="AD208" s="130">
        <f t="shared" si="26"/>
        <v>-387765743.16305751</v>
      </c>
      <c r="AE208" s="130">
        <f t="shared" si="26"/>
        <v>-397789860.0900175</v>
      </c>
      <c r="AF208" s="130">
        <f t="shared" si="26"/>
        <v>-407836082.01697749</v>
      </c>
      <c r="AG208" s="130">
        <f t="shared" si="26"/>
        <v>-417754469.24840248</v>
      </c>
      <c r="AH208" s="130">
        <f t="shared" si="26"/>
        <v>-427679156.47982746</v>
      </c>
      <c r="AI208" s="130">
        <f t="shared" si="26"/>
        <v>-437598924.82550246</v>
      </c>
      <c r="AJ208" s="130">
        <f t="shared" si="26"/>
        <v>-447626003.91471243</v>
      </c>
      <c r="AK208" s="130">
        <f t="shared" ref="AK208:BL208" si="27">AK207+AJ208</f>
        <v>-457648393.61267245</v>
      </c>
      <c r="AL208" s="130">
        <f t="shared" si="27"/>
        <v>-467796204.60917997</v>
      </c>
      <c r="AM208" s="130">
        <f t="shared" si="27"/>
        <v>-478027526.08465999</v>
      </c>
      <c r="AN208" s="130">
        <f t="shared" si="27"/>
        <v>-488397153.11566252</v>
      </c>
      <c r="AO208" s="130">
        <f t="shared" si="27"/>
        <v>-499517841.72159016</v>
      </c>
      <c r="AP208" s="130">
        <f t="shared" si="27"/>
        <v>-510042608.27182579</v>
      </c>
      <c r="AQ208" s="130">
        <f t="shared" si="27"/>
        <v>-520358888.78457093</v>
      </c>
      <c r="AR208" s="130">
        <f t="shared" si="27"/>
        <v>-530697355.81597108</v>
      </c>
      <c r="AS208" s="130">
        <f t="shared" si="27"/>
        <v>-540818026.86706793</v>
      </c>
      <c r="AT208" s="130">
        <f t="shared" si="27"/>
        <v>-550944997.91816485</v>
      </c>
      <c r="AU208" s="130">
        <f t="shared" si="27"/>
        <v>-561066943.13685668</v>
      </c>
      <c r="AV208" s="130">
        <f t="shared" si="27"/>
        <v>-571386032.81710184</v>
      </c>
      <c r="AW208" s="130">
        <f t="shared" si="27"/>
        <v>-581700249.51619196</v>
      </c>
      <c r="AX208" s="130">
        <f t="shared" si="27"/>
        <v>-592234647.86161757</v>
      </c>
      <c r="AY208" s="130">
        <f t="shared" si="27"/>
        <v>-602942426.77525389</v>
      </c>
      <c r="AZ208" s="130">
        <f t="shared" si="27"/>
        <v>-613883579.75413728</v>
      </c>
      <c r="BA208" s="130">
        <f t="shared" si="27"/>
        <v>-625648404.29540157</v>
      </c>
      <c r="BB208" s="130">
        <f t="shared" si="27"/>
        <v>-636394549.57535875</v>
      </c>
      <c r="BC208" s="130">
        <f t="shared" si="27"/>
        <v>-646794438.52384317</v>
      </c>
      <c r="BD208" s="130">
        <f t="shared" si="27"/>
        <v>-657216583.35203481</v>
      </c>
      <c r="BE208" s="130">
        <f t="shared" si="27"/>
        <v>-667278342.37812853</v>
      </c>
      <c r="BF208" s="130">
        <f t="shared" si="27"/>
        <v>-677346401.40422225</v>
      </c>
      <c r="BG208" s="130">
        <f t="shared" si="27"/>
        <v>-687409365.31560874</v>
      </c>
      <c r="BH208" s="130">
        <f t="shared" si="27"/>
        <v>-697812063.58909309</v>
      </c>
      <c r="BI208" s="130">
        <f t="shared" si="27"/>
        <v>-708209815.72009099</v>
      </c>
      <c r="BJ208" s="130">
        <f t="shared" si="27"/>
        <v>-718965450.43785441</v>
      </c>
      <c r="BK208" s="130">
        <f t="shared" si="27"/>
        <v>-730036982.37585425</v>
      </c>
      <c r="BL208" s="130">
        <f t="shared" si="27"/>
        <v>-741480197.80506587</v>
      </c>
      <c r="BM208" s="167">
        <f>SUM(D208:BL208)</f>
        <v>-24912021870.458313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149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864</v>
      </c>
    </row>
    <row r="3" spans="2:63" x14ac:dyDescent="0.15">
      <c r="B3" s="136" t="s">
        <v>470</v>
      </c>
    </row>
    <row r="4" spans="2:63" x14ac:dyDescent="0.15">
      <c r="B4" s="135" t="s">
        <v>865</v>
      </c>
    </row>
    <row r="5" spans="2:63" x14ac:dyDescent="0.15">
      <c r="B5" s="136" t="s">
        <v>487</v>
      </c>
      <c r="C5" s="121">
        <f>C35</f>
        <v>-28592</v>
      </c>
      <c r="D5" s="121">
        <f>SUM(D35:O35)</f>
        <v>-196098794.84850001</v>
      </c>
      <c r="E5" s="121">
        <f>SUM(P35:AA35)</f>
        <v>-171041226.03937086</v>
      </c>
      <c r="F5" s="121">
        <f>SUM(AB35:AM35)</f>
        <v>-121228540.22779167</v>
      </c>
      <c r="G5" s="121">
        <f>SUM(AN35:AY35)</f>
        <v>-125486426.63847473</v>
      </c>
      <c r="H5" s="121">
        <f>SUM(AZ35:BK35)</f>
        <v>-127596618.05092868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470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502</v>
      </c>
      <c r="C8" s="121">
        <f>C38</f>
        <v>0</v>
      </c>
      <c r="D8" s="121">
        <f>SUM(D38:O38)</f>
        <v>18875</v>
      </c>
      <c r="E8" s="121">
        <f>SUM(P38:AA38)</f>
        <v>20883.333333333336</v>
      </c>
      <c r="F8" s="121">
        <f>SUM(AB38:AM38)</f>
        <v>21604.166666666668</v>
      </c>
      <c r="G8" s="121">
        <f>SUM(AN38:AY38)</f>
        <v>21650</v>
      </c>
      <c r="H8" s="121">
        <f>SUM(AZ38:BK38)</f>
        <v>21650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489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490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491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849</v>
      </c>
      <c r="C13" s="121">
        <f t="shared" ref="C13:H13" si="0">SUM(C8:C12)</f>
        <v>0</v>
      </c>
      <c r="D13" s="121">
        <f t="shared" si="0"/>
        <v>-55930</v>
      </c>
      <c r="E13" s="121">
        <f t="shared" si="0"/>
        <v>-504499.16666666674</v>
      </c>
      <c r="F13" s="121">
        <f t="shared" si="0"/>
        <v>-318287.08333333337</v>
      </c>
      <c r="G13" s="121">
        <f t="shared" si="0"/>
        <v>-689240.75</v>
      </c>
      <c r="H13" s="121">
        <f t="shared" si="0"/>
        <v>-998523.89999999991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1071</v>
      </c>
      <c r="C15" s="121">
        <f t="shared" ref="C15:H15" si="1">C5+C13</f>
        <v>-28592</v>
      </c>
      <c r="D15" s="121">
        <f t="shared" si="1"/>
        <v>-196154724.84850001</v>
      </c>
      <c r="E15" s="121">
        <f t="shared" si="1"/>
        <v>-171545725.20603752</v>
      </c>
      <c r="F15" s="121">
        <f t="shared" si="1"/>
        <v>-121546827.311125</v>
      </c>
      <c r="G15" s="121">
        <f t="shared" si="1"/>
        <v>-126175667.38847473</v>
      </c>
      <c r="H15" s="121">
        <f t="shared" si="1"/>
        <v>-128595141.95092869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492</v>
      </c>
      <c r="C18" s="121">
        <f>C48</f>
        <v>0</v>
      </c>
      <c r="D18" s="121">
        <f>SUM(D48:O48)</f>
        <v>-101500</v>
      </c>
      <c r="E18" s="121">
        <f>SUM(P48:AA48)</f>
        <v>-1250</v>
      </c>
      <c r="F18" s="121">
        <f>SUM(AB48:AM48)</f>
        <v>2750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1073</v>
      </c>
      <c r="C20" s="121">
        <f t="shared" ref="C20:H20" si="2">C18</f>
        <v>0</v>
      </c>
      <c r="D20" s="121">
        <f t="shared" si="2"/>
        <v>-101500</v>
      </c>
      <c r="E20" s="121">
        <f t="shared" si="2"/>
        <v>-1250</v>
      </c>
      <c r="F20" s="121">
        <f t="shared" si="2"/>
        <v>2750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870</v>
      </c>
      <c r="C22" s="121"/>
      <c r="D22" s="121"/>
      <c r="E22" s="121"/>
      <c r="F22" s="121"/>
      <c r="G22" s="121"/>
      <c r="H22" s="121"/>
      <c r="I22" s="121"/>
      <c r="J22" s="121">
        <f>+D23+C23</f>
        <v>267280298.37318337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1084</v>
      </c>
      <c r="C23" s="121">
        <f>C53</f>
        <v>81711038.666666672</v>
      </c>
      <c r="D23" s="121">
        <f>SUM(D53:O53)</f>
        <v>185569259.70651668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470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493</v>
      </c>
      <c r="C25" s="121">
        <f>+C23+C20+C15</f>
        <v>81682446.666666672</v>
      </c>
      <c r="D25" s="121">
        <f t="shared" ref="D25:H25" si="3">+D23+D20+D15</f>
        <v>-10686965.14198333</v>
      </c>
      <c r="E25" s="121">
        <f t="shared" si="3"/>
        <v>-171546975.20603752</v>
      </c>
      <c r="F25" s="121">
        <f t="shared" si="3"/>
        <v>-121544077.311125</v>
      </c>
      <c r="G25" s="121">
        <f t="shared" si="3"/>
        <v>-126175667.38847473</v>
      </c>
      <c r="H25" s="121">
        <f t="shared" si="3"/>
        <v>-128595141.95092869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495</v>
      </c>
      <c r="C27" s="121">
        <v>0</v>
      </c>
      <c r="D27" s="121">
        <f>+C28</f>
        <v>81682446.666666672</v>
      </c>
      <c r="E27" s="121">
        <f t="shared" ref="E27:H27" si="4">+D28</f>
        <v>70995481.524683341</v>
      </c>
      <c r="F27" s="121">
        <f t="shared" si="4"/>
        <v>-100551493.68135418</v>
      </c>
      <c r="G27" s="121">
        <f t="shared" si="4"/>
        <v>-222095570.99247918</v>
      </c>
      <c r="H27" s="121">
        <f t="shared" si="4"/>
        <v>-348271238.38095391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494</v>
      </c>
      <c r="C28" s="121">
        <f>C25</f>
        <v>81682446.666666672</v>
      </c>
      <c r="D28" s="121">
        <f>+D27+D25</f>
        <v>70995481.524683341</v>
      </c>
      <c r="E28" s="121">
        <f t="shared" ref="E28:H28" si="5">+E27+E25</f>
        <v>-100551493.68135418</v>
      </c>
      <c r="F28" s="121">
        <f t="shared" si="5"/>
        <v>-222095570.99247918</v>
      </c>
      <c r="G28" s="121">
        <f t="shared" si="5"/>
        <v>-348271238.38095391</v>
      </c>
      <c r="H28" s="121">
        <f t="shared" si="5"/>
        <v>-476866380.3318826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1" t="s">
        <v>35</v>
      </c>
      <c r="E30" s="361"/>
      <c r="F30" s="361"/>
      <c r="G30" s="361"/>
      <c r="H30" s="361"/>
      <c r="I30" s="361"/>
      <c r="J30" s="361"/>
      <c r="K30" s="361"/>
      <c r="L30" s="361"/>
      <c r="M30" s="361"/>
      <c r="N30" s="361"/>
      <c r="O30" s="361"/>
      <c r="P30" s="361" t="s">
        <v>36</v>
      </c>
      <c r="Q30" s="361"/>
      <c r="R30" s="361"/>
      <c r="S30" s="361"/>
      <c r="T30" s="361"/>
      <c r="U30" s="361"/>
      <c r="V30" s="361"/>
      <c r="W30" s="361"/>
      <c r="X30" s="361"/>
      <c r="Y30" s="361"/>
      <c r="Z30" s="361"/>
      <c r="AA30" s="361"/>
      <c r="AB30" s="361" t="s">
        <v>37</v>
      </c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 t="s">
        <v>38</v>
      </c>
      <c r="AO30" s="361"/>
      <c r="AP30" s="361"/>
      <c r="AQ30" s="361"/>
      <c r="AR30" s="361"/>
      <c r="AS30" s="361"/>
      <c r="AT30" s="361"/>
      <c r="AU30" s="361"/>
      <c r="AV30" s="361"/>
      <c r="AW30" s="361"/>
      <c r="AX30" s="361"/>
      <c r="AY30" s="361"/>
      <c r="AZ30" s="361" t="s">
        <v>39</v>
      </c>
      <c r="BA30" s="361"/>
      <c r="BB30" s="361"/>
      <c r="BC30" s="361"/>
      <c r="BD30" s="361"/>
      <c r="BE30" s="361"/>
      <c r="BF30" s="361"/>
      <c r="BG30" s="361"/>
      <c r="BH30" s="361"/>
      <c r="BI30" s="361"/>
      <c r="BJ30" s="361"/>
      <c r="BK30" s="36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864</v>
      </c>
      <c r="C32" s="75"/>
      <c r="D32" s="361" t="s">
        <v>35</v>
      </c>
      <c r="E32" s="361"/>
      <c r="F32" s="361"/>
      <c r="G32" s="361"/>
      <c r="H32" s="361"/>
      <c r="I32" s="361"/>
      <c r="J32" s="361"/>
      <c r="K32" s="361"/>
      <c r="L32" s="361"/>
      <c r="M32" s="361"/>
      <c r="N32" s="361"/>
      <c r="O32" s="361"/>
      <c r="P32" s="361" t="s">
        <v>36</v>
      </c>
      <c r="Q32" s="361"/>
      <c r="R32" s="361"/>
      <c r="S32" s="361"/>
      <c r="T32" s="361"/>
      <c r="U32" s="361"/>
      <c r="V32" s="361"/>
      <c r="W32" s="361"/>
      <c r="X32" s="361"/>
      <c r="Y32" s="361"/>
      <c r="Z32" s="361"/>
      <c r="AA32" s="361"/>
      <c r="AB32" s="361" t="s">
        <v>37</v>
      </c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 t="s">
        <v>38</v>
      </c>
      <c r="AO32" s="361"/>
      <c r="AP32" s="361"/>
      <c r="AQ32" s="361"/>
      <c r="AR32" s="361"/>
      <c r="AS32" s="361"/>
      <c r="AT32" s="361"/>
      <c r="AU32" s="361"/>
      <c r="AV32" s="361"/>
      <c r="AW32" s="361"/>
      <c r="AX32" s="361"/>
      <c r="AY32" s="361"/>
      <c r="AZ32" s="361" t="s">
        <v>39</v>
      </c>
      <c r="BA32" s="361"/>
      <c r="BB32" s="361"/>
      <c r="BC32" s="361"/>
      <c r="BD32" s="361"/>
      <c r="BE32" s="361"/>
      <c r="BF32" s="361"/>
      <c r="BG32" s="361"/>
      <c r="BH32" s="361"/>
      <c r="BI32" s="361"/>
      <c r="BJ32" s="361"/>
      <c r="BK32" s="361"/>
    </row>
    <row r="33" spans="2:63" x14ac:dyDescent="0.15">
      <c r="B33" s="136" t="s">
        <v>470</v>
      </c>
      <c r="C33" s="74" t="s">
        <v>149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865</v>
      </c>
    </row>
    <row r="35" spans="2:63" x14ac:dyDescent="0.15">
      <c r="B35" s="136" t="s">
        <v>487</v>
      </c>
      <c r="C35" s="121">
        <f>'FIN-P&amp;L_CWS'!D207</f>
        <v>-28592</v>
      </c>
      <c r="D35" s="121">
        <f>'FIN-P&amp;L_CWS'!E207</f>
        <v>-16331070</v>
      </c>
      <c r="E35" s="121">
        <f>'FIN-P&amp;L_CWS'!F207</f>
        <v>-16303761.666666668</v>
      </c>
      <c r="F35" s="121">
        <f>'FIN-P&amp;L_CWS'!G207</f>
        <v>-16306818.333333334</v>
      </c>
      <c r="G35" s="121">
        <f>'FIN-P&amp;L_CWS'!H207</f>
        <v>-16305345</v>
      </c>
      <c r="H35" s="121">
        <f>'FIN-P&amp;L_CWS'!I207</f>
        <v>-16340985</v>
      </c>
      <c r="I35" s="121">
        <f>'FIN-P&amp;L_CWS'!J207</f>
        <v>-16342095</v>
      </c>
      <c r="J35" s="121">
        <f>'FIN-P&amp;L_CWS'!K207</f>
        <v>-16374885</v>
      </c>
      <c r="K35" s="121">
        <f>'FIN-P&amp;L_CWS'!L207</f>
        <v>-16342545</v>
      </c>
      <c r="L35" s="121">
        <f>'FIN-P&amp;L_CWS'!M207</f>
        <v>-16336935</v>
      </c>
      <c r="M35" s="121">
        <f>'FIN-P&amp;L_CWS'!N207</f>
        <v>-16309461.678000001</v>
      </c>
      <c r="N35" s="121">
        <f>'FIN-P&amp;L_CWS'!O207</f>
        <v>-16295486.678000001</v>
      </c>
      <c r="O35" s="121">
        <f>'FIN-P&amp;L_CWS'!P207</f>
        <v>-16509406.4925</v>
      </c>
      <c r="P35" s="121">
        <f>'FIN-P&amp;L_CWS'!Q207</f>
        <v>-17766490.392100003</v>
      </c>
      <c r="Q35" s="121">
        <f>'FIN-P&amp;L_CWS'!R207</f>
        <v>-17718315.209849998</v>
      </c>
      <c r="R35" s="121">
        <f>'FIN-P&amp;L_CWS'!S207</f>
        <v>-17585678.794700004</v>
      </c>
      <c r="S35" s="121">
        <f>'FIN-P&amp;L_CWS'!T207</f>
        <v>-17605243.794700004</v>
      </c>
      <c r="T35" s="121">
        <f>'FIN-P&amp;L_CWS'!U207</f>
        <v>-17589278.794700004</v>
      </c>
      <c r="U35" s="121">
        <f>'FIN-P&amp;L_CWS'!V207</f>
        <v>-13593497.128033334</v>
      </c>
      <c r="V35" s="121">
        <f>'FIN-P&amp;L_CWS'!W207</f>
        <v>-11595246.2947</v>
      </c>
      <c r="W35" s="121">
        <f>'FIN-P&amp;L_CWS'!X207</f>
        <v>-11561731.11245</v>
      </c>
      <c r="X35" s="121">
        <f>'FIN-P&amp;L_CWS'!Y207</f>
        <v>-11525002.756200003</v>
      </c>
      <c r="Y35" s="121">
        <f>'FIN-P&amp;L_CWS'!Z207</f>
        <v>-11542642.281200001</v>
      </c>
      <c r="Z35" s="121">
        <f>'FIN-P&amp;L_CWS'!AA207</f>
        <v>-11459773.912987499</v>
      </c>
      <c r="AA35" s="121">
        <f>'FIN-P&amp;L_CWS'!AB207</f>
        <v>-11498325.567749999</v>
      </c>
      <c r="AB35" s="121">
        <f>'FIN-P&amp;L_CWS'!AC207</f>
        <v>-10457627.706441667</v>
      </c>
      <c r="AC35" s="121">
        <f>'FIN-P&amp;L_CWS'!AD207</f>
        <v>-10139502.568745</v>
      </c>
      <c r="AD35" s="121">
        <f>'FIN-P&amp;L_CWS'!AE207</f>
        <v>-10024116.926960001</v>
      </c>
      <c r="AE35" s="121">
        <f>'FIN-P&amp;L_CWS'!AF207</f>
        <v>-10046221.926960001</v>
      </c>
      <c r="AF35" s="121">
        <f>'FIN-P&amp;L_CWS'!AG207</f>
        <v>-9918387.2314250004</v>
      </c>
      <c r="AG35" s="121">
        <f>'FIN-P&amp;L_CWS'!AH207</f>
        <v>-9924687.2314250004</v>
      </c>
      <c r="AH35" s="121">
        <f>'FIN-P&amp;L_CWS'!AI207</f>
        <v>-9919768.3456749991</v>
      </c>
      <c r="AI35" s="121">
        <f>'FIN-P&amp;L_CWS'!AJ207</f>
        <v>-10027079.089210002</v>
      </c>
      <c r="AJ35" s="121">
        <f>'FIN-P&amp;L_CWS'!AK207</f>
        <v>-10022389.69796</v>
      </c>
      <c r="AK35" s="121">
        <f>'FIN-P&amp;L_CWS'!AL207</f>
        <v>-10147810.996507499</v>
      </c>
      <c r="AL35" s="121">
        <f>'FIN-P&amp;L_CWS'!AM207</f>
        <v>-10231321.475480001</v>
      </c>
      <c r="AM35" s="121">
        <f>'FIN-P&amp;L_CWS'!AN207</f>
        <v>-10369627.031002499</v>
      </c>
      <c r="AN35" s="121">
        <f>'FIN-P&amp;L_CWS'!AO207</f>
        <v>-11120688.605927624</v>
      </c>
      <c r="AO35" s="121">
        <f>'FIN-P&amp;L_CWS'!AP207</f>
        <v>-10524766.550235625</v>
      </c>
      <c r="AP35" s="121">
        <f>'FIN-P&amp;L_CWS'!AQ207</f>
        <v>-10316280.512745125</v>
      </c>
      <c r="AQ35" s="121">
        <f>'FIN-P&amp;L_CWS'!AR207</f>
        <v>-10338467.031400125</v>
      </c>
      <c r="AR35" s="121">
        <f>'FIN-P&amp;L_CWS'!AS207</f>
        <v>-10120671.051096873</v>
      </c>
      <c r="AS35" s="121">
        <f>'FIN-P&amp;L_CWS'!AT207</f>
        <v>-10126971.051096873</v>
      </c>
      <c r="AT35" s="121">
        <f>'FIN-P&amp;L_CWS'!AU207</f>
        <v>-10121945.218691874</v>
      </c>
      <c r="AU35" s="121">
        <f>'FIN-P&amp;L_CWS'!AV207</f>
        <v>-10319089.680245126</v>
      </c>
      <c r="AV35" s="121">
        <f>'FIN-P&amp;L_CWS'!AW207</f>
        <v>-10314216.699090125</v>
      </c>
      <c r="AW35" s="121">
        <f>'FIN-P&amp;L_CWS'!AX207</f>
        <v>-10534398.345425626</v>
      </c>
      <c r="AX35" s="121">
        <f>'FIN-P&amp;L_CWS'!AY207</f>
        <v>-10707778.913636375</v>
      </c>
      <c r="AY35" s="121">
        <f>'FIN-P&amp;L_CWS'!AZ207</f>
        <v>-10941152.978883374</v>
      </c>
      <c r="AZ35" s="121">
        <f>'FIN-P&amp;L_CWS'!BA207</f>
        <v>-11764824.541264268</v>
      </c>
      <c r="BA35" s="121">
        <f>'FIN-P&amp;L_CWS'!BB207</f>
        <v>-10746145.279957214</v>
      </c>
      <c r="BB35" s="121">
        <f>'FIN-P&amp;L_CWS'!BC207</f>
        <v>-10399888.948484363</v>
      </c>
      <c r="BC35" s="121">
        <f>'FIN-P&amp;L_CWS'!BD207</f>
        <v>-10422144.828191614</v>
      </c>
      <c r="BD35" s="121">
        <f>'FIN-P&amp;L_CWS'!BE207</f>
        <v>-10061759.026093764</v>
      </c>
      <c r="BE35" s="121">
        <f>'FIN-P&amp;L_CWS'!BF207</f>
        <v>-10068059.026093764</v>
      </c>
      <c r="BF35" s="121">
        <f>'FIN-P&amp;L_CWS'!BG207</f>
        <v>-10062963.911386514</v>
      </c>
      <c r="BG35" s="121">
        <f>'FIN-P&amp;L_CWS'!BH207</f>
        <v>-10402698.273484364</v>
      </c>
      <c r="BH35" s="121">
        <f>'FIN-P&amp;L_CWS'!BI207</f>
        <v>-10397752.130997863</v>
      </c>
      <c r="BI35" s="121">
        <f>'FIN-P&amp;L_CWS'!BJ207</f>
        <v>-10755634.717763463</v>
      </c>
      <c r="BJ35" s="121">
        <f>'FIN-P&amp;L_CWS'!BK207</f>
        <v>-11071531.937999815</v>
      </c>
      <c r="BK35" s="121">
        <f>'FIN-P&amp;L_CWS'!BL207</f>
        <v>-11443215.429211665</v>
      </c>
    </row>
    <row r="36" spans="2:63" x14ac:dyDescent="0.15">
      <c r="B36" s="136" t="s">
        <v>470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502</v>
      </c>
      <c r="C38" s="121">
        <f>'FIN-P&amp;L_CWS'!D203</f>
        <v>0</v>
      </c>
      <c r="D38" s="121">
        <f>'FIN-P&amp;L_CWS'!E203</f>
        <v>766.66666666666663</v>
      </c>
      <c r="E38" s="121">
        <f>'FIN-P&amp;L_CWS'!F203</f>
        <v>1358.3333333333333</v>
      </c>
      <c r="F38" s="121">
        <f>'FIN-P&amp;L_CWS'!G203</f>
        <v>1525</v>
      </c>
      <c r="G38" s="121">
        <f>'FIN-P&amp;L_CWS'!H203</f>
        <v>1691.6666666666667</v>
      </c>
      <c r="H38" s="121">
        <f>'FIN-P&amp;L_CWS'!I203</f>
        <v>1691.6666666666667</v>
      </c>
      <c r="I38" s="121">
        <f>'FIN-P&amp;L_CWS'!J203</f>
        <v>1691.6666666666667</v>
      </c>
      <c r="J38" s="121">
        <f>'FIN-P&amp;L_CWS'!K203</f>
        <v>1691.6666666666667</v>
      </c>
      <c r="K38" s="121">
        <f>'FIN-P&amp;L_CWS'!L203</f>
        <v>1691.6666666666667</v>
      </c>
      <c r="L38" s="121">
        <f>'FIN-P&amp;L_CWS'!M203</f>
        <v>1691.6666666666667</v>
      </c>
      <c r="M38" s="121">
        <f>'FIN-P&amp;L_CWS'!N203</f>
        <v>1691.6666666666667</v>
      </c>
      <c r="N38" s="121">
        <f>'FIN-P&amp;L_CWS'!O203</f>
        <v>1691.6666666666667</v>
      </c>
      <c r="O38" s="121">
        <f>'FIN-P&amp;L_CWS'!P203</f>
        <v>1691.6666666666667</v>
      </c>
      <c r="P38" s="121">
        <f>'FIN-P&amp;L_CWS'!Q203</f>
        <v>1691.6666666666667</v>
      </c>
      <c r="Q38" s="121">
        <f>'FIN-P&amp;L_CWS'!R203</f>
        <v>1691.6666666666667</v>
      </c>
      <c r="R38" s="121">
        <f>'FIN-P&amp;L_CWS'!S203</f>
        <v>1691.6666666666667</v>
      </c>
      <c r="S38" s="121">
        <f>'FIN-P&amp;L_CWS'!T203</f>
        <v>1691.6666666666667</v>
      </c>
      <c r="T38" s="121">
        <f>'FIN-P&amp;L_CWS'!U203</f>
        <v>1691.6666666666667</v>
      </c>
      <c r="U38" s="121">
        <f>'FIN-P&amp;L_CWS'!V203</f>
        <v>1600</v>
      </c>
      <c r="V38" s="121">
        <f>'FIN-P&amp;L_CWS'!W203</f>
        <v>1804.1666666666667</v>
      </c>
      <c r="W38" s="121">
        <f>'FIN-P&amp;L_CWS'!X203</f>
        <v>1804.1666666666667</v>
      </c>
      <c r="X38" s="121">
        <f>'FIN-P&amp;L_CWS'!Y203</f>
        <v>1804.1666666666667</v>
      </c>
      <c r="Y38" s="121">
        <f>'FIN-P&amp;L_CWS'!Z203</f>
        <v>1804.1666666666667</v>
      </c>
      <c r="Z38" s="121">
        <f>'FIN-P&amp;L_CWS'!AA203</f>
        <v>1804.1666666666667</v>
      </c>
      <c r="AA38" s="121">
        <f>'FIN-P&amp;L_CWS'!AB203</f>
        <v>1804.1666666666667</v>
      </c>
      <c r="AB38" s="121">
        <f>'FIN-P&amp;L_CWS'!AC203</f>
        <v>1758.3333333333335</v>
      </c>
      <c r="AC38" s="121">
        <f>'FIN-P&amp;L_CWS'!AD203</f>
        <v>1804.1666666666667</v>
      </c>
      <c r="AD38" s="121">
        <f>'FIN-P&amp;L_CWS'!AE203</f>
        <v>1804.1666666666667</v>
      </c>
      <c r="AE38" s="121">
        <f>'FIN-P&amp;L_CWS'!AF203</f>
        <v>1804.1666666666667</v>
      </c>
      <c r="AF38" s="121">
        <f>'FIN-P&amp;L_CWS'!AG203</f>
        <v>1804.1666666666667</v>
      </c>
      <c r="AG38" s="121">
        <f>'FIN-P&amp;L_CWS'!AH203</f>
        <v>1804.1666666666667</v>
      </c>
      <c r="AH38" s="121">
        <f>'FIN-P&amp;L_CWS'!AI203</f>
        <v>1804.1666666666667</v>
      </c>
      <c r="AI38" s="121">
        <f>'FIN-P&amp;L_CWS'!AJ203</f>
        <v>1804.1666666666667</v>
      </c>
      <c r="AJ38" s="121">
        <f>'FIN-P&amp;L_CWS'!AK203</f>
        <v>1804.1666666666667</v>
      </c>
      <c r="AK38" s="121">
        <f>'FIN-P&amp;L_CWS'!AL203</f>
        <v>1804.1666666666667</v>
      </c>
      <c r="AL38" s="121">
        <f>'FIN-P&amp;L_CWS'!AM203</f>
        <v>1804.1666666666667</v>
      </c>
      <c r="AM38" s="121">
        <f>'FIN-P&amp;L_CWS'!AN203</f>
        <v>1804.1666666666667</v>
      </c>
      <c r="AN38" s="121">
        <f>'FIN-P&amp;L_CWS'!AO203</f>
        <v>1804.1666666666667</v>
      </c>
      <c r="AO38" s="121">
        <f>'FIN-P&amp;L_CWS'!AP203</f>
        <v>1804.1666666666667</v>
      </c>
      <c r="AP38" s="121">
        <f>'FIN-P&amp;L_CWS'!AQ203</f>
        <v>1804.1666666666667</v>
      </c>
      <c r="AQ38" s="121">
        <f>'FIN-P&amp;L_CWS'!AR203</f>
        <v>1804.1666666666667</v>
      </c>
      <c r="AR38" s="121">
        <f>'FIN-P&amp;L_CWS'!AS203</f>
        <v>1804.1666666666667</v>
      </c>
      <c r="AS38" s="121">
        <f>'FIN-P&amp;L_CWS'!AT203</f>
        <v>1804.1666666666667</v>
      </c>
      <c r="AT38" s="121">
        <f>'FIN-P&amp;L_CWS'!AU203</f>
        <v>1804.1666666666667</v>
      </c>
      <c r="AU38" s="121">
        <f>'FIN-P&amp;L_CWS'!AV203</f>
        <v>1804.1666666666667</v>
      </c>
      <c r="AV38" s="121">
        <f>'FIN-P&amp;L_CWS'!AW203</f>
        <v>1804.1666666666667</v>
      </c>
      <c r="AW38" s="121">
        <f>'FIN-P&amp;L_CWS'!AX203</f>
        <v>1804.1666666666667</v>
      </c>
      <c r="AX38" s="121">
        <f>'FIN-P&amp;L_CWS'!AY203</f>
        <v>1804.1666666666667</v>
      </c>
      <c r="AY38" s="121">
        <f>'FIN-P&amp;L_CWS'!AZ203</f>
        <v>1804.1666666666667</v>
      </c>
      <c r="AZ38" s="121">
        <f>'FIN-P&amp;L_CWS'!BA203</f>
        <v>1804.1666666666667</v>
      </c>
      <c r="BA38" s="121">
        <f>'FIN-P&amp;L_CWS'!BB203</f>
        <v>1804.1666666666667</v>
      </c>
      <c r="BB38" s="121">
        <f>'FIN-P&amp;L_CWS'!BC203</f>
        <v>1804.1666666666667</v>
      </c>
      <c r="BC38" s="121">
        <f>'FIN-P&amp;L_CWS'!BD203</f>
        <v>1804.1666666666667</v>
      </c>
      <c r="BD38" s="121">
        <f>'FIN-P&amp;L_CWS'!BE203</f>
        <v>1804.1666666666667</v>
      </c>
      <c r="BE38" s="121">
        <f>'FIN-P&amp;L_CWS'!BF203</f>
        <v>1804.1666666666667</v>
      </c>
      <c r="BF38" s="121">
        <f>'FIN-P&amp;L_CWS'!BG203</f>
        <v>1804.1666666666667</v>
      </c>
      <c r="BG38" s="121">
        <f>'FIN-P&amp;L_CWS'!BH203</f>
        <v>1804.1666666666667</v>
      </c>
      <c r="BH38" s="121">
        <f>'FIN-P&amp;L_CWS'!BI203</f>
        <v>1804.1666666666667</v>
      </c>
      <c r="BI38" s="121">
        <f>'FIN-P&amp;L_CWS'!BJ203</f>
        <v>1804.1666666666667</v>
      </c>
      <c r="BJ38" s="121">
        <f>'FIN-P&amp;L_CWS'!BK203</f>
        <v>1804.1666666666667</v>
      </c>
      <c r="BK38" s="121">
        <f>'FIN-P&amp;L_CWS'!BL203</f>
        <v>1804.1666666666667</v>
      </c>
    </row>
    <row r="39" spans="2:63" x14ac:dyDescent="0.15">
      <c r="B39" s="127" t="s">
        <v>489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490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491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849</v>
      </c>
      <c r="C43" s="121">
        <f>SUM(C38:C42)</f>
        <v>0</v>
      </c>
      <c r="D43" s="121">
        <f>SUM(D38:D42)</f>
        <v>766.66666666666663</v>
      </c>
      <c r="E43" s="121">
        <f>SUM(E38:E42)</f>
        <v>1358.3333333333333</v>
      </c>
      <c r="F43" s="121">
        <f t="shared" ref="F43:BK43" si="6">SUM(F38:F42)</f>
        <v>1525</v>
      </c>
      <c r="G43" s="121">
        <f t="shared" si="6"/>
        <v>1691.6666666666667</v>
      </c>
      <c r="H43" s="121">
        <f t="shared" si="6"/>
        <v>1691.6666666666667</v>
      </c>
      <c r="I43" s="121">
        <f t="shared" si="6"/>
        <v>1691.6666666666667</v>
      </c>
      <c r="J43" s="121">
        <f t="shared" si="6"/>
        <v>1691.666666666667</v>
      </c>
      <c r="K43" s="121">
        <f t="shared" si="6"/>
        <v>1691.666666666667</v>
      </c>
      <c r="L43" s="121">
        <f t="shared" si="6"/>
        <v>-8058.3333333333321</v>
      </c>
      <c r="M43" s="121">
        <f t="shared" si="6"/>
        <v>-25893.333333333328</v>
      </c>
      <c r="N43" s="121">
        <f t="shared" si="6"/>
        <v>-7308.3333333333321</v>
      </c>
      <c r="O43" s="121">
        <f t="shared" si="6"/>
        <v>-26778.333333333328</v>
      </c>
      <c r="P43" s="121">
        <f t="shared" si="6"/>
        <v>-80490.833333333328</v>
      </c>
      <c r="Q43" s="121">
        <f t="shared" si="6"/>
        <v>-73783.333333333343</v>
      </c>
      <c r="R43" s="121">
        <f t="shared" si="6"/>
        <v>-167170.83333333334</v>
      </c>
      <c r="S43" s="121">
        <f t="shared" si="6"/>
        <v>1691.6666666666667</v>
      </c>
      <c r="T43" s="121">
        <f t="shared" si="6"/>
        <v>1691.666666666667</v>
      </c>
      <c r="U43" s="121">
        <f t="shared" si="6"/>
        <v>1600</v>
      </c>
      <c r="V43" s="121">
        <f t="shared" si="6"/>
        <v>-4945.8333333333339</v>
      </c>
      <c r="W43" s="121">
        <f t="shared" si="6"/>
        <v>-48245.833333333336</v>
      </c>
      <c r="X43" s="121">
        <f t="shared" si="6"/>
        <v>-41495.833333333336</v>
      </c>
      <c r="Y43" s="121">
        <f t="shared" si="6"/>
        <v>-11920.833333333334</v>
      </c>
      <c r="Z43" s="121">
        <f t="shared" si="6"/>
        <v>-80477.083333333314</v>
      </c>
      <c r="AA43" s="121">
        <f t="shared" si="6"/>
        <v>-952.08333333332848</v>
      </c>
      <c r="AB43" s="121">
        <f t="shared" si="6"/>
        <v>-188394.16666666666</v>
      </c>
      <c r="AC43" s="121">
        <f t="shared" si="6"/>
        <v>-411635.83333333331</v>
      </c>
      <c r="AD43" s="121">
        <f t="shared" si="6"/>
        <v>-129633.33333333331</v>
      </c>
      <c r="AE43" s="121">
        <f t="shared" si="6"/>
        <v>-12775.833333333334</v>
      </c>
      <c r="AF43" s="121">
        <f t="shared" si="6"/>
        <v>-125998.33333333333</v>
      </c>
      <c r="AG43" s="121">
        <f t="shared" si="6"/>
        <v>1804.1666666666679</v>
      </c>
      <c r="AH43" s="121">
        <f t="shared" si="6"/>
        <v>16384.166666666668</v>
      </c>
      <c r="AI43" s="121">
        <f t="shared" si="6"/>
        <v>128691.66666666669</v>
      </c>
      <c r="AJ43" s="121">
        <f t="shared" si="6"/>
        <v>15469.166666666664</v>
      </c>
      <c r="AK43" s="121">
        <f t="shared" si="6"/>
        <v>143196.66666666669</v>
      </c>
      <c r="AL43" s="121">
        <f t="shared" si="6"/>
        <v>142526.66666666669</v>
      </c>
      <c r="AM43" s="121">
        <f t="shared" si="6"/>
        <v>102077.91666666667</v>
      </c>
      <c r="AN43" s="121">
        <f t="shared" si="6"/>
        <v>-464765.58333333331</v>
      </c>
      <c r="AO43" s="121">
        <f t="shared" si="6"/>
        <v>-733913.33333333337</v>
      </c>
      <c r="AP43" s="121">
        <f t="shared" si="6"/>
        <v>-237228.33333333334</v>
      </c>
      <c r="AQ43" s="121">
        <f t="shared" si="6"/>
        <v>-18425.583333333332</v>
      </c>
      <c r="AR43" s="121">
        <f t="shared" si="6"/>
        <v>-227228.33333333334</v>
      </c>
      <c r="AS43" s="121">
        <f t="shared" si="6"/>
        <v>1804.1666666666679</v>
      </c>
      <c r="AT43" s="121">
        <f t="shared" si="6"/>
        <v>22033.916666666664</v>
      </c>
      <c r="AU43" s="121">
        <f t="shared" si="6"/>
        <v>229816.66666666663</v>
      </c>
      <c r="AV43" s="121">
        <f t="shared" si="6"/>
        <v>21560.666666666664</v>
      </c>
      <c r="AW43" s="121">
        <f t="shared" si="6"/>
        <v>255896.41666666666</v>
      </c>
      <c r="AX43" s="121">
        <f t="shared" si="6"/>
        <v>249943.16666666666</v>
      </c>
      <c r="AY43" s="121">
        <f t="shared" si="6"/>
        <v>211265.41666666666</v>
      </c>
      <c r="AZ43" s="121">
        <f t="shared" si="6"/>
        <v>-572594.08333333337</v>
      </c>
      <c r="BA43" s="121">
        <f t="shared" si="6"/>
        <v>-1176942.4333333333</v>
      </c>
      <c r="BB43" s="121">
        <f t="shared" si="6"/>
        <v>-377195.83333333326</v>
      </c>
      <c r="BC43" s="121">
        <f t="shared" si="6"/>
        <v>-24767.88333333335</v>
      </c>
      <c r="BD43" s="121">
        <f t="shared" si="6"/>
        <v>-372903.33333333337</v>
      </c>
      <c r="BE43" s="121">
        <f t="shared" si="6"/>
        <v>1804.1666666666388</v>
      </c>
      <c r="BF43" s="121">
        <f t="shared" si="6"/>
        <v>28376.21666666674</v>
      </c>
      <c r="BG43" s="121">
        <f t="shared" si="6"/>
        <v>375491.66666666669</v>
      </c>
      <c r="BH43" s="121">
        <f t="shared" si="6"/>
        <v>27356.216666666689</v>
      </c>
      <c r="BI43" s="121">
        <f t="shared" si="6"/>
        <v>402206.21666666667</v>
      </c>
      <c r="BJ43" s="121">
        <f t="shared" si="6"/>
        <v>401413.71666666673</v>
      </c>
      <c r="BK43" s="121">
        <f t="shared" si="6"/>
        <v>289231.46666666662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1071</v>
      </c>
      <c r="C45" s="121">
        <f t="shared" ref="C45:AH45" si="7">C35+C43</f>
        <v>-28592</v>
      </c>
      <c r="D45" s="121">
        <f t="shared" si="7"/>
        <v>-16330303.333333334</v>
      </c>
      <c r="E45" s="121">
        <f t="shared" si="7"/>
        <v>-16302403.333333334</v>
      </c>
      <c r="F45" s="121">
        <f t="shared" si="7"/>
        <v>-16305293.333333334</v>
      </c>
      <c r="G45" s="121">
        <f t="shared" si="7"/>
        <v>-16303653.333333334</v>
      </c>
      <c r="H45" s="121">
        <f t="shared" si="7"/>
        <v>-16339293.333333334</v>
      </c>
      <c r="I45" s="121">
        <f t="shared" si="7"/>
        <v>-16340403.333333334</v>
      </c>
      <c r="J45" s="121">
        <f t="shared" si="7"/>
        <v>-16373193.333333334</v>
      </c>
      <c r="K45" s="121">
        <f t="shared" si="7"/>
        <v>-16340853.333333334</v>
      </c>
      <c r="L45" s="121">
        <f t="shared" si="7"/>
        <v>-16344993.333333334</v>
      </c>
      <c r="M45" s="121">
        <f t="shared" si="7"/>
        <v>-16335355.011333335</v>
      </c>
      <c r="N45" s="121">
        <f t="shared" si="7"/>
        <v>-16302795.011333335</v>
      </c>
      <c r="O45" s="121">
        <f t="shared" si="7"/>
        <v>-16536184.825833334</v>
      </c>
      <c r="P45" s="121">
        <f t="shared" si="7"/>
        <v>-17846981.225433335</v>
      </c>
      <c r="Q45" s="121">
        <f t="shared" si="7"/>
        <v>-17792098.54318333</v>
      </c>
      <c r="R45" s="121">
        <f t="shared" si="7"/>
        <v>-17752849.628033336</v>
      </c>
      <c r="S45" s="121">
        <f t="shared" si="7"/>
        <v>-17603552.128033336</v>
      </c>
      <c r="T45" s="121">
        <f t="shared" si="7"/>
        <v>-17587587.128033336</v>
      </c>
      <c r="U45" s="121">
        <f t="shared" si="7"/>
        <v>-13591897.128033334</v>
      </c>
      <c r="V45" s="121">
        <f t="shared" si="7"/>
        <v>-11600192.128033334</v>
      </c>
      <c r="W45" s="121">
        <f t="shared" si="7"/>
        <v>-11609976.945783334</v>
      </c>
      <c r="X45" s="121">
        <f t="shared" si="7"/>
        <v>-11566498.589533336</v>
      </c>
      <c r="Y45" s="121">
        <f t="shared" si="7"/>
        <v>-11554563.114533335</v>
      </c>
      <c r="Z45" s="121">
        <f t="shared" si="7"/>
        <v>-11540250.996320833</v>
      </c>
      <c r="AA45" s="121">
        <f t="shared" si="7"/>
        <v>-11499277.651083333</v>
      </c>
      <c r="AB45" s="121">
        <f t="shared" si="7"/>
        <v>-10646021.873108333</v>
      </c>
      <c r="AC45" s="121">
        <f t="shared" si="7"/>
        <v>-10551138.402078334</v>
      </c>
      <c r="AD45" s="121">
        <f t="shared" si="7"/>
        <v>-10153750.260293335</v>
      </c>
      <c r="AE45" s="121">
        <f t="shared" si="7"/>
        <v>-10058997.760293335</v>
      </c>
      <c r="AF45" s="121">
        <f t="shared" si="7"/>
        <v>-10044385.564758334</v>
      </c>
      <c r="AG45" s="121">
        <f t="shared" si="7"/>
        <v>-9922883.0647583343</v>
      </c>
      <c r="AH45" s="121">
        <f t="shared" si="7"/>
        <v>-9903384.179008333</v>
      </c>
      <c r="AI45" s="121">
        <f t="shared" ref="AI45:BK45" si="8">AI35+AI43</f>
        <v>-9898387.4225433357</v>
      </c>
      <c r="AJ45" s="121">
        <f t="shared" si="8"/>
        <v>-10006920.531293334</v>
      </c>
      <c r="AK45" s="121">
        <f t="shared" si="8"/>
        <v>-10004614.329840833</v>
      </c>
      <c r="AL45" s="121">
        <f t="shared" si="8"/>
        <v>-10088794.808813335</v>
      </c>
      <c r="AM45" s="121">
        <f t="shared" si="8"/>
        <v>-10267549.114335833</v>
      </c>
      <c r="AN45" s="121">
        <f t="shared" si="8"/>
        <v>-11585454.189260958</v>
      </c>
      <c r="AO45" s="121">
        <f t="shared" si="8"/>
        <v>-11258679.883568959</v>
      </c>
      <c r="AP45" s="121">
        <f t="shared" si="8"/>
        <v>-10553508.846078459</v>
      </c>
      <c r="AQ45" s="121">
        <f t="shared" si="8"/>
        <v>-10356892.614733459</v>
      </c>
      <c r="AR45" s="121">
        <f t="shared" si="8"/>
        <v>-10347899.384430207</v>
      </c>
      <c r="AS45" s="121">
        <f t="shared" si="8"/>
        <v>-10125166.884430207</v>
      </c>
      <c r="AT45" s="121">
        <f t="shared" si="8"/>
        <v>-10099911.302025208</v>
      </c>
      <c r="AU45" s="121">
        <f t="shared" si="8"/>
        <v>-10089273.01357846</v>
      </c>
      <c r="AV45" s="121">
        <f t="shared" si="8"/>
        <v>-10292656.032423459</v>
      </c>
      <c r="AW45" s="121">
        <f t="shared" si="8"/>
        <v>-10278501.92875896</v>
      </c>
      <c r="AX45" s="121">
        <f t="shared" si="8"/>
        <v>-10457835.746969709</v>
      </c>
      <c r="AY45" s="121">
        <f t="shared" si="8"/>
        <v>-10729887.562216708</v>
      </c>
      <c r="AZ45" s="121">
        <f t="shared" si="8"/>
        <v>-12337418.624597602</v>
      </c>
      <c r="BA45" s="121">
        <f t="shared" si="8"/>
        <v>-11923087.713290548</v>
      </c>
      <c r="BB45" s="121">
        <f t="shared" si="8"/>
        <v>-10777084.781817697</v>
      </c>
      <c r="BC45" s="121">
        <f t="shared" si="8"/>
        <v>-10446912.711524947</v>
      </c>
      <c r="BD45" s="121">
        <f t="shared" si="8"/>
        <v>-10434662.359427098</v>
      </c>
      <c r="BE45" s="121">
        <f t="shared" si="8"/>
        <v>-10066254.859427098</v>
      </c>
      <c r="BF45" s="121">
        <f t="shared" si="8"/>
        <v>-10034587.694719847</v>
      </c>
      <c r="BG45" s="121">
        <f t="shared" si="8"/>
        <v>-10027206.606817698</v>
      </c>
      <c r="BH45" s="121">
        <f t="shared" si="8"/>
        <v>-10370395.914331196</v>
      </c>
      <c r="BI45" s="121">
        <f t="shared" si="8"/>
        <v>-10353428.501096796</v>
      </c>
      <c r="BJ45" s="121">
        <f t="shared" si="8"/>
        <v>-10670118.221333148</v>
      </c>
      <c r="BK45" s="121">
        <f t="shared" si="8"/>
        <v>-11153983.962544998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492</v>
      </c>
      <c r="C48" s="121">
        <f>'CAPEX _CWS '!E40*-1</f>
        <v>0</v>
      </c>
      <c r="D48" s="121">
        <f>'CAPEX _CWS '!F40*-1</f>
        <v>-46000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5500</v>
      </c>
      <c r="V48" s="121">
        <f>'CAPEX _CWS '!X40*-1</f>
        <v>-6750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2750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1072</v>
      </c>
      <c r="C50" s="121">
        <f>SUM(C48:C49)</f>
        <v>0</v>
      </c>
      <c r="D50" s="121">
        <f>SUM(D48:D49)</f>
        <v>-46000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5500</v>
      </c>
      <c r="V50" s="121">
        <f t="shared" si="9"/>
        <v>-6750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2750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870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1084</v>
      </c>
      <c r="C53" s="121">
        <f>'FIN-VALUE_CWS'!C13</f>
        <v>81711038.666666672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98037593.356000021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87531666.350516677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470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493</v>
      </c>
      <c r="C55" s="121">
        <f>+C45+C50+C53</f>
        <v>81682446.666666672</v>
      </c>
      <c r="D55" s="121">
        <f t="shared" ref="D55:BK55" si="10">+D45+D50+D53</f>
        <v>-16376303.333333334</v>
      </c>
      <c r="E55" s="121">
        <f t="shared" si="10"/>
        <v>-16337903.333333334</v>
      </c>
      <c r="F55" s="121">
        <f t="shared" si="10"/>
        <v>-16315293.333333334</v>
      </c>
      <c r="G55" s="121">
        <f t="shared" si="10"/>
        <v>-16313653.333333334</v>
      </c>
      <c r="H55" s="121">
        <f t="shared" si="10"/>
        <v>81698300.022666693</v>
      </c>
      <c r="I55" s="121">
        <f t="shared" si="10"/>
        <v>-16340403.333333334</v>
      </c>
      <c r="J55" s="121">
        <f t="shared" si="10"/>
        <v>-16373193.333333334</v>
      </c>
      <c r="K55" s="121">
        <f t="shared" si="10"/>
        <v>-16340853.333333334</v>
      </c>
      <c r="L55" s="121">
        <f t="shared" si="10"/>
        <v>-16344993.333333334</v>
      </c>
      <c r="M55" s="121">
        <f t="shared" si="10"/>
        <v>-16335355.011333335</v>
      </c>
      <c r="N55" s="121">
        <f t="shared" si="10"/>
        <v>71228871.339183345</v>
      </c>
      <c r="O55" s="121">
        <f t="shared" si="10"/>
        <v>-16536184.825833334</v>
      </c>
      <c r="P55" s="121">
        <f t="shared" si="10"/>
        <v>-17846981.225433335</v>
      </c>
      <c r="Q55" s="121">
        <f t="shared" si="10"/>
        <v>-17792098.54318333</v>
      </c>
      <c r="R55" s="121">
        <f t="shared" si="10"/>
        <v>-17752849.628033336</v>
      </c>
      <c r="S55" s="121">
        <f t="shared" si="10"/>
        <v>-17603552.128033336</v>
      </c>
      <c r="T55" s="121">
        <f t="shared" si="10"/>
        <v>-17587587.128033336</v>
      </c>
      <c r="U55" s="121">
        <f t="shared" si="10"/>
        <v>-13586397.128033334</v>
      </c>
      <c r="V55" s="121">
        <f t="shared" si="10"/>
        <v>-11606942.128033334</v>
      </c>
      <c r="W55" s="121">
        <f t="shared" si="10"/>
        <v>-11609976.945783334</v>
      </c>
      <c r="X55" s="121">
        <f t="shared" si="10"/>
        <v>-11566498.589533336</v>
      </c>
      <c r="Y55" s="121">
        <f t="shared" si="10"/>
        <v>-11554563.114533335</v>
      </c>
      <c r="Z55" s="121">
        <f t="shared" si="10"/>
        <v>-11540250.996320833</v>
      </c>
      <c r="AA55" s="121">
        <f t="shared" si="10"/>
        <v>-11499277.651083333</v>
      </c>
      <c r="AB55" s="121">
        <f t="shared" si="10"/>
        <v>-10643271.873108333</v>
      </c>
      <c r="AC55" s="121">
        <f t="shared" si="10"/>
        <v>-10551138.402078334</v>
      </c>
      <c r="AD55" s="121">
        <f t="shared" si="10"/>
        <v>-10153750.260293335</v>
      </c>
      <c r="AE55" s="121">
        <f t="shared" si="10"/>
        <v>-10058997.760293335</v>
      </c>
      <c r="AF55" s="121">
        <f t="shared" si="10"/>
        <v>-10044385.564758334</v>
      </c>
      <c r="AG55" s="121">
        <f t="shared" si="10"/>
        <v>-9922883.0647583343</v>
      </c>
      <c r="AH55" s="121">
        <f t="shared" si="10"/>
        <v>-9903384.179008333</v>
      </c>
      <c r="AI55" s="121">
        <f t="shared" si="10"/>
        <v>-9898387.4225433357</v>
      </c>
      <c r="AJ55" s="121">
        <f t="shared" si="10"/>
        <v>-10006920.531293334</v>
      </c>
      <c r="AK55" s="121">
        <f t="shared" si="10"/>
        <v>-10004614.329840833</v>
      </c>
      <c r="AL55" s="121">
        <f t="shared" si="10"/>
        <v>-10088794.808813335</v>
      </c>
      <c r="AM55" s="121">
        <f t="shared" si="10"/>
        <v>-10267549.114335833</v>
      </c>
      <c r="AN55" s="121">
        <f t="shared" si="10"/>
        <v>-11585454.189260958</v>
      </c>
      <c r="AO55" s="121">
        <f t="shared" si="10"/>
        <v>-11258679.883568959</v>
      </c>
      <c r="AP55" s="121">
        <f t="shared" si="10"/>
        <v>-10553508.846078459</v>
      </c>
      <c r="AQ55" s="121">
        <f t="shared" si="10"/>
        <v>-10356892.614733459</v>
      </c>
      <c r="AR55" s="121">
        <f t="shared" si="10"/>
        <v>-10347899.384430207</v>
      </c>
      <c r="AS55" s="121">
        <f t="shared" si="10"/>
        <v>-10125166.884430207</v>
      </c>
      <c r="AT55" s="121">
        <f t="shared" si="10"/>
        <v>-10099911.302025208</v>
      </c>
      <c r="AU55" s="121">
        <f t="shared" si="10"/>
        <v>-10089273.01357846</v>
      </c>
      <c r="AV55" s="121">
        <f t="shared" si="10"/>
        <v>-10292656.032423459</v>
      </c>
      <c r="AW55" s="121">
        <f t="shared" si="10"/>
        <v>-10278501.92875896</v>
      </c>
      <c r="AX55" s="121">
        <f t="shared" si="10"/>
        <v>-10457835.746969709</v>
      </c>
      <c r="AY55" s="121">
        <f t="shared" si="10"/>
        <v>-10729887.562216708</v>
      </c>
      <c r="AZ55" s="121">
        <f t="shared" si="10"/>
        <v>-12337418.624597602</v>
      </c>
      <c r="BA55" s="121">
        <f t="shared" si="10"/>
        <v>-11923087.713290548</v>
      </c>
      <c r="BB55" s="121">
        <f t="shared" si="10"/>
        <v>-10777084.781817697</v>
      </c>
      <c r="BC55" s="121">
        <f t="shared" si="10"/>
        <v>-10446912.711524947</v>
      </c>
      <c r="BD55" s="121">
        <f t="shared" si="10"/>
        <v>-10434662.359427098</v>
      </c>
      <c r="BE55" s="121">
        <f t="shared" si="10"/>
        <v>-10066254.859427098</v>
      </c>
      <c r="BF55" s="121">
        <f t="shared" si="10"/>
        <v>-10034587.694719847</v>
      </c>
      <c r="BG55" s="121">
        <f t="shared" si="10"/>
        <v>-10027206.606817698</v>
      </c>
      <c r="BH55" s="121">
        <f t="shared" si="10"/>
        <v>-10370395.914331196</v>
      </c>
      <c r="BI55" s="121">
        <f t="shared" si="10"/>
        <v>-10353428.501096796</v>
      </c>
      <c r="BJ55" s="121">
        <f t="shared" si="10"/>
        <v>-10670118.221333148</v>
      </c>
      <c r="BK55" s="121">
        <f t="shared" si="10"/>
        <v>-11153983.962544998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495</v>
      </c>
      <c r="C57" s="121">
        <v>0</v>
      </c>
      <c r="D57" s="121">
        <f t="shared" ref="D57:AI57" si="11">C58</f>
        <v>81682446.666666672</v>
      </c>
      <c r="E57" s="121">
        <f t="shared" si="11"/>
        <v>65306143.333333336</v>
      </c>
      <c r="F57" s="121">
        <f t="shared" si="11"/>
        <v>48968240</v>
      </c>
      <c r="G57" s="121">
        <f t="shared" si="11"/>
        <v>32652946.666666664</v>
      </c>
      <c r="H57" s="121">
        <f t="shared" si="11"/>
        <v>16339293.33333333</v>
      </c>
      <c r="I57" s="121">
        <f t="shared" si="11"/>
        <v>98037593.356000021</v>
      </c>
      <c r="J57" s="121">
        <f t="shared" si="11"/>
        <v>81697190.022666693</v>
      </c>
      <c r="K57" s="121">
        <f t="shared" si="11"/>
        <v>65323996.689333357</v>
      </c>
      <c r="L57" s="121">
        <f t="shared" si="11"/>
        <v>48983143.356000021</v>
      </c>
      <c r="M57" s="121">
        <f t="shared" si="11"/>
        <v>32638150.022666685</v>
      </c>
      <c r="N57" s="121">
        <f t="shared" si="11"/>
        <v>16302795.01133335</v>
      </c>
      <c r="O57" s="121">
        <f t="shared" si="11"/>
        <v>87531666.350516692</v>
      </c>
      <c r="P57" s="121">
        <f t="shared" si="11"/>
        <v>70995481.524683356</v>
      </c>
      <c r="Q57" s="121">
        <f t="shared" si="11"/>
        <v>53148500.299250022</v>
      </c>
      <c r="R57" s="121">
        <f t="shared" si="11"/>
        <v>35356401.756066695</v>
      </c>
      <c r="S57" s="121">
        <f t="shared" si="11"/>
        <v>17603552.128033359</v>
      </c>
      <c r="T57" s="121">
        <f t="shared" si="11"/>
        <v>0</v>
      </c>
      <c r="U57" s="121">
        <f t="shared" si="11"/>
        <v>-17587587.128033336</v>
      </c>
      <c r="V57" s="121">
        <f t="shared" si="11"/>
        <v>-31173984.256066673</v>
      </c>
      <c r="W57" s="121">
        <f t="shared" si="11"/>
        <v>-42780926.384100005</v>
      </c>
      <c r="X57" s="121">
        <f t="shared" si="11"/>
        <v>-54390903.329883337</v>
      </c>
      <c r="Y57" s="121">
        <f t="shared" si="11"/>
        <v>-65957401.919416673</v>
      </c>
      <c r="Z57" s="121">
        <f t="shared" si="11"/>
        <v>-77511965.033950001</v>
      </c>
      <c r="AA57" s="121">
        <f t="shared" si="11"/>
        <v>-89052216.03027083</v>
      </c>
      <c r="AB57" s="121">
        <f t="shared" si="11"/>
        <v>-100551493.68135417</v>
      </c>
      <c r="AC57" s="121">
        <f t="shared" si="11"/>
        <v>-111194765.55446249</v>
      </c>
      <c r="AD57" s="121">
        <f t="shared" si="11"/>
        <v>-121745903.95654082</v>
      </c>
      <c r="AE57" s="121">
        <f t="shared" si="11"/>
        <v>-131899654.21683416</v>
      </c>
      <c r="AF57" s="121">
        <f t="shared" si="11"/>
        <v>-141958651.97712749</v>
      </c>
      <c r="AG57" s="121">
        <f t="shared" si="11"/>
        <v>-152003037.54188582</v>
      </c>
      <c r="AH57" s="121">
        <f t="shared" si="11"/>
        <v>-161925920.60664415</v>
      </c>
      <c r="AI57" s="121">
        <f t="shared" si="11"/>
        <v>-171829304.78565249</v>
      </c>
      <c r="AJ57" s="121">
        <f t="shared" ref="AJ57:BK57" si="12">AI58</f>
        <v>-181727692.20819584</v>
      </c>
      <c r="AK57" s="121">
        <f t="shared" si="12"/>
        <v>-191734612.73948917</v>
      </c>
      <c r="AL57" s="121">
        <f t="shared" si="12"/>
        <v>-201739227.06933001</v>
      </c>
      <c r="AM57" s="121">
        <f t="shared" si="12"/>
        <v>-211828021.87814334</v>
      </c>
      <c r="AN57" s="121">
        <f t="shared" si="12"/>
        <v>-222095570.99247918</v>
      </c>
      <c r="AO57" s="121">
        <f t="shared" si="12"/>
        <v>-233681025.18174013</v>
      </c>
      <c r="AP57" s="121">
        <f t="shared" si="12"/>
        <v>-244939705.06530911</v>
      </c>
      <c r="AQ57" s="121">
        <f t="shared" si="12"/>
        <v>-255493213.91138756</v>
      </c>
      <c r="AR57" s="121">
        <f t="shared" si="12"/>
        <v>-265850106.52612102</v>
      </c>
      <c r="AS57" s="121">
        <f t="shared" si="12"/>
        <v>-276198005.91055125</v>
      </c>
      <c r="AT57" s="121">
        <f t="shared" si="12"/>
        <v>-286323172.79498148</v>
      </c>
      <c r="AU57" s="121">
        <f t="shared" si="12"/>
        <v>-296423084.09700668</v>
      </c>
      <c r="AV57" s="121">
        <f t="shared" si="12"/>
        <v>-306512357.11058515</v>
      </c>
      <c r="AW57" s="121">
        <f t="shared" si="12"/>
        <v>-316805013.14300859</v>
      </c>
      <c r="AX57" s="121">
        <f t="shared" si="12"/>
        <v>-327083515.07176757</v>
      </c>
      <c r="AY57" s="121">
        <f t="shared" si="12"/>
        <v>-337541350.81873727</v>
      </c>
      <c r="AZ57" s="121">
        <f t="shared" si="12"/>
        <v>-348271238.38095397</v>
      </c>
      <c r="BA57" s="121">
        <f t="shared" si="12"/>
        <v>-360608657.00555158</v>
      </c>
      <c r="BB57" s="121">
        <f t="shared" si="12"/>
        <v>-372531744.71884215</v>
      </c>
      <c r="BC57" s="121">
        <f t="shared" si="12"/>
        <v>-383308829.50065982</v>
      </c>
      <c r="BD57" s="121">
        <f t="shared" si="12"/>
        <v>-393755742.21218479</v>
      </c>
      <c r="BE57" s="121">
        <f t="shared" si="12"/>
        <v>-404190404.57161188</v>
      </c>
      <c r="BF57" s="121">
        <f t="shared" si="12"/>
        <v>-414256659.43103898</v>
      </c>
      <c r="BG57" s="121">
        <f t="shared" si="12"/>
        <v>-424291247.12575883</v>
      </c>
      <c r="BH57" s="121">
        <f t="shared" si="12"/>
        <v>-434318453.73257655</v>
      </c>
      <c r="BI57" s="121">
        <f t="shared" si="12"/>
        <v>-444688849.64690775</v>
      </c>
      <c r="BJ57" s="121">
        <f t="shared" si="12"/>
        <v>-455042278.14800453</v>
      </c>
      <c r="BK57" s="121">
        <f t="shared" si="12"/>
        <v>-465712396.36933768</v>
      </c>
      <c r="BL57" s="130"/>
    </row>
    <row r="58" spans="2:64" x14ac:dyDescent="0.15">
      <c r="B58" s="136" t="s">
        <v>494</v>
      </c>
      <c r="C58" s="121">
        <f>C55</f>
        <v>81682446.666666672</v>
      </c>
      <c r="D58" s="121">
        <f t="shared" ref="D58:AI58" si="13">D57+D55</f>
        <v>65306143.333333336</v>
      </c>
      <c r="E58" s="121">
        <f t="shared" si="13"/>
        <v>48968240</v>
      </c>
      <c r="F58" s="121">
        <f t="shared" si="13"/>
        <v>32652946.666666664</v>
      </c>
      <c r="G58" s="121">
        <f t="shared" si="13"/>
        <v>16339293.33333333</v>
      </c>
      <c r="H58" s="121">
        <f t="shared" si="13"/>
        <v>98037593.356000021</v>
      </c>
      <c r="I58" s="121">
        <f t="shared" si="13"/>
        <v>81697190.022666693</v>
      </c>
      <c r="J58" s="121">
        <f t="shared" si="13"/>
        <v>65323996.689333357</v>
      </c>
      <c r="K58" s="121">
        <f t="shared" si="13"/>
        <v>48983143.356000021</v>
      </c>
      <c r="L58" s="121">
        <f t="shared" si="13"/>
        <v>32638150.022666685</v>
      </c>
      <c r="M58" s="121">
        <f t="shared" si="13"/>
        <v>16302795.01133335</v>
      </c>
      <c r="N58" s="121">
        <f t="shared" si="13"/>
        <v>87531666.350516692</v>
      </c>
      <c r="O58" s="121">
        <f t="shared" si="13"/>
        <v>70995481.524683356</v>
      </c>
      <c r="P58" s="121">
        <f t="shared" si="13"/>
        <v>53148500.299250022</v>
      </c>
      <c r="Q58" s="121">
        <f t="shared" si="13"/>
        <v>35356401.756066695</v>
      </c>
      <c r="R58" s="121">
        <f t="shared" si="13"/>
        <v>17603552.128033359</v>
      </c>
      <c r="S58" s="121">
        <f t="shared" si="13"/>
        <v>0</v>
      </c>
      <c r="T58" s="121">
        <f t="shared" si="13"/>
        <v>-17587587.128033336</v>
      </c>
      <c r="U58" s="121">
        <f t="shared" si="13"/>
        <v>-31173984.256066673</v>
      </c>
      <c r="V58" s="121">
        <f t="shared" si="13"/>
        <v>-42780926.384100005</v>
      </c>
      <c r="W58" s="121">
        <f t="shared" si="13"/>
        <v>-54390903.329883337</v>
      </c>
      <c r="X58" s="121">
        <f t="shared" si="13"/>
        <v>-65957401.919416673</v>
      </c>
      <c r="Y58" s="121">
        <f t="shared" si="13"/>
        <v>-77511965.033950001</v>
      </c>
      <c r="Z58" s="121">
        <f t="shared" si="13"/>
        <v>-89052216.03027083</v>
      </c>
      <c r="AA58" s="121">
        <f t="shared" si="13"/>
        <v>-100551493.68135417</v>
      </c>
      <c r="AB58" s="121">
        <f t="shared" si="13"/>
        <v>-111194765.55446249</v>
      </c>
      <c r="AC58" s="121">
        <f t="shared" si="13"/>
        <v>-121745903.95654082</v>
      </c>
      <c r="AD58" s="121">
        <f t="shared" si="13"/>
        <v>-131899654.21683416</v>
      </c>
      <c r="AE58" s="121">
        <f t="shared" si="13"/>
        <v>-141958651.97712749</v>
      </c>
      <c r="AF58" s="121">
        <f t="shared" si="13"/>
        <v>-152003037.54188582</v>
      </c>
      <c r="AG58" s="121">
        <f t="shared" si="13"/>
        <v>-161925920.60664415</v>
      </c>
      <c r="AH58" s="121">
        <f t="shared" si="13"/>
        <v>-171829304.78565249</v>
      </c>
      <c r="AI58" s="121">
        <f t="shared" si="13"/>
        <v>-181727692.20819584</v>
      </c>
      <c r="AJ58" s="121">
        <f t="shared" ref="AJ58:BK58" si="14">AJ57+AJ55</f>
        <v>-191734612.73948917</v>
      </c>
      <c r="AK58" s="121">
        <f t="shared" si="14"/>
        <v>-201739227.06933001</v>
      </c>
      <c r="AL58" s="121">
        <f t="shared" si="14"/>
        <v>-211828021.87814334</v>
      </c>
      <c r="AM58" s="121">
        <f t="shared" si="14"/>
        <v>-222095570.99247918</v>
      </c>
      <c r="AN58" s="121">
        <f t="shared" si="14"/>
        <v>-233681025.18174013</v>
      </c>
      <c r="AO58" s="121">
        <f t="shared" si="14"/>
        <v>-244939705.06530911</v>
      </c>
      <c r="AP58" s="121">
        <f t="shared" si="14"/>
        <v>-255493213.91138756</v>
      </c>
      <c r="AQ58" s="121">
        <f t="shared" si="14"/>
        <v>-265850106.52612102</v>
      </c>
      <c r="AR58" s="121">
        <f t="shared" si="14"/>
        <v>-276198005.91055125</v>
      </c>
      <c r="AS58" s="121">
        <f t="shared" si="14"/>
        <v>-286323172.79498148</v>
      </c>
      <c r="AT58" s="121">
        <f t="shared" si="14"/>
        <v>-296423084.09700668</v>
      </c>
      <c r="AU58" s="121">
        <f t="shared" si="14"/>
        <v>-306512357.11058515</v>
      </c>
      <c r="AV58" s="121">
        <f t="shared" si="14"/>
        <v>-316805013.14300859</v>
      </c>
      <c r="AW58" s="121">
        <f t="shared" si="14"/>
        <v>-327083515.07176757</v>
      </c>
      <c r="AX58" s="121">
        <f t="shared" si="14"/>
        <v>-337541350.81873727</v>
      </c>
      <c r="AY58" s="121">
        <f t="shared" si="14"/>
        <v>-348271238.38095397</v>
      </c>
      <c r="AZ58" s="121">
        <f t="shared" si="14"/>
        <v>-360608657.00555158</v>
      </c>
      <c r="BA58" s="121">
        <f t="shared" si="14"/>
        <v>-372531744.71884215</v>
      </c>
      <c r="BB58" s="121">
        <f t="shared" si="14"/>
        <v>-383308829.50065982</v>
      </c>
      <c r="BC58" s="121">
        <f t="shared" si="14"/>
        <v>-393755742.21218479</v>
      </c>
      <c r="BD58" s="121">
        <f t="shared" si="14"/>
        <v>-404190404.57161188</v>
      </c>
      <c r="BE58" s="121">
        <f t="shared" si="14"/>
        <v>-414256659.43103898</v>
      </c>
      <c r="BF58" s="121">
        <f t="shared" si="14"/>
        <v>-424291247.12575883</v>
      </c>
      <c r="BG58" s="121">
        <f t="shared" si="14"/>
        <v>-434318453.73257655</v>
      </c>
      <c r="BH58" s="121">
        <f t="shared" si="14"/>
        <v>-444688849.64690775</v>
      </c>
      <c r="BI58" s="121">
        <f t="shared" si="14"/>
        <v>-455042278.14800453</v>
      </c>
      <c r="BJ58" s="121">
        <f t="shared" si="14"/>
        <v>-465712396.36933768</v>
      </c>
      <c r="BK58" s="121">
        <f t="shared" si="14"/>
        <v>-476866380.33188266</v>
      </c>
      <c r="BL58" s="130"/>
    </row>
    <row r="60" spans="2:64" x14ac:dyDescent="0.15">
      <c r="B60" s="138" t="s">
        <v>1098</v>
      </c>
      <c r="C60" s="130">
        <f>C53</f>
        <v>81711038.666666672</v>
      </c>
      <c r="D60" s="130">
        <f t="shared" ref="D60:AI60" si="15">D53+C60</f>
        <v>81711038.666666672</v>
      </c>
      <c r="E60" s="130">
        <f t="shared" si="15"/>
        <v>81711038.666666672</v>
      </c>
      <c r="F60" s="130">
        <f t="shared" si="15"/>
        <v>81711038.666666672</v>
      </c>
      <c r="G60" s="130">
        <f t="shared" si="15"/>
        <v>81711038.666666672</v>
      </c>
      <c r="H60" s="130">
        <f t="shared" si="15"/>
        <v>179748632.02266669</v>
      </c>
      <c r="I60" s="130">
        <f t="shared" si="15"/>
        <v>179748632.02266669</v>
      </c>
      <c r="J60" s="130">
        <f t="shared" si="15"/>
        <v>179748632.02266669</v>
      </c>
      <c r="K60" s="130">
        <f t="shared" si="15"/>
        <v>179748632.02266669</v>
      </c>
      <c r="L60" s="130">
        <f t="shared" si="15"/>
        <v>179748632.02266669</v>
      </c>
      <c r="M60" s="130">
        <f t="shared" si="15"/>
        <v>179748632.02266669</v>
      </c>
      <c r="N60" s="130">
        <f t="shared" si="15"/>
        <v>267280298.37318337</v>
      </c>
      <c r="O60" s="130">
        <f t="shared" si="15"/>
        <v>267280298.37318337</v>
      </c>
      <c r="P60" s="130">
        <f t="shared" si="15"/>
        <v>267280298.37318337</v>
      </c>
      <c r="Q60" s="130">
        <f t="shared" si="15"/>
        <v>267280298.37318337</v>
      </c>
      <c r="R60" s="130">
        <f t="shared" si="15"/>
        <v>267280298.37318337</v>
      </c>
      <c r="S60" s="130">
        <f t="shared" si="15"/>
        <v>267280298.37318337</v>
      </c>
      <c r="T60" s="130">
        <f t="shared" si="15"/>
        <v>267280298.37318337</v>
      </c>
      <c r="U60" s="130">
        <f t="shared" si="15"/>
        <v>267280298.37318337</v>
      </c>
      <c r="V60" s="130">
        <f t="shared" si="15"/>
        <v>267280298.37318337</v>
      </c>
      <c r="W60" s="130">
        <f t="shared" si="15"/>
        <v>267280298.37318337</v>
      </c>
      <c r="X60" s="130">
        <f t="shared" si="15"/>
        <v>267280298.37318337</v>
      </c>
      <c r="Y60" s="130">
        <f t="shared" si="15"/>
        <v>267280298.37318337</v>
      </c>
      <c r="Z60" s="130">
        <f t="shared" si="15"/>
        <v>267280298.37318337</v>
      </c>
      <c r="AA60" s="130">
        <f t="shared" si="15"/>
        <v>267280298.37318337</v>
      </c>
      <c r="AB60" s="130">
        <f t="shared" si="15"/>
        <v>267280298.37318337</v>
      </c>
      <c r="AC60" s="130">
        <f t="shared" si="15"/>
        <v>267280298.37318337</v>
      </c>
      <c r="AD60" s="130">
        <f t="shared" si="15"/>
        <v>267280298.37318337</v>
      </c>
      <c r="AE60" s="130">
        <f t="shared" si="15"/>
        <v>267280298.37318337</v>
      </c>
      <c r="AF60" s="130">
        <f t="shared" si="15"/>
        <v>267280298.37318337</v>
      </c>
      <c r="AG60" s="130">
        <f t="shared" si="15"/>
        <v>267280298.37318337</v>
      </c>
      <c r="AH60" s="130">
        <f t="shared" si="15"/>
        <v>267280298.37318337</v>
      </c>
      <c r="AI60" s="130">
        <f t="shared" si="15"/>
        <v>267280298.37318337</v>
      </c>
      <c r="AJ60" s="130">
        <f t="shared" ref="AJ60:BK60" si="16">AJ53+AI60</f>
        <v>267280298.37318337</v>
      </c>
      <c r="AK60" s="130">
        <f t="shared" si="16"/>
        <v>267280298.37318337</v>
      </c>
      <c r="AL60" s="130">
        <f t="shared" si="16"/>
        <v>267280298.37318337</v>
      </c>
      <c r="AM60" s="130">
        <f t="shared" si="16"/>
        <v>267280298.37318337</v>
      </c>
      <c r="AN60" s="130">
        <f t="shared" si="16"/>
        <v>267280298.37318337</v>
      </c>
      <c r="AO60" s="130">
        <f t="shared" si="16"/>
        <v>267280298.37318337</v>
      </c>
      <c r="AP60" s="130">
        <f t="shared" si="16"/>
        <v>267280298.37318337</v>
      </c>
      <c r="AQ60" s="130">
        <f t="shared" si="16"/>
        <v>267280298.37318337</v>
      </c>
      <c r="AR60" s="130">
        <f t="shared" si="16"/>
        <v>267280298.37318337</v>
      </c>
      <c r="AS60" s="130">
        <f t="shared" si="16"/>
        <v>267280298.37318337</v>
      </c>
      <c r="AT60" s="130">
        <f t="shared" si="16"/>
        <v>267280298.37318337</v>
      </c>
      <c r="AU60" s="130">
        <f t="shared" si="16"/>
        <v>267280298.37318337</v>
      </c>
      <c r="AV60" s="130">
        <f t="shared" si="16"/>
        <v>267280298.37318337</v>
      </c>
      <c r="AW60" s="130">
        <f t="shared" si="16"/>
        <v>267280298.37318337</v>
      </c>
      <c r="AX60" s="130">
        <f t="shared" si="16"/>
        <v>267280298.37318337</v>
      </c>
      <c r="AY60" s="130">
        <f t="shared" si="16"/>
        <v>267280298.37318337</v>
      </c>
      <c r="AZ60" s="130">
        <f t="shared" si="16"/>
        <v>267280298.37318337</v>
      </c>
      <c r="BA60" s="130">
        <f t="shared" si="16"/>
        <v>267280298.37318337</v>
      </c>
      <c r="BB60" s="130">
        <f t="shared" si="16"/>
        <v>267280298.37318337</v>
      </c>
      <c r="BC60" s="130">
        <f t="shared" si="16"/>
        <v>267280298.37318337</v>
      </c>
      <c r="BD60" s="130">
        <f t="shared" si="16"/>
        <v>267280298.37318337</v>
      </c>
      <c r="BE60" s="130">
        <f t="shared" si="16"/>
        <v>267280298.37318337</v>
      </c>
      <c r="BF60" s="130">
        <f t="shared" si="16"/>
        <v>267280298.37318337</v>
      </c>
      <c r="BG60" s="130">
        <f t="shared" si="16"/>
        <v>267280298.37318337</v>
      </c>
      <c r="BH60" s="130">
        <f t="shared" si="16"/>
        <v>267280298.37318337</v>
      </c>
      <c r="BI60" s="130">
        <f t="shared" si="16"/>
        <v>267280298.37318337</v>
      </c>
      <c r="BJ60" s="130">
        <f t="shared" si="16"/>
        <v>267280298.37318337</v>
      </c>
      <c r="BK60" s="130">
        <f t="shared" si="16"/>
        <v>267280298.37318337</v>
      </c>
    </row>
    <row r="62" spans="2:64" x14ac:dyDescent="0.15">
      <c r="B62" s="261" t="s">
        <v>1040</v>
      </c>
    </row>
    <row r="63" spans="2:64" x14ac:dyDescent="0.15">
      <c r="B63" s="261"/>
    </row>
    <row r="64" spans="2:64" x14ac:dyDescent="0.15">
      <c r="B64" s="135" t="s">
        <v>870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470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493</v>
      </c>
      <c r="C67" s="121">
        <f>C45+C50+C65</f>
        <v>-28592</v>
      </c>
      <c r="D67" s="121">
        <f t="shared" ref="D67:BK67" si="17">D45+D50+D65</f>
        <v>-16376303.333333334</v>
      </c>
      <c r="E67" s="121">
        <f t="shared" si="17"/>
        <v>-16337903.333333334</v>
      </c>
      <c r="F67" s="121">
        <f t="shared" si="17"/>
        <v>-16315293.333333334</v>
      </c>
      <c r="G67" s="121">
        <f t="shared" si="17"/>
        <v>-16313653.333333334</v>
      </c>
      <c r="H67" s="121">
        <f t="shared" si="17"/>
        <v>-16339293.333333334</v>
      </c>
      <c r="I67" s="121">
        <f t="shared" si="17"/>
        <v>-16340403.333333334</v>
      </c>
      <c r="J67" s="121">
        <f t="shared" si="17"/>
        <v>-16373193.333333334</v>
      </c>
      <c r="K67" s="121">
        <f t="shared" si="17"/>
        <v>-16340853.333333334</v>
      </c>
      <c r="L67" s="121">
        <f t="shared" si="17"/>
        <v>-16344993.333333334</v>
      </c>
      <c r="M67" s="121">
        <f t="shared" si="17"/>
        <v>-16335355.011333335</v>
      </c>
      <c r="N67" s="121">
        <f t="shared" si="17"/>
        <v>-16302795.011333335</v>
      </c>
      <c r="O67" s="121">
        <f t="shared" si="17"/>
        <v>-16536184.825833334</v>
      </c>
      <c r="P67" s="121">
        <f t="shared" si="17"/>
        <v>-17846981.225433335</v>
      </c>
      <c r="Q67" s="121">
        <f t="shared" si="17"/>
        <v>-17792098.54318333</v>
      </c>
      <c r="R67" s="121">
        <f t="shared" si="17"/>
        <v>-17752849.628033336</v>
      </c>
      <c r="S67" s="121">
        <f t="shared" si="17"/>
        <v>-17603552.128033336</v>
      </c>
      <c r="T67" s="121">
        <f t="shared" si="17"/>
        <v>-17587587.128033336</v>
      </c>
      <c r="U67" s="121">
        <f t="shared" si="17"/>
        <v>-13586397.128033334</v>
      </c>
      <c r="V67" s="121">
        <f t="shared" si="17"/>
        <v>-11606942.128033334</v>
      </c>
      <c r="W67" s="121">
        <f t="shared" si="17"/>
        <v>-11609976.945783334</v>
      </c>
      <c r="X67" s="121">
        <f t="shared" si="17"/>
        <v>-11566498.589533336</v>
      </c>
      <c r="Y67" s="121">
        <f t="shared" si="17"/>
        <v>-11554563.114533335</v>
      </c>
      <c r="Z67" s="121">
        <f t="shared" si="17"/>
        <v>-11540250.996320833</v>
      </c>
      <c r="AA67" s="121">
        <f t="shared" si="17"/>
        <v>-11499277.651083333</v>
      </c>
      <c r="AB67" s="121">
        <f t="shared" si="17"/>
        <v>-10643271.873108333</v>
      </c>
      <c r="AC67" s="121">
        <f t="shared" si="17"/>
        <v>-10551138.402078334</v>
      </c>
      <c r="AD67" s="121">
        <f t="shared" si="17"/>
        <v>-10153750.260293335</v>
      </c>
      <c r="AE67" s="121">
        <f t="shared" si="17"/>
        <v>-10058997.760293335</v>
      </c>
      <c r="AF67" s="121">
        <f t="shared" si="17"/>
        <v>-10044385.564758334</v>
      </c>
      <c r="AG67" s="121">
        <f t="shared" si="17"/>
        <v>-9922883.0647583343</v>
      </c>
      <c r="AH67" s="121">
        <f t="shared" si="17"/>
        <v>-9903384.179008333</v>
      </c>
      <c r="AI67" s="121">
        <f t="shared" si="17"/>
        <v>-9898387.4225433357</v>
      </c>
      <c r="AJ67" s="121">
        <f t="shared" si="17"/>
        <v>-10006920.531293334</v>
      </c>
      <c r="AK67" s="121">
        <f t="shared" si="17"/>
        <v>-10004614.329840833</v>
      </c>
      <c r="AL67" s="121">
        <f t="shared" si="17"/>
        <v>-10088794.808813335</v>
      </c>
      <c r="AM67" s="121">
        <f t="shared" si="17"/>
        <v>-10267549.114335833</v>
      </c>
      <c r="AN67" s="121">
        <f t="shared" si="17"/>
        <v>-11585454.189260958</v>
      </c>
      <c r="AO67" s="121">
        <f t="shared" si="17"/>
        <v>-11258679.883568959</v>
      </c>
      <c r="AP67" s="121">
        <f t="shared" si="17"/>
        <v>-10553508.846078459</v>
      </c>
      <c r="AQ67" s="121">
        <f t="shared" si="17"/>
        <v>-10356892.614733459</v>
      </c>
      <c r="AR67" s="121">
        <f t="shared" si="17"/>
        <v>-10347899.384430207</v>
      </c>
      <c r="AS67" s="121">
        <f t="shared" si="17"/>
        <v>-10125166.884430207</v>
      </c>
      <c r="AT67" s="121">
        <f t="shared" si="17"/>
        <v>-10099911.302025208</v>
      </c>
      <c r="AU67" s="121">
        <f t="shared" si="17"/>
        <v>-10089273.01357846</v>
      </c>
      <c r="AV67" s="121">
        <f t="shared" si="17"/>
        <v>-10292656.032423459</v>
      </c>
      <c r="AW67" s="121">
        <f t="shared" si="17"/>
        <v>-10278501.92875896</v>
      </c>
      <c r="AX67" s="121">
        <f t="shared" si="17"/>
        <v>-10457835.746969709</v>
      </c>
      <c r="AY67" s="121">
        <f t="shared" si="17"/>
        <v>-10729887.562216708</v>
      </c>
      <c r="AZ67" s="121">
        <f t="shared" si="17"/>
        <v>-12337418.624597602</v>
      </c>
      <c r="BA67" s="121">
        <f t="shared" si="17"/>
        <v>-11923087.713290548</v>
      </c>
      <c r="BB67" s="121">
        <f t="shared" si="17"/>
        <v>-10777084.781817697</v>
      </c>
      <c r="BC67" s="121">
        <f t="shared" si="17"/>
        <v>-10446912.711524947</v>
      </c>
      <c r="BD67" s="121">
        <f t="shared" si="17"/>
        <v>-10434662.359427098</v>
      </c>
      <c r="BE67" s="121">
        <f t="shared" si="17"/>
        <v>-10066254.859427098</v>
      </c>
      <c r="BF67" s="121">
        <f t="shared" si="17"/>
        <v>-10034587.694719847</v>
      </c>
      <c r="BG67" s="121">
        <f t="shared" si="17"/>
        <v>-10027206.606817698</v>
      </c>
      <c r="BH67" s="121">
        <f t="shared" si="17"/>
        <v>-10370395.914331196</v>
      </c>
      <c r="BI67" s="121">
        <f t="shared" si="17"/>
        <v>-10353428.501096796</v>
      </c>
      <c r="BJ67" s="121">
        <f t="shared" si="17"/>
        <v>-10670118.221333148</v>
      </c>
      <c r="BK67" s="121">
        <f t="shared" si="17"/>
        <v>-11153983.962544998</v>
      </c>
      <c r="BL67" s="48">
        <f>SUM(C67:BK67)</f>
        <v>-744146678.70506608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495</v>
      </c>
      <c r="C69" s="121">
        <f>C65</f>
        <v>0</v>
      </c>
      <c r="D69" s="121">
        <f t="shared" ref="D69:AI69" si="18">C70</f>
        <v>-28592</v>
      </c>
      <c r="E69" s="121">
        <f t="shared" si="18"/>
        <v>-16404895.333333334</v>
      </c>
      <c r="F69" s="121">
        <f t="shared" si="18"/>
        <v>-32742798.666666668</v>
      </c>
      <c r="G69" s="121">
        <f t="shared" si="18"/>
        <v>-49058092</v>
      </c>
      <c r="H69" s="121">
        <f t="shared" si="18"/>
        <v>-65371745.333333336</v>
      </c>
      <c r="I69" s="121">
        <f t="shared" si="18"/>
        <v>-81711038.666666672</v>
      </c>
      <c r="J69" s="121">
        <f t="shared" si="18"/>
        <v>-98051442</v>
      </c>
      <c r="K69" s="121">
        <f t="shared" si="18"/>
        <v>-114424635.33333333</v>
      </c>
      <c r="L69" s="121">
        <f t="shared" si="18"/>
        <v>-130765488.66666666</v>
      </c>
      <c r="M69" s="121">
        <f t="shared" si="18"/>
        <v>-147110482</v>
      </c>
      <c r="N69" s="121">
        <f t="shared" si="18"/>
        <v>-163445837.01133335</v>
      </c>
      <c r="O69" s="121">
        <f t="shared" si="18"/>
        <v>-179748632.02266669</v>
      </c>
      <c r="P69" s="121">
        <f t="shared" si="18"/>
        <v>-196284816.84850001</v>
      </c>
      <c r="Q69" s="121">
        <f t="shared" si="18"/>
        <v>-214131798.07393336</v>
      </c>
      <c r="R69" s="121">
        <f t="shared" si="18"/>
        <v>-231923896.61711669</v>
      </c>
      <c r="S69" s="121">
        <f t="shared" si="18"/>
        <v>-249676746.24515003</v>
      </c>
      <c r="T69" s="121">
        <f t="shared" si="18"/>
        <v>-267280298.37318337</v>
      </c>
      <c r="U69" s="121">
        <f t="shared" si="18"/>
        <v>-284867885.50121671</v>
      </c>
      <c r="V69" s="121">
        <f t="shared" si="18"/>
        <v>-298454282.62925005</v>
      </c>
      <c r="W69" s="121">
        <f t="shared" si="18"/>
        <v>-310061224.75728339</v>
      </c>
      <c r="X69" s="121">
        <f t="shared" si="18"/>
        <v>-321671201.70306671</v>
      </c>
      <c r="Y69" s="121">
        <f t="shared" si="18"/>
        <v>-333237700.29260004</v>
      </c>
      <c r="Z69" s="121">
        <f t="shared" si="18"/>
        <v>-344792263.40713334</v>
      </c>
      <c r="AA69" s="121">
        <f t="shared" si="18"/>
        <v>-356332514.40345418</v>
      </c>
      <c r="AB69" s="121">
        <f t="shared" si="18"/>
        <v>-367831792.05453753</v>
      </c>
      <c r="AC69" s="121">
        <f t="shared" si="18"/>
        <v>-378475063.92764586</v>
      </c>
      <c r="AD69" s="121">
        <f t="shared" si="18"/>
        <v>-389026202.32972419</v>
      </c>
      <c r="AE69" s="121">
        <f t="shared" si="18"/>
        <v>-399179952.59001756</v>
      </c>
      <c r="AF69" s="121">
        <f t="shared" si="18"/>
        <v>-409238950.35031092</v>
      </c>
      <c r="AG69" s="121">
        <f t="shared" si="18"/>
        <v>-419283335.91506928</v>
      </c>
      <c r="AH69" s="121">
        <f t="shared" si="18"/>
        <v>-429206218.97982764</v>
      </c>
      <c r="AI69" s="121">
        <f t="shared" si="18"/>
        <v>-439109603.15883595</v>
      </c>
      <c r="AJ69" s="121">
        <f t="shared" ref="AJ69:BK69" si="19">AI70</f>
        <v>-449007990.58137929</v>
      </c>
      <c r="AK69" s="121">
        <f t="shared" si="19"/>
        <v>-459014911.11267263</v>
      </c>
      <c r="AL69" s="121">
        <f t="shared" si="19"/>
        <v>-469019525.44251347</v>
      </c>
      <c r="AM69" s="121">
        <f t="shared" si="19"/>
        <v>-479108320.2513268</v>
      </c>
      <c r="AN69" s="121">
        <f t="shared" si="19"/>
        <v>-489375869.36566263</v>
      </c>
      <c r="AO69" s="121">
        <f t="shared" si="19"/>
        <v>-500961323.55492359</v>
      </c>
      <c r="AP69" s="121">
        <f t="shared" si="19"/>
        <v>-512220003.43849254</v>
      </c>
      <c r="AQ69" s="121">
        <f t="shared" si="19"/>
        <v>-522773512.28457099</v>
      </c>
      <c r="AR69" s="121">
        <f t="shared" si="19"/>
        <v>-533130404.89930445</v>
      </c>
      <c r="AS69" s="121">
        <f t="shared" si="19"/>
        <v>-543478304.28373468</v>
      </c>
      <c r="AT69" s="121">
        <f t="shared" si="19"/>
        <v>-553603471.16816485</v>
      </c>
      <c r="AU69" s="121">
        <f t="shared" si="19"/>
        <v>-563703382.47019005</v>
      </c>
      <c r="AV69" s="121">
        <f t="shared" si="19"/>
        <v>-573792655.48376846</v>
      </c>
      <c r="AW69" s="121">
        <f t="shared" si="19"/>
        <v>-584085311.51619196</v>
      </c>
      <c r="AX69" s="121">
        <f t="shared" si="19"/>
        <v>-594363813.44495094</v>
      </c>
      <c r="AY69" s="121">
        <f t="shared" si="19"/>
        <v>-604821649.19192064</v>
      </c>
      <c r="AZ69" s="121">
        <f t="shared" si="19"/>
        <v>-615551536.7541374</v>
      </c>
      <c r="BA69" s="121">
        <f t="shared" si="19"/>
        <v>-627888955.37873495</v>
      </c>
      <c r="BB69" s="121">
        <f t="shared" si="19"/>
        <v>-639812043.09202552</v>
      </c>
      <c r="BC69" s="121">
        <f t="shared" si="19"/>
        <v>-650589127.87384319</v>
      </c>
      <c r="BD69" s="121">
        <f t="shared" si="19"/>
        <v>-661036040.58536816</v>
      </c>
      <c r="BE69" s="121">
        <f t="shared" si="19"/>
        <v>-671470702.94479525</v>
      </c>
      <c r="BF69" s="121">
        <f t="shared" si="19"/>
        <v>-681536957.80422235</v>
      </c>
      <c r="BG69" s="121">
        <f t="shared" si="19"/>
        <v>-691571545.49894214</v>
      </c>
      <c r="BH69" s="121">
        <f t="shared" si="19"/>
        <v>-701598752.10575986</v>
      </c>
      <c r="BI69" s="121">
        <f t="shared" si="19"/>
        <v>-711969148.02009106</v>
      </c>
      <c r="BJ69" s="121">
        <f t="shared" si="19"/>
        <v>-722322576.5211879</v>
      </c>
      <c r="BK69" s="121">
        <f t="shared" si="19"/>
        <v>-732992694.74252105</v>
      </c>
    </row>
    <row r="70" spans="2:64" x14ac:dyDescent="0.15">
      <c r="B70" s="136" t="s">
        <v>494</v>
      </c>
      <c r="C70" s="121">
        <f>C67</f>
        <v>-28592</v>
      </c>
      <c r="D70" s="121">
        <f t="shared" ref="D70:AI70" si="20">D69+D67</f>
        <v>-16404895.333333334</v>
      </c>
      <c r="E70" s="121">
        <f t="shared" si="20"/>
        <v>-32742798.666666668</v>
      </c>
      <c r="F70" s="121">
        <f t="shared" si="20"/>
        <v>-49058092</v>
      </c>
      <c r="G70" s="121">
        <f t="shared" si="20"/>
        <v>-65371745.333333336</v>
      </c>
      <c r="H70" s="121">
        <f t="shared" si="20"/>
        <v>-81711038.666666672</v>
      </c>
      <c r="I70" s="121">
        <f t="shared" si="20"/>
        <v>-98051442</v>
      </c>
      <c r="J70" s="121">
        <f t="shared" si="20"/>
        <v>-114424635.33333333</v>
      </c>
      <c r="K70" s="121">
        <f t="shared" si="20"/>
        <v>-130765488.66666666</v>
      </c>
      <c r="L70" s="121">
        <f t="shared" si="20"/>
        <v>-147110482</v>
      </c>
      <c r="M70" s="121">
        <f t="shared" si="20"/>
        <v>-163445837.01133335</v>
      </c>
      <c r="N70" s="121">
        <f t="shared" si="20"/>
        <v>-179748632.02266669</v>
      </c>
      <c r="O70" s="121">
        <f t="shared" si="20"/>
        <v>-196284816.84850001</v>
      </c>
      <c r="P70" s="121">
        <f t="shared" si="20"/>
        <v>-214131798.07393336</v>
      </c>
      <c r="Q70" s="121">
        <f t="shared" si="20"/>
        <v>-231923896.61711669</v>
      </c>
      <c r="R70" s="121">
        <f t="shared" si="20"/>
        <v>-249676746.24515003</v>
      </c>
      <c r="S70" s="121">
        <f t="shared" si="20"/>
        <v>-267280298.37318337</v>
      </c>
      <c r="T70" s="121">
        <f t="shared" si="20"/>
        <v>-284867885.50121671</v>
      </c>
      <c r="U70" s="121">
        <f t="shared" si="20"/>
        <v>-298454282.62925005</v>
      </c>
      <c r="V70" s="121">
        <f t="shared" si="20"/>
        <v>-310061224.75728339</v>
      </c>
      <c r="W70" s="121">
        <f t="shared" si="20"/>
        <v>-321671201.70306671</v>
      </c>
      <c r="X70" s="121">
        <f t="shared" si="20"/>
        <v>-333237700.29260004</v>
      </c>
      <c r="Y70" s="121">
        <f t="shared" si="20"/>
        <v>-344792263.40713334</v>
      </c>
      <c r="Z70" s="121">
        <f t="shared" si="20"/>
        <v>-356332514.40345418</v>
      </c>
      <c r="AA70" s="121">
        <f t="shared" si="20"/>
        <v>-367831792.05453753</v>
      </c>
      <c r="AB70" s="121">
        <f t="shared" si="20"/>
        <v>-378475063.92764586</v>
      </c>
      <c r="AC70" s="121">
        <f t="shared" si="20"/>
        <v>-389026202.32972419</v>
      </c>
      <c r="AD70" s="121">
        <f t="shared" si="20"/>
        <v>-399179952.59001756</v>
      </c>
      <c r="AE70" s="121">
        <f t="shared" si="20"/>
        <v>-409238950.35031092</v>
      </c>
      <c r="AF70" s="121">
        <f t="shared" si="20"/>
        <v>-419283335.91506928</v>
      </c>
      <c r="AG70" s="121">
        <f t="shared" si="20"/>
        <v>-429206218.97982764</v>
      </c>
      <c r="AH70" s="121">
        <f t="shared" si="20"/>
        <v>-439109603.15883595</v>
      </c>
      <c r="AI70" s="121">
        <f t="shared" si="20"/>
        <v>-449007990.58137929</v>
      </c>
      <c r="AJ70" s="121">
        <f t="shared" ref="AJ70:BK70" si="21">AJ69+AJ67</f>
        <v>-459014911.11267263</v>
      </c>
      <c r="AK70" s="121">
        <f t="shared" si="21"/>
        <v>-469019525.44251347</v>
      </c>
      <c r="AL70" s="121">
        <f t="shared" si="21"/>
        <v>-479108320.2513268</v>
      </c>
      <c r="AM70" s="121">
        <f t="shared" si="21"/>
        <v>-489375869.36566263</v>
      </c>
      <c r="AN70" s="121">
        <f t="shared" si="21"/>
        <v>-500961323.55492359</v>
      </c>
      <c r="AO70" s="121">
        <f t="shared" si="21"/>
        <v>-512220003.43849254</v>
      </c>
      <c r="AP70" s="121">
        <f t="shared" si="21"/>
        <v>-522773512.28457099</v>
      </c>
      <c r="AQ70" s="121">
        <f t="shared" si="21"/>
        <v>-533130404.89930445</v>
      </c>
      <c r="AR70" s="121">
        <f t="shared" si="21"/>
        <v>-543478304.28373468</v>
      </c>
      <c r="AS70" s="121">
        <f t="shared" si="21"/>
        <v>-553603471.16816485</v>
      </c>
      <c r="AT70" s="121">
        <f t="shared" si="21"/>
        <v>-563703382.47019005</v>
      </c>
      <c r="AU70" s="121">
        <f t="shared" si="21"/>
        <v>-573792655.48376846</v>
      </c>
      <c r="AV70" s="121">
        <f t="shared" si="21"/>
        <v>-584085311.51619196</v>
      </c>
      <c r="AW70" s="121">
        <f t="shared" si="21"/>
        <v>-594363813.44495094</v>
      </c>
      <c r="AX70" s="121">
        <f t="shared" si="21"/>
        <v>-604821649.19192064</v>
      </c>
      <c r="AY70" s="121">
        <f t="shared" si="21"/>
        <v>-615551536.7541374</v>
      </c>
      <c r="AZ70" s="121">
        <f t="shared" si="21"/>
        <v>-627888955.37873495</v>
      </c>
      <c r="BA70" s="121">
        <f t="shared" si="21"/>
        <v>-639812043.09202552</v>
      </c>
      <c r="BB70" s="121">
        <f t="shared" si="21"/>
        <v>-650589127.87384319</v>
      </c>
      <c r="BC70" s="121">
        <f t="shared" si="21"/>
        <v>-661036040.58536816</v>
      </c>
      <c r="BD70" s="121">
        <f t="shared" si="21"/>
        <v>-671470702.94479525</v>
      </c>
      <c r="BE70" s="121">
        <f t="shared" si="21"/>
        <v>-681536957.80422235</v>
      </c>
      <c r="BF70" s="121">
        <f t="shared" si="21"/>
        <v>-691571545.49894214</v>
      </c>
      <c r="BG70" s="121">
        <f t="shared" si="21"/>
        <v>-701598752.10575986</v>
      </c>
      <c r="BH70" s="121">
        <f t="shared" si="21"/>
        <v>-711969148.02009106</v>
      </c>
      <c r="BI70" s="121">
        <f t="shared" si="21"/>
        <v>-722322576.5211879</v>
      </c>
      <c r="BJ70" s="121">
        <f t="shared" si="21"/>
        <v>-732992694.74252105</v>
      </c>
      <c r="BK70" s="121">
        <f t="shared" si="21"/>
        <v>-744146678.70506608</v>
      </c>
      <c r="BL70" s="130">
        <f>+BK58-BK70</f>
        <v>267280298.37318343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1139</v>
      </c>
      <c r="D1" s="74" t="s">
        <v>149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81682446.666666672</v>
      </c>
      <c r="E7" s="121">
        <f>P50</f>
        <v>70995481.524683356</v>
      </c>
      <c r="F7" s="121">
        <f>AB50</f>
        <v>-100551493.68135417</v>
      </c>
      <c r="G7" s="121">
        <f>AN50</f>
        <v>-222095570.99247918</v>
      </c>
      <c r="H7" s="121">
        <f>AZ50</f>
        <v>-348271238.38095397</v>
      </c>
      <c r="I7" s="121">
        <f>BL50</f>
        <v>-476866380.33188266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81682446.666666672</v>
      </c>
      <c r="E10" s="121">
        <f>P53</f>
        <v>71158036.524683356</v>
      </c>
      <c r="F10" s="121">
        <f>AB53</f>
        <v>-99675906.181354165</v>
      </c>
      <c r="G10" s="121">
        <f>SUM(G7:G9)</f>
        <v>-220767907.24247918</v>
      </c>
      <c r="H10" s="121">
        <f>SUM(H7:H9)</f>
        <v>-346118352.38095397</v>
      </c>
      <c r="I10" s="121">
        <f>SUM(I7:I9)</f>
        <v>-473629350.68188268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470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101500</v>
      </c>
      <c r="F13" s="121">
        <f>AB56</f>
        <v>102750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-18875</v>
      </c>
      <c r="F14" s="121">
        <f>AB57</f>
        <v>-39758.333333333336</v>
      </c>
      <c r="G14" s="121">
        <f>AN57</f>
        <v>-61362.499999999978</v>
      </c>
      <c r="H14" s="121">
        <f>AZ57</f>
        <v>-83012.500000000015</v>
      </c>
      <c r="I14" s="121">
        <f>BL57</f>
        <v>-104662.50000000007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82625</v>
      </c>
      <c r="F15" s="121">
        <f>AB58</f>
        <v>62991.666666666664</v>
      </c>
      <c r="G15" s="121">
        <f>AN58</f>
        <v>38637.500000000022</v>
      </c>
      <c r="H15" s="121">
        <f>AZ58</f>
        <v>16987.499999999985</v>
      </c>
      <c r="I15" s="121">
        <f>BL58</f>
        <v>-4662.5000000000728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470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81682446.666666672</v>
      </c>
      <c r="E17" s="121">
        <f>E15+E10</f>
        <v>71240661.524683356</v>
      </c>
      <c r="F17" s="121">
        <f>F15+F10</f>
        <v>-99612914.514687493</v>
      </c>
      <c r="G17" s="121">
        <f>G15+G10</f>
        <v>-220729269.74247918</v>
      </c>
      <c r="H17" s="121">
        <f>H15+H10</f>
        <v>-346101364.88095397</v>
      </c>
      <c r="I17" s="121">
        <f>I15+I10</f>
        <v>-473634013.18188268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470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470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81711038.666666672</v>
      </c>
      <c r="E34" s="121">
        <f>P77</f>
        <v>267280298.37318337</v>
      </c>
      <c r="F34" s="121">
        <f>AB77</f>
        <v>267280298.37318337</v>
      </c>
      <c r="G34" s="121">
        <f>AN77</f>
        <v>267280298.37318337</v>
      </c>
      <c r="H34" s="121">
        <f>AZ77</f>
        <v>267280298.37318337</v>
      </c>
      <c r="I34" s="121">
        <f>BL77</f>
        <v>267280298.37318337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-179617980.35600001</v>
      </c>
      <c r="F35" s="121">
        <f>AB78</f>
        <v>-355670287.32012087</v>
      </c>
      <c r="G35" s="121">
        <f>AN78</f>
        <v>-478027526.08465999</v>
      </c>
      <c r="H35" s="121">
        <f>AZ78</f>
        <v>-602942426.77525389</v>
      </c>
      <c r="I35" s="121">
        <f>BL78</f>
        <v>-730036982.37585425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-16509406.4925</v>
      </c>
      <c r="F36" s="121">
        <f>AB79</f>
        <v>-11498325.567749999</v>
      </c>
      <c r="G36" s="121">
        <f>AN79</f>
        <v>-10369627.031002499</v>
      </c>
      <c r="H36" s="121">
        <f>AZ79</f>
        <v>-10941152.978883374</v>
      </c>
      <c r="I36" s="121">
        <f>BL79</f>
        <v>-11443215.429211665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81682446.666666672</v>
      </c>
      <c r="E37" s="121">
        <f>P80</f>
        <v>71152911.524683356</v>
      </c>
      <c r="F37" s="121">
        <f>AB80</f>
        <v>-99888314.514687508</v>
      </c>
      <c r="G37" s="121">
        <f>AN80</f>
        <v>-221116854.74247912</v>
      </c>
      <c r="H37" s="121">
        <f>AZ80</f>
        <v>-346603281.38095391</v>
      </c>
      <c r="I37" s="121">
        <f>BL80</f>
        <v>-474199899.43188256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81682446.666666672</v>
      </c>
      <c r="E39" s="121">
        <f>E37+E31</f>
        <v>71240661.524683356</v>
      </c>
      <c r="F39" s="121">
        <f>F37+F31</f>
        <v>-99612914.514687508</v>
      </c>
      <c r="G39" s="121">
        <f>G37+G31</f>
        <v>-220729269.74247912</v>
      </c>
      <c r="H39" s="121">
        <f>H37+H31</f>
        <v>-346101364.88095391</v>
      </c>
      <c r="I39" s="121">
        <f>I37+I31</f>
        <v>-473634013.18188256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1002</v>
      </c>
      <c r="C42" s="322"/>
      <c r="D42" s="276" t="s">
        <v>64</v>
      </c>
      <c r="E42" s="361" t="s">
        <v>35</v>
      </c>
      <c r="F42" s="361"/>
      <c r="G42" s="361"/>
      <c r="H42" s="361"/>
      <c r="I42" s="361"/>
      <c r="J42" s="361"/>
      <c r="K42" s="361"/>
      <c r="L42" s="361"/>
      <c r="M42" s="361"/>
      <c r="N42" s="361"/>
      <c r="O42" s="361"/>
      <c r="P42" s="361"/>
      <c r="Q42" s="361" t="s">
        <v>36</v>
      </c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 t="s">
        <v>37</v>
      </c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 t="s">
        <v>38</v>
      </c>
      <c r="AP42" s="361"/>
      <c r="AQ42" s="361"/>
      <c r="AR42" s="361"/>
      <c r="AS42" s="361"/>
      <c r="AT42" s="361"/>
      <c r="AU42" s="361"/>
      <c r="AV42" s="361"/>
      <c r="AW42" s="361"/>
      <c r="AX42" s="361"/>
      <c r="AY42" s="361"/>
      <c r="AZ42" s="361"/>
      <c r="BA42" s="361" t="s">
        <v>39</v>
      </c>
      <c r="BB42" s="361"/>
      <c r="BC42" s="361"/>
      <c r="BD42" s="361"/>
      <c r="BE42" s="361"/>
      <c r="BF42" s="361"/>
      <c r="BG42" s="361"/>
      <c r="BH42" s="361"/>
      <c r="BI42" s="361"/>
      <c r="BJ42" s="361"/>
      <c r="BK42" s="361"/>
      <c r="BL42" s="361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471</v>
      </c>
      <c r="D44" s="74" t="s">
        <v>149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472</v>
      </c>
      <c r="C47" s="135"/>
    </row>
    <row r="48" spans="2:64" x14ac:dyDescent="0.15">
      <c r="B48" s="306"/>
      <c r="C48" s="135"/>
    </row>
    <row r="49" spans="2:64" x14ac:dyDescent="0.15">
      <c r="B49" s="306" t="s">
        <v>473</v>
      </c>
      <c r="C49" s="135"/>
    </row>
    <row r="50" spans="2:64" x14ac:dyDescent="0.15">
      <c r="B50" s="309" t="s">
        <v>469</v>
      </c>
      <c r="C50" s="136"/>
      <c r="D50" s="121">
        <f>IF($D42="Y",'FIN-CASHFLOW_CWS'!C58,'FIN-CASHFLOW_CWS'!C70)</f>
        <v>81682446.666666672</v>
      </c>
      <c r="E50" s="121">
        <f>IF($D42="Y",'FIN-CASHFLOW_CWS'!D58,'FIN-CASHFLOW_CWS'!D70)</f>
        <v>65306143.333333336</v>
      </c>
      <c r="F50" s="121">
        <f>IF($D42="Y",'FIN-CASHFLOW_CWS'!E58,'FIN-CASHFLOW_CWS'!E70)</f>
        <v>48968240</v>
      </c>
      <c r="G50" s="121">
        <f>IF($D42="Y",'FIN-CASHFLOW_CWS'!F58,'FIN-CASHFLOW_CWS'!F70)</f>
        <v>32652946.666666664</v>
      </c>
      <c r="H50" s="121">
        <f>IF($D42="Y",'FIN-CASHFLOW_CWS'!G58,'FIN-CASHFLOW_CWS'!G70)</f>
        <v>16339293.33333333</v>
      </c>
      <c r="I50" s="121">
        <f>IF($D42="Y",'FIN-CASHFLOW_CWS'!H58,'FIN-CASHFLOW_CWS'!H70)</f>
        <v>98037593.356000021</v>
      </c>
      <c r="J50" s="121">
        <f>IF($D42="Y",'FIN-CASHFLOW_CWS'!I58,'FIN-CASHFLOW_CWS'!I70)</f>
        <v>81697190.022666693</v>
      </c>
      <c r="K50" s="121">
        <f>IF($D42="Y",'FIN-CASHFLOW_CWS'!J58,'FIN-CASHFLOW_CWS'!J70)</f>
        <v>65323996.689333357</v>
      </c>
      <c r="L50" s="121">
        <f>IF($D42="Y",'FIN-CASHFLOW_CWS'!K58,'FIN-CASHFLOW_CWS'!K70)</f>
        <v>48983143.356000021</v>
      </c>
      <c r="M50" s="121">
        <f>IF($D42="Y",'FIN-CASHFLOW_CWS'!L58,'FIN-CASHFLOW_CWS'!L70)</f>
        <v>32638150.022666685</v>
      </c>
      <c r="N50" s="121">
        <f>IF($D42="Y",'FIN-CASHFLOW_CWS'!M58,'FIN-CASHFLOW_CWS'!M70)</f>
        <v>16302795.01133335</v>
      </c>
      <c r="O50" s="121">
        <f>IF($D42="Y",'FIN-CASHFLOW_CWS'!N58,'FIN-CASHFLOW_CWS'!N70)</f>
        <v>87531666.350516692</v>
      </c>
      <c r="P50" s="121">
        <f>IF($D42="Y",'FIN-CASHFLOW_CWS'!O58,'FIN-CASHFLOW_CWS'!O70)</f>
        <v>70995481.524683356</v>
      </c>
      <c r="Q50" s="121">
        <f>IF($D42="Y",'FIN-CASHFLOW_CWS'!P58,'FIN-CASHFLOW_CWS'!P70)</f>
        <v>53148500.299250022</v>
      </c>
      <c r="R50" s="121">
        <f>IF($D42="Y",'FIN-CASHFLOW_CWS'!Q58,'FIN-CASHFLOW_CWS'!Q70)</f>
        <v>35356401.756066695</v>
      </c>
      <c r="S50" s="121">
        <f>IF($D42="Y",'FIN-CASHFLOW_CWS'!R58,'FIN-CASHFLOW_CWS'!R70)</f>
        <v>17603552.128033359</v>
      </c>
      <c r="T50" s="121">
        <f>IF($D42="Y",'FIN-CASHFLOW_CWS'!S58,'FIN-CASHFLOW_CWS'!S70)</f>
        <v>0</v>
      </c>
      <c r="U50" s="121">
        <f>IF($D42="Y",'FIN-CASHFLOW_CWS'!T58,'FIN-CASHFLOW_CWS'!T70)</f>
        <v>-17587587.128033336</v>
      </c>
      <c r="V50" s="121">
        <f>IF($D42="Y",'FIN-CASHFLOW_CWS'!U58,'FIN-CASHFLOW_CWS'!U70)</f>
        <v>-31173984.256066673</v>
      </c>
      <c r="W50" s="121">
        <f>IF($D42="Y",'FIN-CASHFLOW_CWS'!V58,'FIN-CASHFLOW_CWS'!V70)</f>
        <v>-42780926.384100005</v>
      </c>
      <c r="X50" s="121">
        <f>IF($D42="Y",'FIN-CASHFLOW_CWS'!W58,'FIN-CASHFLOW_CWS'!W70)</f>
        <v>-54390903.329883337</v>
      </c>
      <c r="Y50" s="121">
        <f>IF($D42="Y",'FIN-CASHFLOW_CWS'!X58,'FIN-CASHFLOW_CWS'!X70)</f>
        <v>-65957401.919416673</v>
      </c>
      <c r="Z50" s="121">
        <f>IF($D42="Y",'FIN-CASHFLOW_CWS'!Y58,'FIN-CASHFLOW_CWS'!Y70)</f>
        <v>-77511965.033950001</v>
      </c>
      <c r="AA50" s="121">
        <f>IF($D42="Y",'FIN-CASHFLOW_CWS'!Z58,'FIN-CASHFLOW_CWS'!Z70)</f>
        <v>-89052216.03027083</v>
      </c>
      <c r="AB50" s="121">
        <f>IF($D42="Y",'FIN-CASHFLOW_CWS'!AA58,'FIN-CASHFLOW_CWS'!AA70)</f>
        <v>-100551493.68135417</v>
      </c>
      <c r="AC50" s="121">
        <f>IF($D42="Y",'FIN-CASHFLOW_CWS'!AB58,'FIN-CASHFLOW_CWS'!AB70)</f>
        <v>-111194765.55446249</v>
      </c>
      <c r="AD50" s="121">
        <f>IF($D42="Y",'FIN-CASHFLOW_CWS'!AC58,'FIN-CASHFLOW_CWS'!AC70)</f>
        <v>-121745903.95654082</v>
      </c>
      <c r="AE50" s="121">
        <f>IF($D42="Y",'FIN-CASHFLOW_CWS'!AD58,'FIN-CASHFLOW_CWS'!AD70)</f>
        <v>-131899654.21683416</v>
      </c>
      <c r="AF50" s="121">
        <f>IF($D42="Y",'FIN-CASHFLOW_CWS'!AE58,'FIN-CASHFLOW_CWS'!AE70)</f>
        <v>-141958651.97712749</v>
      </c>
      <c r="AG50" s="121">
        <f>IF($D42="Y",'FIN-CASHFLOW_CWS'!AF58,'FIN-CASHFLOW_CWS'!AF70)</f>
        <v>-152003037.54188582</v>
      </c>
      <c r="AH50" s="121">
        <f>IF($D42="Y",'FIN-CASHFLOW_CWS'!AG58,'FIN-CASHFLOW_CWS'!AG70)</f>
        <v>-161925920.60664415</v>
      </c>
      <c r="AI50" s="121">
        <f>IF($D42="Y",'FIN-CASHFLOW_CWS'!AH58,'FIN-CASHFLOW_CWS'!AH70)</f>
        <v>-171829304.78565249</v>
      </c>
      <c r="AJ50" s="121">
        <f>IF($D42="Y",'FIN-CASHFLOW_CWS'!AI58,'FIN-CASHFLOW_CWS'!AI70)</f>
        <v>-181727692.20819584</v>
      </c>
      <c r="AK50" s="121">
        <f>IF($D42="Y",'FIN-CASHFLOW_CWS'!AJ58,'FIN-CASHFLOW_CWS'!AJ70)</f>
        <v>-191734612.73948917</v>
      </c>
      <c r="AL50" s="121">
        <f>IF($D42="Y",'FIN-CASHFLOW_CWS'!AK58,'FIN-CASHFLOW_CWS'!AK70)</f>
        <v>-201739227.06933001</v>
      </c>
      <c r="AM50" s="121">
        <f>IF($D42="Y",'FIN-CASHFLOW_CWS'!AL58,'FIN-CASHFLOW_CWS'!AL70)</f>
        <v>-211828021.87814334</v>
      </c>
      <c r="AN50" s="121">
        <f>IF($D42="Y",'FIN-CASHFLOW_CWS'!AM58,'FIN-CASHFLOW_CWS'!AM70)</f>
        <v>-222095570.99247918</v>
      </c>
      <c r="AO50" s="121">
        <f>IF($D42="Y",'FIN-CASHFLOW_CWS'!AN58,'FIN-CASHFLOW_CWS'!AN70)</f>
        <v>-233681025.18174013</v>
      </c>
      <c r="AP50" s="121">
        <f>IF($D42="Y",'FIN-CASHFLOW_CWS'!AO58,'FIN-CASHFLOW_CWS'!AO70)</f>
        <v>-244939705.06530911</v>
      </c>
      <c r="AQ50" s="121">
        <f>IF($D42="Y",'FIN-CASHFLOW_CWS'!AP58,'FIN-CASHFLOW_CWS'!AP70)</f>
        <v>-255493213.91138756</v>
      </c>
      <c r="AR50" s="121">
        <f>IF($D42="Y",'FIN-CASHFLOW_CWS'!AQ58,'FIN-CASHFLOW_CWS'!AQ70)</f>
        <v>-265850106.52612102</v>
      </c>
      <c r="AS50" s="121">
        <f>IF($D42="Y",'FIN-CASHFLOW_CWS'!AR58,'FIN-CASHFLOW_CWS'!AR70)</f>
        <v>-276198005.91055125</v>
      </c>
      <c r="AT50" s="121">
        <f>IF($D42="Y",'FIN-CASHFLOW_CWS'!AS58,'FIN-CASHFLOW_CWS'!AS70)</f>
        <v>-286323172.79498148</v>
      </c>
      <c r="AU50" s="121">
        <f>IF($D42="Y",'FIN-CASHFLOW_CWS'!AT58,'FIN-CASHFLOW_CWS'!AT70)</f>
        <v>-296423084.09700668</v>
      </c>
      <c r="AV50" s="121">
        <f>IF($D42="Y",'FIN-CASHFLOW_CWS'!AU58,'FIN-CASHFLOW_CWS'!AU70)</f>
        <v>-306512357.11058515</v>
      </c>
      <c r="AW50" s="121">
        <f>IF($D42="Y",'FIN-CASHFLOW_CWS'!AV58,'FIN-CASHFLOW_CWS'!AV70)</f>
        <v>-316805013.14300859</v>
      </c>
      <c r="AX50" s="121">
        <f>IF($D42="Y",'FIN-CASHFLOW_CWS'!AW58,'FIN-CASHFLOW_CWS'!AW70)</f>
        <v>-327083515.07176757</v>
      </c>
      <c r="AY50" s="121">
        <f>IF($D42="Y",'FIN-CASHFLOW_CWS'!AX58,'FIN-CASHFLOW_CWS'!AX70)</f>
        <v>-337541350.81873727</v>
      </c>
      <c r="AZ50" s="121">
        <f>IF($D42="Y",'FIN-CASHFLOW_CWS'!AY58,'FIN-CASHFLOW_CWS'!AY70)</f>
        <v>-348271238.38095397</v>
      </c>
      <c r="BA50" s="121">
        <f>IF($D42="Y",'FIN-CASHFLOW_CWS'!AZ58,'FIN-CASHFLOW_CWS'!AZ70)</f>
        <v>-360608657.00555158</v>
      </c>
      <c r="BB50" s="121">
        <f>IF($D42="Y",'FIN-CASHFLOW_CWS'!BA58,'FIN-CASHFLOW_CWS'!BA70)</f>
        <v>-372531744.71884215</v>
      </c>
      <c r="BC50" s="121">
        <f>IF($D42="Y",'FIN-CASHFLOW_CWS'!BB58,'FIN-CASHFLOW_CWS'!BB70)</f>
        <v>-383308829.50065982</v>
      </c>
      <c r="BD50" s="121">
        <f>IF($D42="Y",'FIN-CASHFLOW_CWS'!BC58,'FIN-CASHFLOW_CWS'!BC70)</f>
        <v>-393755742.21218479</v>
      </c>
      <c r="BE50" s="121">
        <f>IF($D42="Y",'FIN-CASHFLOW_CWS'!BD58,'FIN-CASHFLOW_CWS'!BD70)</f>
        <v>-404190404.57161188</v>
      </c>
      <c r="BF50" s="121">
        <f>IF($D42="Y",'FIN-CASHFLOW_CWS'!BE58,'FIN-CASHFLOW_CWS'!BE70)</f>
        <v>-414256659.43103898</v>
      </c>
      <c r="BG50" s="121">
        <f>IF($D42="Y",'FIN-CASHFLOW_CWS'!BF58,'FIN-CASHFLOW_CWS'!BF70)</f>
        <v>-424291247.12575883</v>
      </c>
      <c r="BH50" s="121">
        <f>IF($D42="Y",'FIN-CASHFLOW_CWS'!BG58,'FIN-CASHFLOW_CWS'!BG70)</f>
        <v>-434318453.73257655</v>
      </c>
      <c r="BI50" s="121">
        <f>IF($D42="Y",'FIN-CASHFLOW_CWS'!BH58,'FIN-CASHFLOW_CWS'!BH70)</f>
        <v>-444688849.64690775</v>
      </c>
      <c r="BJ50" s="121">
        <f>IF($D42="Y",'FIN-CASHFLOW_CWS'!BI58,'FIN-CASHFLOW_CWS'!BI70)</f>
        <v>-455042278.14800453</v>
      </c>
      <c r="BK50" s="121">
        <f>IF($D42="Y",'FIN-CASHFLOW_CWS'!BJ58,'FIN-CASHFLOW_CWS'!BJ70)</f>
        <v>-465712396.36933768</v>
      </c>
      <c r="BL50" s="121">
        <f>IF($D42="Y",'FIN-CASHFLOW_CWS'!BK58,'FIN-CASHFLOW_CWS'!BK70)</f>
        <v>-476866380.33188266</v>
      </c>
    </row>
    <row r="51" spans="2:64" x14ac:dyDescent="0.15">
      <c r="B51" s="309" t="s">
        <v>474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475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476</v>
      </c>
      <c r="C53" s="135"/>
      <c r="D53" s="121">
        <f>SUM(D50:D52)</f>
        <v>81682446.666666672</v>
      </c>
      <c r="E53" s="121">
        <f>SUM(E50:E52)</f>
        <v>65306143.333333336</v>
      </c>
      <c r="F53" s="121">
        <f t="shared" ref="F53:BL53" si="3">SUM(F50:F52)</f>
        <v>48968240</v>
      </c>
      <c r="G53" s="121">
        <f t="shared" si="3"/>
        <v>32652946.666666664</v>
      </c>
      <c r="H53" s="121">
        <f t="shared" si="3"/>
        <v>16339293.33333333</v>
      </c>
      <c r="I53" s="121">
        <f t="shared" si="3"/>
        <v>98037593.356000021</v>
      </c>
      <c r="J53" s="121">
        <f t="shared" si="3"/>
        <v>81697190.022666693</v>
      </c>
      <c r="K53" s="121">
        <f t="shared" si="3"/>
        <v>65333746.689333357</v>
      </c>
      <c r="L53" s="121">
        <f t="shared" si="3"/>
        <v>49002643.356000021</v>
      </c>
      <c r="M53" s="121">
        <f t="shared" si="3"/>
        <v>32676400.022666685</v>
      </c>
      <c r="N53" s="121">
        <f t="shared" si="3"/>
        <v>16380630.01133335</v>
      </c>
      <c r="O53" s="121">
        <f t="shared" si="3"/>
        <v>87629001.350516692</v>
      </c>
      <c r="P53" s="121">
        <f t="shared" si="3"/>
        <v>71158036.524683356</v>
      </c>
      <c r="Q53" s="121">
        <f t="shared" si="3"/>
        <v>53416637.799250022</v>
      </c>
      <c r="R53" s="121">
        <f t="shared" si="3"/>
        <v>35694164.256066695</v>
      </c>
      <c r="S53" s="121">
        <f t="shared" si="3"/>
        <v>18110177.128033359</v>
      </c>
      <c r="T53" s="121">
        <f t="shared" si="3"/>
        <v>506625</v>
      </c>
      <c r="U53" s="121">
        <f t="shared" si="3"/>
        <v>-17074212.128033336</v>
      </c>
      <c r="V53" s="121">
        <f t="shared" si="3"/>
        <v>-30647109.256066673</v>
      </c>
      <c r="W53" s="121">
        <f t="shared" si="3"/>
        <v>-42240551.384100005</v>
      </c>
      <c r="X53" s="121">
        <f t="shared" si="3"/>
        <v>-53787653.329883337</v>
      </c>
      <c r="Y53" s="121">
        <f t="shared" si="3"/>
        <v>-65298026.919416673</v>
      </c>
      <c r="Z53" s="121">
        <f t="shared" si="3"/>
        <v>-76836840.033950001</v>
      </c>
      <c r="AA53" s="121">
        <f t="shared" si="3"/>
        <v>-88244184.78027083</v>
      </c>
      <c r="AB53" s="121">
        <f t="shared" si="3"/>
        <v>-99675906.181354165</v>
      </c>
      <c r="AC53" s="121">
        <f t="shared" si="3"/>
        <v>-110127405.55446249</v>
      </c>
      <c r="AD53" s="121">
        <f t="shared" si="3"/>
        <v>-120265103.95654082</v>
      </c>
      <c r="AE53" s="121">
        <f t="shared" si="3"/>
        <v>-130272836.71683416</v>
      </c>
      <c r="AF53" s="121">
        <f t="shared" si="3"/>
        <v>-140317254.47712749</v>
      </c>
      <c r="AG53" s="121">
        <f t="shared" si="3"/>
        <v>-150248417.54188582</v>
      </c>
      <c r="AH53" s="121">
        <f t="shared" si="3"/>
        <v>-160185880.60664415</v>
      </c>
      <c r="AI53" s="121">
        <f t="shared" si="3"/>
        <v>-170118424.78565249</v>
      </c>
      <c r="AJ53" s="121">
        <f t="shared" si="3"/>
        <v>-180172859.70819584</v>
      </c>
      <c r="AK53" s="121">
        <f t="shared" si="3"/>
        <v>-190222605.23948917</v>
      </c>
      <c r="AL53" s="121">
        <f t="shared" si="3"/>
        <v>-200356462.06933001</v>
      </c>
      <c r="AM53" s="121">
        <f t="shared" si="3"/>
        <v>-210491209.37814334</v>
      </c>
      <c r="AN53" s="121">
        <f t="shared" si="3"/>
        <v>-220767907.24247918</v>
      </c>
      <c r="AO53" s="121">
        <f t="shared" si="3"/>
        <v>-231884240.18174013</v>
      </c>
      <c r="AP53" s="121">
        <f t="shared" si="3"/>
        <v>-242407506.31530911</v>
      </c>
      <c r="AQ53" s="121">
        <f t="shared" si="3"/>
        <v>-252701752.91138756</v>
      </c>
      <c r="AR53" s="121">
        <f t="shared" si="3"/>
        <v>-263038415.77612102</v>
      </c>
      <c r="AS53" s="121">
        <f t="shared" si="3"/>
        <v>-273177512.41055125</v>
      </c>
      <c r="AT53" s="121">
        <f t="shared" si="3"/>
        <v>-283322909.04498148</v>
      </c>
      <c r="AU53" s="121">
        <f t="shared" si="3"/>
        <v>-293463826.59700668</v>
      </c>
      <c r="AV53" s="121">
        <f t="shared" si="3"/>
        <v>-303822118.36058515</v>
      </c>
      <c r="AW53" s="121">
        <f t="shared" si="3"/>
        <v>-314175537.14300859</v>
      </c>
      <c r="AX53" s="121">
        <f t="shared" si="3"/>
        <v>-324704304.07176757</v>
      </c>
      <c r="AY53" s="121">
        <f t="shared" si="3"/>
        <v>-335297101.56873727</v>
      </c>
      <c r="AZ53" s="121">
        <f t="shared" si="3"/>
        <v>-346118352.38095397</v>
      </c>
      <c r="BA53" s="121">
        <f t="shared" si="3"/>
        <v>-357878420.30555159</v>
      </c>
      <c r="BB53" s="121">
        <f t="shared" si="3"/>
        <v>-368622761.41884214</v>
      </c>
      <c r="BC53" s="121">
        <f t="shared" si="3"/>
        <v>-378994274.1506598</v>
      </c>
      <c r="BD53" s="121">
        <f t="shared" si="3"/>
        <v>-389414614.81218481</v>
      </c>
      <c r="BE53" s="121">
        <f t="shared" si="3"/>
        <v>-399501141.72161186</v>
      </c>
      <c r="BF53" s="121">
        <f t="shared" si="3"/>
        <v>-409593968.63103896</v>
      </c>
      <c r="BG53" s="121">
        <f t="shared" si="3"/>
        <v>-419681700.42575884</v>
      </c>
      <c r="BH53" s="121">
        <f t="shared" si="3"/>
        <v>-430135738.63257653</v>
      </c>
      <c r="BI53" s="121">
        <f t="shared" si="3"/>
        <v>-440584830.69690776</v>
      </c>
      <c r="BJ53" s="121">
        <f t="shared" si="3"/>
        <v>-451278628.09800452</v>
      </c>
      <c r="BK53" s="121">
        <f t="shared" si="3"/>
        <v>-462261750.66933769</v>
      </c>
      <c r="BL53" s="121">
        <f t="shared" si="3"/>
        <v>-473629350.68188268</v>
      </c>
    </row>
    <row r="54" spans="2:64" x14ac:dyDescent="0.15">
      <c r="B54" s="309" t="s">
        <v>470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477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281</v>
      </c>
      <c r="C56" s="136"/>
      <c r="D56" s="121">
        <f>'CAPEX-FA_CWS '!C19</f>
        <v>0</v>
      </c>
      <c r="E56" s="121">
        <f>'CAPEX-FA_CWS '!D19</f>
        <v>46000</v>
      </c>
      <c r="F56" s="121">
        <f>'CAPEX-FA_CWS '!E19</f>
        <v>81500</v>
      </c>
      <c r="G56" s="121">
        <f>'CAPEX-FA_CWS '!F19</f>
        <v>91500</v>
      </c>
      <c r="H56" s="121">
        <f>'CAPEX-FA_CWS '!G19</f>
        <v>101500</v>
      </c>
      <c r="I56" s="121">
        <f>'CAPEX-FA_CWS '!H19</f>
        <v>101500</v>
      </c>
      <c r="J56" s="121">
        <f>'CAPEX-FA_CWS '!I19</f>
        <v>101500</v>
      </c>
      <c r="K56" s="121">
        <f>'CAPEX-FA_CWS '!J19</f>
        <v>101500</v>
      </c>
      <c r="L56" s="121">
        <f>'CAPEX-FA_CWS '!K19</f>
        <v>101500</v>
      </c>
      <c r="M56" s="121">
        <f>'CAPEX-FA_CWS '!L19</f>
        <v>101500</v>
      </c>
      <c r="N56" s="121">
        <f>'CAPEX-FA_CWS '!M19</f>
        <v>101500</v>
      </c>
      <c r="O56" s="121">
        <f>'CAPEX-FA_CWS '!N19</f>
        <v>101500</v>
      </c>
      <c r="P56" s="121">
        <f>'CAPEX-FA_CWS '!O19</f>
        <v>101500</v>
      </c>
      <c r="Q56" s="121">
        <f>'CAPEX-FA_CWS '!P19</f>
        <v>101500</v>
      </c>
      <c r="R56" s="121">
        <f>'CAPEX-FA_CWS '!Q19</f>
        <v>101500</v>
      </c>
      <c r="S56" s="121">
        <f>'CAPEX-FA_CWS '!R19</f>
        <v>101500</v>
      </c>
      <c r="T56" s="121">
        <f>'CAPEX-FA_CWS '!S19</f>
        <v>101500</v>
      </c>
      <c r="U56" s="121">
        <f>'CAPEX-FA_CWS '!T19</f>
        <v>101500</v>
      </c>
      <c r="V56" s="121">
        <f>'CAPEX-FA_CWS '!U19</f>
        <v>96000</v>
      </c>
      <c r="W56" s="121">
        <f>'CAPEX-FA_CWS '!V19</f>
        <v>102750</v>
      </c>
      <c r="X56" s="121">
        <f>'CAPEX-FA_CWS '!W19</f>
        <v>102750</v>
      </c>
      <c r="Y56" s="121">
        <f>'CAPEX-FA_CWS '!X19</f>
        <v>102750</v>
      </c>
      <c r="Z56" s="121">
        <f>'CAPEX-FA_CWS '!Y19</f>
        <v>102750</v>
      </c>
      <c r="AA56" s="121">
        <f>'CAPEX-FA_CWS '!Z19</f>
        <v>102750</v>
      </c>
      <c r="AB56" s="121">
        <f>'CAPEX-FA_CWS '!AA19</f>
        <v>102750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285</v>
      </c>
      <c r="C57" s="136"/>
      <c r="D57" s="121">
        <f>'CAPEX-FA_CWS '!C22</f>
        <v>0</v>
      </c>
      <c r="E57" s="121">
        <f>'CAPEX-FA_CWS '!D22</f>
        <v>-766.66666666666663</v>
      </c>
      <c r="F57" s="121">
        <f>'CAPEX-FA_CWS '!E22</f>
        <v>-2125</v>
      </c>
      <c r="G57" s="121">
        <f>'CAPEX-FA_CWS '!F22</f>
        <v>-3650</v>
      </c>
      <c r="H57" s="121">
        <f>'CAPEX-FA_CWS '!G22</f>
        <v>-5341.666666666667</v>
      </c>
      <c r="I57" s="121">
        <f>'CAPEX-FA_CWS '!H22</f>
        <v>-7033.3333333333339</v>
      </c>
      <c r="J57" s="121">
        <f>'CAPEX-FA_CWS '!I22</f>
        <v>-8725</v>
      </c>
      <c r="K57" s="121">
        <f>'CAPEX-FA_CWS '!J22</f>
        <v>-10416.666666666666</v>
      </c>
      <c r="L57" s="121">
        <f>'CAPEX-FA_CWS '!K22</f>
        <v>-12108.333333333332</v>
      </c>
      <c r="M57" s="121">
        <f>'CAPEX-FA_CWS '!L22</f>
        <v>-13799.999999999998</v>
      </c>
      <c r="N57" s="121">
        <f>'CAPEX-FA_CWS '!M22</f>
        <v>-15491.666666666664</v>
      </c>
      <c r="O57" s="121">
        <f>'CAPEX-FA_CWS '!N22</f>
        <v>-17183.333333333332</v>
      </c>
      <c r="P57" s="121">
        <f>'CAPEX-FA_CWS '!O22</f>
        <v>-18875</v>
      </c>
      <c r="Q57" s="121">
        <f>'CAPEX-FA_CWS '!P22</f>
        <v>-20566.666666666668</v>
      </c>
      <c r="R57" s="121">
        <f>'CAPEX-FA_CWS '!Q22</f>
        <v>-22258.333333333336</v>
      </c>
      <c r="S57" s="121">
        <f>'CAPEX-FA_CWS '!R22</f>
        <v>-23950.000000000004</v>
      </c>
      <c r="T57" s="121">
        <f>'CAPEX-FA_CWS '!S22</f>
        <v>-25641.666666666672</v>
      </c>
      <c r="U57" s="121">
        <f>'CAPEX-FA_CWS '!T22</f>
        <v>-27333.333333333339</v>
      </c>
      <c r="V57" s="121">
        <f>'CAPEX-FA_CWS '!U22</f>
        <v>-28933.333333333339</v>
      </c>
      <c r="W57" s="121">
        <f>'CAPEX-FA_CWS '!V22</f>
        <v>-30737.500000000007</v>
      </c>
      <c r="X57" s="121">
        <f>'CAPEX-FA_CWS '!W22</f>
        <v>-32541.666666666675</v>
      </c>
      <c r="Y57" s="121">
        <f>'CAPEX-FA_CWS '!X22</f>
        <v>-34345.833333333343</v>
      </c>
      <c r="Z57" s="121">
        <f>'CAPEX-FA_CWS '!Y22</f>
        <v>-36150.000000000007</v>
      </c>
      <c r="AA57" s="121">
        <f>'CAPEX-FA_CWS '!Z22</f>
        <v>-37954.166666666672</v>
      </c>
      <c r="AB57" s="121">
        <f>'CAPEX-FA_CWS '!AA22</f>
        <v>-39758.333333333336</v>
      </c>
      <c r="AC57" s="121">
        <f>'CAPEX-FA_CWS '!AB22</f>
        <v>-41516.666666666672</v>
      </c>
      <c r="AD57" s="121">
        <f>'CAPEX-FA_CWS '!AC22</f>
        <v>-43320.833333333336</v>
      </c>
      <c r="AE57" s="121">
        <f>'CAPEX-FA_CWS '!AD22</f>
        <v>-45125</v>
      </c>
      <c r="AF57" s="121">
        <f>'CAPEX-FA_CWS '!AE22</f>
        <v>-46929.166666666664</v>
      </c>
      <c r="AG57" s="121">
        <f>'CAPEX-FA_CWS '!AF22</f>
        <v>-48733.333333333328</v>
      </c>
      <c r="AH57" s="121">
        <f>'CAPEX-FA_CWS '!AG22</f>
        <v>-50537.499999999993</v>
      </c>
      <c r="AI57" s="121">
        <f>'CAPEX-FA_CWS '!AH22</f>
        <v>-52341.666666666657</v>
      </c>
      <c r="AJ57" s="121">
        <f>'CAPEX-FA_CWS '!AI22</f>
        <v>-54145.833333333321</v>
      </c>
      <c r="AK57" s="121">
        <f>'CAPEX-FA_CWS '!AJ22</f>
        <v>-55949.999999999985</v>
      </c>
      <c r="AL57" s="121">
        <f>'CAPEX-FA_CWS '!AK22</f>
        <v>-57754.16666666665</v>
      </c>
      <c r="AM57" s="121">
        <f>'CAPEX-FA_CWS '!AL22</f>
        <v>-59558.333333333314</v>
      </c>
      <c r="AN57" s="121">
        <f>'CAPEX-FA_CWS '!AM22</f>
        <v>-61362.499999999978</v>
      </c>
      <c r="AO57" s="121">
        <f>'CAPEX-FA_CWS '!AN22</f>
        <v>-63166.666666666642</v>
      </c>
      <c r="AP57" s="121">
        <f>'CAPEX-FA_CWS '!AO22</f>
        <v>-64970.833333333307</v>
      </c>
      <c r="AQ57" s="121">
        <f>'CAPEX-FA_CWS '!AP22</f>
        <v>-66774.999999999971</v>
      </c>
      <c r="AR57" s="121">
        <f>'CAPEX-FA_CWS '!AQ22</f>
        <v>-68579.166666666642</v>
      </c>
      <c r="AS57" s="121">
        <f>'CAPEX-FA_CWS '!AR22</f>
        <v>-70383.333333333314</v>
      </c>
      <c r="AT57" s="121">
        <f>'CAPEX-FA_CWS '!AS22</f>
        <v>-72187.499999999985</v>
      </c>
      <c r="AU57" s="121">
        <f>'CAPEX-FA_CWS '!AT22</f>
        <v>-73991.666666666657</v>
      </c>
      <c r="AV57" s="121">
        <f>'CAPEX-FA_CWS '!AU22</f>
        <v>-75795.833333333328</v>
      </c>
      <c r="AW57" s="121">
        <f>'CAPEX-FA_CWS '!AV22</f>
        <v>-77600</v>
      </c>
      <c r="AX57" s="121">
        <f>'CAPEX-FA_CWS '!AW22</f>
        <v>-79404.166666666672</v>
      </c>
      <c r="AY57" s="121">
        <f>'CAPEX-FA_CWS '!AX22</f>
        <v>-81208.333333333343</v>
      </c>
      <c r="AZ57" s="121">
        <f>'CAPEX-FA_CWS '!AY22</f>
        <v>-83012.500000000015</v>
      </c>
      <c r="BA57" s="121">
        <f>'CAPEX-FA_CWS '!AZ22</f>
        <v>-84816.666666666686</v>
      </c>
      <c r="BB57" s="121">
        <f>'CAPEX-FA_CWS '!BA22</f>
        <v>-86620.833333333358</v>
      </c>
      <c r="BC57" s="121">
        <f>'CAPEX-FA_CWS '!BB22</f>
        <v>-88425.000000000029</v>
      </c>
      <c r="BD57" s="121">
        <f>'CAPEX-FA_CWS '!BC22</f>
        <v>-90229.166666666701</v>
      </c>
      <c r="BE57" s="121">
        <f>'CAPEX-FA_CWS '!BD22</f>
        <v>-92033.333333333372</v>
      </c>
      <c r="BF57" s="121">
        <f>'CAPEX-FA_CWS '!BE22</f>
        <v>-93837.500000000044</v>
      </c>
      <c r="BG57" s="121">
        <f>'CAPEX-FA_CWS '!BF22</f>
        <v>-95641.666666666715</v>
      </c>
      <c r="BH57" s="121">
        <f>'CAPEX-FA_CWS '!BG22</f>
        <v>-97445.833333333387</v>
      </c>
      <c r="BI57" s="121">
        <f>'CAPEX-FA_CWS '!BH22</f>
        <v>-99250.000000000058</v>
      </c>
      <c r="BJ57" s="121">
        <f>'CAPEX-FA_CWS '!BI22</f>
        <v>-101054.16666666673</v>
      </c>
      <c r="BK57" s="121">
        <f>'CAPEX-FA_CWS '!BJ22</f>
        <v>-102858.3333333334</v>
      </c>
      <c r="BL57" s="121">
        <f>'CAPEX-FA_CWS '!BK22</f>
        <v>-104662.50000000007</v>
      </c>
    </row>
    <row r="58" spans="2:64" x14ac:dyDescent="0.15">
      <c r="B58" s="306" t="s">
        <v>478</v>
      </c>
      <c r="C58" s="135"/>
      <c r="D58" s="121">
        <f>SUM(D56:D57)</f>
        <v>0</v>
      </c>
      <c r="E58" s="121">
        <f>SUM(E56:E57)</f>
        <v>45233.333333333336</v>
      </c>
      <c r="F58" s="121">
        <f t="shared" ref="F58:BL58" si="4">SUM(F56:F57)</f>
        <v>79375</v>
      </c>
      <c r="G58" s="121">
        <f t="shared" si="4"/>
        <v>87850</v>
      </c>
      <c r="H58" s="121">
        <f t="shared" si="4"/>
        <v>96158.333333333328</v>
      </c>
      <c r="I58" s="121">
        <f t="shared" si="4"/>
        <v>94466.666666666672</v>
      </c>
      <c r="J58" s="121">
        <f t="shared" si="4"/>
        <v>92775</v>
      </c>
      <c r="K58" s="121">
        <f t="shared" si="4"/>
        <v>91083.333333333328</v>
      </c>
      <c r="L58" s="121">
        <f t="shared" si="4"/>
        <v>89391.666666666672</v>
      </c>
      <c r="M58" s="121">
        <f t="shared" si="4"/>
        <v>87700</v>
      </c>
      <c r="N58" s="121">
        <f t="shared" si="4"/>
        <v>86008.333333333343</v>
      </c>
      <c r="O58" s="121">
        <f t="shared" si="4"/>
        <v>84316.666666666672</v>
      </c>
      <c r="P58" s="121">
        <f t="shared" si="4"/>
        <v>82625</v>
      </c>
      <c r="Q58" s="121">
        <f t="shared" si="4"/>
        <v>80933.333333333328</v>
      </c>
      <c r="R58" s="121">
        <f t="shared" si="4"/>
        <v>79241.666666666657</v>
      </c>
      <c r="S58" s="121">
        <f t="shared" si="4"/>
        <v>77550</v>
      </c>
      <c r="T58" s="121">
        <f t="shared" si="4"/>
        <v>75858.333333333328</v>
      </c>
      <c r="U58" s="121">
        <f t="shared" si="4"/>
        <v>74166.666666666657</v>
      </c>
      <c r="V58" s="121">
        <f t="shared" si="4"/>
        <v>67066.666666666657</v>
      </c>
      <c r="W58" s="121">
        <f t="shared" si="4"/>
        <v>72012.5</v>
      </c>
      <c r="X58" s="121">
        <f t="shared" si="4"/>
        <v>70208.333333333328</v>
      </c>
      <c r="Y58" s="121">
        <f t="shared" si="4"/>
        <v>68404.166666666657</v>
      </c>
      <c r="Z58" s="121">
        <f t="shared" si="4"/>
        <v>66600</v>
      </c>
      <c r="AA58" s="121">
        <f t="shared" si="4"/>
        <v>64795.833333333328</v>
      </c>
      <c r="AB58" s="121">
        <f t="shared" si="4"/>
        <v>62991.666666666664</v>
      </c>
      <c r="AC58" s="121">
        <f t="shared" si="4"/>
        <v>58483.333333333328</v>
      </c>
      <c r="AD58" s="121">
        <f t="shared" si="4"/>
        <v>56679.166666666664</v>
      </c>
      <c r="AE58" s="121">
        <f t="shared" si="4"/>
        <v>54875</v>
      </c>
      <c r="AF58" s="121">
        <f t="shared" si="4"/>
        <v>53070.833333333336</v>
      </c>
      <c r="AG58" s="121">
        <f t="shared" si="4"/>
        <v>51266.666666666672</v>
      </c>
      <c r="AH58" s="121">
        <f t="shared" si="4"/>
        <v>49462.500000000007</v>
      </c>
      <c r="AI58" s="121">
        <f t="shared" si="4"/>
        <v>47658.333333333343</v>
      </c>
      <c r="AJ58" s="121">
        <f t="shared" si="4"/>
        <v>45854.166666666679</v>
      </c>
      <c r="AK58" s="121">
        <f t="shared" si="4"/>
        <v>44050.000000000015</v>
      </c>
      <c r="AL58" s="121">
        <f t="shared" si="4"/>
        <v>42245.83333333335</v>
      </c>
      <c r="AM58" s="121">
        <f t="shared" si="4"/>
        <v>40441.666666666686</v>
      </c>
      <c r="AN58" s="121">
        <f t="shared" si="4"/>
        <v>38637.500000000022</v>
      </c>
      <c r="AO58" s="121">
        <f t="shared" si="4"/>
        <v>36833.333333333358</v>
      </c>
      <c r="AP58" s="121">
        <f t="shared" si="4"/>
        <v>35029.166666666693</v>
      </c>
      <c r="AQ58" s="121">
        <f t="shared" si="4"/>
        <v>33225.000000000029</v>
      </c>
      <c r="AR58" s="121">
        <f t="shared" si="4"/>
        <v>31420.833333333358</v>
      </c>
      <c r="AS58" s="121">
        <f t="shared" si="4"/>
        <v>29616.666666666686</v>
      </c>
      <c r="AT58" s="121">
        <f t="shared" si="4"/>
        <v>27812.500000000015</v>
      </c>
      <c r="AU58" s="121">
        <f t="shared" si="4"/>
        <v>26008.333333333343</v>
      </c>
      <c r="AV58" s="121">
        <f t="shared" si="4"/>
        <v>24204.166666666672</v>
      </c>
      <c r="AW58" s="121">
        <f t="shared" si="4"/>
        <v>22400</v>
      </c>
      <c r="AX58" s="121">
        <f t="shared" si="4"/>
        <v>20595.833333333328</v>
      </c>
      <c r="AY58" s="121">
        <f t="shared" si="4"/>
        <v>18791.666666666657</v>
      </c>
      <c r="AZ58" s="121">
        <f t="shared" si="4"/>
        <v>16987.499999999985</v>
      </c>
      <c r="BA58" s="121">
        <f t="shared" si="4"/>
        <v>15183.333333333314</v>
      </c>
      <c r="BB58" s="121">
        <f t="shared" si="4"/>
        <v>13379.166666666642</v>
      </c>
      <c r="BC58" s="121">
        <f t="shared" si="4"/>
        <v>11574.999999999971</v>
      </c>
      <c r="BD58" s="121">
        <f t="shared" si="4"/>
        <v>9770.8333333332994</v>
      </c>
      <c r="BE58" s="121">
        <f t="shared" si="4"/>
        <v>7966.6666666666279</v>
      </c>
      <c r="BF58" s="121">
        <f t="shared" si="4"/>
        <v>6162.4999999999563</v>
      </c>
      <c r="BG58" s="121">
        <f t="shared" si="4"/>
        <v>4358.3333333332848</v>
      </c>
      <c r="BH58" s="121">
        <f t="shared" si="4"/>
        <v>2554.1666666666133</v>
      </c>
      <c r="BI58" s="121">
        <f t="shared" si="4"/>
        <v>749.99999999994179</v>
      </c>
      <c r="BJ58" s="121">
        <f t="shared" si="4"/>
        <v>-1054.1666666667297</v>
      </c>
      <c r="BK58" s="121">
        <f t="shared" si="4"/>
        <v>-2858.3333333334012</v>
      </c>
      <c r="BL58" s="121">
        <f t="shared" si="4"/>
        <v>-4662.5000000000728</v>
      </c>
    </row>
    <row r="59" spans="2:64" x14ac:dyDescent="0.15">
      <c r="B59" s="309" t="s">
        <v>470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479</v>
      </c>
      <c r="C60" s="135"/>
      <c r="D60" s="121">
        <f t="shared" ref="D60:AI60" si="5">D58+D53</f>
        <v>81682446.666666672</v>
      </c>
      <c r="E60" s="121">
        <f t="shared" si="5"/>
        <v>65351376.666666672</v>
      </c>
      <c r="F60" s="121">
        <f t="shared" si="5"/>
        <v>49047615</v>
      </c>
      <c r="G60" s="121">
        <f t="shared" si="5"/>
        <v>32740796.666666664</v>
      </c>
      <c r="H60" s="121">
        <f t="shared" si="5"/>
        <v>16435451.666666664</v>
      </c>
      <c r="I60" s="121">
        <f t="shared" si="5"/>
        <v>98132060.022666693</v>
      </c>
      <c r="J60" s="121">
        <f t="shared" si="5"/>
        <v>81789965.022666693</v>
      </c>
      <c r="K60" s="121">
        <f t="shared" si="5"/>
        <v>65424830.022666693</v>
      </c>
      <c r="L60" s="121">
        <f t="shared" si="5"/>
        <v>49092035.022666685</v>
      </c>
      <c r="M60" s="121">
        <f t="shared" si="5"/>
        <v>32764100.022666685</v>
      </c>
      <c r="N60" s="121">
        <f t="shared" si="5"/>
        <v>16466638.344666684</v>
      </c>
      <c r="O60" s="121">
        <f t="shared" si="5"/>
        <v>87713318.017183363</v>
      </c>
      <c r="P60" s="121">
        <f t="shared" si="5"/>
        <v>71240661.524683356</v>
      </c>
      <c r="Q60" s="121">
        <f t="shared" si="5"/>
        <v>53497571.132583357</v>
      </c>
      <c r="R60" s="121">
        <f t="shared" si="5"/>
        <v>35773405.922733359</v>
      </c>
      <c r="S60" s="121">
        <f t="shared" si="5"/>
        <v>18187727.128033359</v>
      </c>
      <c r="T60" s="121">
        <f t="shared" si="5"/>
        <v>582483.33333333337</v>
      </c>
      <c r="U60" s="121">
        <f t="shared" si="5"/>
        <v>-17000045.461366668</v>
      </c>
      <c r="V60" s="121">
        <f t="shared" si="5"/>
        <v>-30580042.589400005</v>
      </c>
      <c r="W60" s="121">
        <f t="shared" si="5"/>
        <v>-42168538.884100005</v>
      </c>
      <c r="X60" s="121">
        <f t="shared" si="5"/>
        <v>-53717444.996550001</v>
      </c>
      <c r="Y60" s="121">
        <f t="shared" si="5"/>
        <v>-65229622.752750009</v>
      </c>
      <c r="Z60" s="121">
        <f t="shared" si="5"/>
        <v>-76770240.033950001</v>
      </c>
      <c r="AA60" s="121">
        <f t="shared" si="5"/>
        <v>-88179388.946937501</v>
      </c>
      <c r="AB60" s="121">
        <f t="shared" si="5"/>
        <v>-99612914.514687493</v>
      </c>
      <c r="AC60" s="121">
        <f t="shared" si="5"/>
        <v>-110068922.22112916</v>
      </c>
      <c r="AD60" s="121">
        <f t="shared" si="5"/>
        <v>-120208424.78987415</v>
      </c>
      <c r="AE60" s="121">
        <f t="shared" si="5"/>
        <v>-130217961.71683416</v>
      </c>
      <c r="AF60" s="121">
        <f t="shared" si="5"/>
        <v>-140264183.64379415</v>
      </c>
      <c r="AG60" s="121">
        <f t="shared" si="5"/>
        <v>-150197150.87521917</v>
      </c>
      <c r="AH60" s="121">
        <f t="shared" si="5"/>
        <v>-160136418.10664415</v>
      </c>
      <c r="AI60" s="121">
        <f t="shared" si="5"/>
        <v>-170070766.45231915</v>
      </c>
      <c r="AJ60" s="121">
        <f t="shared" ref="AJ60:BL60" si="6">AJ58+AJ53</f>
        <v>-180127005.54152918</v>
      </c>
      <c r="AK60" s="121">
        <f t="shared" si="6"/>
        <v>-190178555.23948917</v>
      </c>
      <c r="AL60" s="121">
        <f t="shared" si="6"/>
        <v>-200314216.23599666</v>
      </c>
      <c r="AM60" s="121">
        <f t="shared" si="6"/>
        <v>-210450767.71147668</v>
      </c>
      <c r="AN60" s="121">
        <f t="shared" si="6"/>
        <v>-220729269.74247918</v>
      </c>
      <c r="AO60" s="121">
        <f t="shared" si="6"/>
        <v>-231847406.84840679</v>
      </c>
      <c r="AP60" s="121">
        <f t="shared" si="6"/>
        <v>-242372477.14864245</v>
      </c>
      <c r="AQ60" s="121">
        <f t="shared" si="6"/>
        <v>-252668527.91138756</v>
      </c>
      <c r="AR60" s="121">
        <f t="shared" si="6"/>
        <v>-263006994.94278768</v>
      </c>
      <c r="AS60" s="121">
        <f t="shared" si="6"/>
        <v>-273147895.74388456</v>
      </c>
      <c r="AT60" s="121">
        <f t="shared" si="6"/>
        <v>-283295096.54498148</v>
      </c>
      <c r="AU60" s="121">
        <f t="shared" si="6"/>
        <v>-293437818.26367337</v>
      </c>
      <c r="AV60" s="121">
        <f t="shared" si="6"/>
        <v>-303797914.19391847</v>
      </c>
      <c r="AW60" s="121">
        <f t="shared" si="6"/>
        <v>-314153137.14300859</v>
      </c>
      <c r="AX60" s="121">
        <f t="shared" si="6"/>
        <v>-324683708.23843426</v>
      </c>
      <c r="AY60" s="121">
        <f t="shared" si="6"/>
        <v>-335278309.90207058</v>
      </c>
      <c r="AZ60" s="121">
        <f t="shared" si="6"/>
        <v>-346101364.88095397</v>
      </c>
      <c r="BA60" s="121">
        <f t="shared" si="6"/>
        <v>-357863236.97221828</v>
      </c>
      <c r="BB60" s="121">
        <f t="shared" si="6"/>
        <v>-368609382.25217545</v>
      </c>
      <c r="BC60" s="121">
        <f t="shared" si="6"/>
        <v>-378982699.1506598</v>
      </c>
      <c r="BD60" s="121">
        <f t="shared" si="6"/>
        <v>-389404843.9788515</v>
      </c>
      <c r="BE60" s="121">
        <f t="shared" si="6"/>
        <v>-399493175.05494517</v>
      </c>
      <c r="BF60" s="121">
        <f t="shared" si="6"/>
        <v>-409587806.13103896</v>
      </c>
      <c r="BG60" s="121">
        <f t="shared" si="6"/>
        <v>-419677342.09242553</v>
      </c>
      <c r="BH60" s="121">
        <f t="shared" si="6"/>
        <v>-430133184.46590984</v>
      </c>
      <c r="BI60" s="121">
        <f t="shared" si="6"/>
        <v>-440584080.69690776</v>
      </c>
      <c r="BJ60" s="121">
        <f t="shared" si="6"/>
        <v>-451279682.26467121</v>
      </c>
      <c r="BK60" s="121">
        <f t="shared" si="6"/>
        <v>-462264609.002671</v>
      </c>
      <c r="BL60" s="121">
        <f t="shared" si="6"/>
        <v>-473634013.18188268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480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387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481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470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482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483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484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470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1084</v>
      </c>
      <c r="C77" s="136"/>
      <c r="D77" s="121">
        <f>IF($D42="Y",'FIN-CASHFLOW_CWS'!C60,'FIN-CASHFLOW_CWS'!C65)</f>
        <v>81711038.666666672</v>
      </c>
      <c r="E77" s="121">
        <f>IF($D42="Y",'FIN-CASHFLOW_CWS'!D60,'FIN-CASHFLOW_CWS'!D65)</f>
        <v>81711038.666666672</v>
      </c>
      <c r="F77" s="121">
        <f>IF($D42="Y",'FIN-CASHFLOW_CWS'!E60,'FIN-CASHFLOW_CWS'!E65)</f>
        <v>81711038.666666672</v>
      </c>
      <c r="G77" s="121">
        <f>IF($D42="Y",'FIN-CASHFLOW_CWS'!F60,'FIN-CASHFLOW_CWS'!F65)</f>
        <v>81711038.666666672</v>
      </c>
      <c r="H77" s="121">
        <f>IF($D42="Y",'FIN-CASHFLOW_CWS'!G60,'FIN-CASHFLOW_CWS'!G65)</f>
        <v>81711038.666666672</v>
      </c>
      <c r="I77" s="121">
        <f>IF($D42="Y",'FIN-CASHFLOW_CWS'!H60,'FIN-CASHFLOW_CWS'!H65)</f>
        <v>179748632.02266669</v>
      </c>
      <c r="J77" s="121">
        <f>IF($D42="Y",'FIN-CASHFLOW_CWS'!I60,'FIN-CASHFLOW_CWS'!I65)</f>
        <v>179748632.02266669</v>
      </c>
      <c r="K77" s="121">
        <f>IF($D42="Y",'FIN-CASHFLOW_CWS'!J60,'FIN-CASHFLOW_CWS'!J65)</f>
        <v>179748632.02266669</v>
      </c>
      <c r="L77" s="121">
        <f>IF($D42="Y",'FIN-CASHFLOW_CWS'!K60,'FIN-CASHFLOW_CWS'!K65)</f>
        <v>179748632.02266669</v>
      </c>
      <c r="M77" s="121">
        <f>IF($D42="Y",'FIN-CASHFLOW_CWS'!L60,'FIN-CASHFLOW_CWS'!L65)</f>
        <v>179748632.02266669</v>
      </c>
      <c r="N77" s="121">
        <f>IF($D42="Y",'FIN-CASHFLOW_CWS'!M60,'FIN-CASHFLOW_CWS'!M65)</f>
        <v>179748632.02266669</v>
      </c>
      <c r="O77" s="121">
        <f>IF($D42="Y",'FIN-CASHFLOW_CWS'!N60,'FIN-CASHFLOW_CWS'!N65)</f>
        <v>267280298.37318337</v>
      </c>
      <c r="P77" s="121">
        <f>IF($D42="Y",'FIN-CASHFLOW_CWS'!O60,'FIN-CASHFLOW_CWS'!O65)</f>
        <v>267280298.37318337</v>
      </c>
      <c r="Q77" s="121">
        <f>IF($D42="Y",'FIN-CASHFLOW_CWS'!P60,'FIN-CASHFLOW_CWS'!P65)</f>
        <v>267280298.37318337</v>
      </c>
      <c r="R77" s="121">
        <f>IF($D42="Y",'FIN-CASHFLOW_CWS'!Q60,'FIN-CASHFLOW_CWS'!Q65)</f>
        <v>267280298.37318337</v>
      </c>
      <c r="S77" s="121">
        <f>IF($D42="Y",'FIN-CASHFLOW_CWS'!R60,'FIN-CASHFLOW_CWS'!R65)</f>
        <v>267280298.37318337</v>
      </c>
      <c r="T77" s="121">
        <f>IF($D42="Y",'FIN-CASHFLOW_CWS'!S60,'FIN-CASHFLOW_CWS'!S65)</f>
        <v>267280298.37318337</v>
      </c>
      <c r="U77" s="121">
        <f>IF($D42="Y",'FIN-CASHFLOW_CWS'!T60,'FIN-CASHFLOW_CWS'!T65)</f>
        <v>267280298.37318337</v>
      </c>
      <c r="V77" s="121">
        <f>IF($D42="Y",'FIN-CASHFLOW_CWS'!U60,'FIN-CASHFLOW_CWS'!U65)</f>
        <v>267280298.37318337</v>
      </c>
      <c r="W77" s="121">
        <f>IF($D42="Y",'FIN-CASHFLOW_CWS'!V60,'FIN-CASHFLOW_CWS'!V65)</f>
        <v>267280298.37318337</v>
      </c>
      <c r="X77" s="121">
        <f>IF($D42="Y",'FIN-CASHFLOW_CWS'!W60,'FIN-CASHFLOW_CWS'!W65)</f>
        <v>267280298.37318337</v>
      </c>
      <c r="Y77" s="121">
        <f>IF($D42="Y",'FIN-CASHFLOW_CWS'!X60,'FIN-CASHFLOW_CWS'!X65)</f>
        <v>267280298.37318337</v>
      </c>
      <c r="Z77" s="121">
        <f>IF($D42="Y",'FIN-CASHFLOW_CWS'!Y60,'FIN-CASHFLOW_CWS'!Y65)</f>
        <v>267280298.37318337</v>
      </c>
      <c r="AA77" s="121">
        <f>IF($D42="Y",'FIN-CASHFLOW_CWS'!Z60,'FIN-CASHFLOW_CWS'!Z65)</f>
        <v>267280298.37318337</v>
      </c>
      <c r="AB77" s="121">
        <f>IF($D42="Y",'FIN-CASHFLOW_CWS'!AA60,'FIN-CASHFLOW_CWS'!AA65)</f>
        <v>267280298.37318337</v>
      </c>
      <c r="AC77" s="121">
        <f>IF($D42="Y",'FIN-CASHFLOW_CWS'!AB60,'FIN-CASHFLOW_CWS'!AB65)</f>
        <v>267280298.37318337</v>
      </c>
      <c r="AD77" s="121">
        <f>IF($D42="Y",'FIN-CASHFLOW_CWS'!AC60,'FIN-CASHFLOW_CWS'!AC65)</f>
        <v>267280298.37318337</v>
      </c>
      <c r="AE77" s="121">
        <f>IF($D42="Y",'FIN-CASHFLOW_CWS'!AD60,'FIN-CASHFLOW_CWS'!AD65)</f>
        <v>267280298.37318337</v>
      </c>
      <c r="AF77" s="121">
        <f>IF($D42="Y",'FIN-CASHFLOW_CWS'!AE60,'FIN-CASHFLOW_CWS'!AE65)</f>
        <v>267280298.37318337</v>
      </c>
      <c r="AG77" s="121">
        <f>IF($D42="Y",'FIN-CASHFLOW_CWS'!AF60,'FIN-CASHFLOW_CWS'!AF65)</f>
        <v>267280298.37318337</v>
      </c>
      <c r="AH77" s="121">
        <f>IF($D42="Y",'FIN-CASHFLOW_CWS'!AG60,'FIN-CASHFLOW_CWS'!AG65)</f>
        <v>267280298.37318337</v>
      </c>
      <c r="AI77" s="121">
        <f>IF($D42="Y",'FIN-CASHFLOW_CWS'!AH60,'FIN-CASHFLOW_CWS'!AH65)</f>
        <v>267280298.37318337</v>
      </c>
      <c r="AJ77" s="121">
        <f>IF($D42="Y",'FIN-CASHFLOW_CWS'!AI60,'FIN-CASHFLOW_CWS'!AI65)</f>
        <v>267280298.37318337</v>
      </c>
      <c r="AK77" s="121">
        <f>IF($D42="Y",'FIN-CASHFLOW_CWS'!AJ60,'FIN-CASHFLOW_CWS'!AJ65)</f>
        <v>267280298.37318337</v>
      </c>
      <c r="AL77" s="121">
        <f>IF($D42="Y",'FIN-CASHFLOW_CWS'!AK60,'FIN-CASHFLOW_CWS'!AK65)</f>
        <v>267280298.37318337</v>
      </c>
      <c r="AM77" s="121">
        <f>IF($D42="Y",'FIN-CASHFLOW_CWS'!AL60,'FIN-CASHFLOW_CWS'!AL65)</f>
        <v>267280298.37318337</v>
      </c>
      <c r="AN77" s="121">
        <f>IF($D42="Y",'FIN-CASHFLOW_CWS'!AM60,'FIN-CASHFLOW_CWS'!AM65)</f>
        <v>267280298.37318337</v>
      </c>
      <c r="AO77" s="121">
        <f>IF($D42="Y",'FIN-CASHFLOW_CWS'!AN60,'FIN-CASHFLOW_CWS'!AN65)</f>
        <v>267280298.37318337</v>
      </c>
      <c r="AP77" s="121">
        <f>IF($D42="Y",'FIN-CASHFLOW_CWS'!AO60,'FIN-CASHFLOW_CWS'!AO65)</f>
        <v>267280298.37318337</v>
      </c>
      <c r="AQ77" s="121">
        <f>IF($D42="Y",'FIN-CASHFLOW_CWS'!AP60,'FIN-CASHFLOW_CWS'!AP65)</f>
        <v>267280298.37318337</v>
      </c>
      <c r="AR77" s="121">
        <f>IF($D42="Y",'FIN-CASHFLOW_CWS'!AQ60,'FIN-CASHFLOW_CWS'!AQ65)</f>
        <v>267280298.37318337</v>
      </c>
      <c r="AS77" s="121">
        <f>IF($D42="Y",'FIN-CASHFLOW_CWS'!AR60,'FIN-CASHFLOW_CWS'!AR65)</f>
        <v>267280298.37318337</v>
      </c>
      <c r="AT77" s="121">
        <f>IF($D42="Y",'FIN-CASHFLOW_CWS'!AS60,'FIN-CASHFLOW_CWS'!AS65)</f>
        <v>267280298.37318337</v>
      </c>
      <c r="AU77" s="121">
        <f>IF($D42="Y",'FIN-CASHFLOW_CWS'!AT60,'FIN-CASHFLOW_CWS'!AT65)</f>
        <v>267280298.37318337</v>
      </c>
      <c r="AV77" s="121">
        <f>IF($D42="Y",'FIN-CASHFLOW_CWS'!AU60,'FIN-CASHFLOW_CWS'!AU65)</f>
        <v>267280298.37318337</v>
      </c>
      <c r="AW77" s="121">
        <f>IF($D42="Y",'FIN-CASHFLOW_CWS'!AV60,'FIN-CASHFLOW_CWS'!AV65)</f>
        <v>267280298.37318337</v>
      </c>
      <c r="AX77" s="121">
        <f>IF($D42="Y",'FIN-CASHFLOW_CWS'!AW60,'FIN-CASHFLOW_CWS'!AW65)</f>
        <v>267280298.37318337</v>
      </c>
      <c r="AY77" s="121">
        <f>IF($D42="Y",'FIN-CASHFLOW_CWS'!AX60,'FIN-CASHFLOW_CWS'!AX65)</f>
        <v>267280298.37318337</v>
      </c>
      <c r="AZ77" s="121">
        <f>IF($D42="Y",'FIN-CASHFLOW_CWS'!AY60,'FIN-CASHFLOW_CWS'!AY65)</f>
        <v>267280298.37318337</v>
      </c>
      <c r="BA77" s="121">
        <f>IF($D42="Y",'FIN-CASHFLOW_CWS'!AZ60,'FIN-CASHFLOW_CWS'!AZ65)</f>
        <v>267280298.37318337</v>
      </c>
      <c r="BB77" s="121">
        <f>IF($D42="Y",'FIN-CASHFLOW_CWS'!BA60,'FIN-CASHFLOW_CWS'!BA65)</f>
        <v>267280298.37318337</v>
      </c>
      <c r="BC77" s="121">
        <f>IF($D42="Y",'FIN-CASHFLOW_CWS'!BB60,'FIN-CASHFLOW_CWS'!BB65)</f>
        <v>267280298.37318337</v>
      </c>
      <c r="BD77" s="121">
        <f>IF($D42="Y",'FIN-CASHFLOW_CWS'!BC60,'FIN-CASHFLOW_CWS'!BC65)</f>
        <v>267280298.37318337</v>
      </c>
      <c r="BE77" s="121">
        <f>IF($D42="Y",'FIN-CASHFLOW_CWS'!BD60,'FIN-CASHFLOW_CWS'!BD65)</f>
        <v>267280298.37318337</v>
      </c>
      <c r="BF77" s="121">
        <f>IF($D42="Y",'FIN-CASHFLOW_CWS'!BE60,'FIN-CASHFLOW_CWS'!BE65)</f>
        <v>267280298.37318337</v>
      </c>
      <c r="BG77" s="121">
        <f>IF($D42="Y",'FIN-CASHFLOW_CWS'!BF60,'FIN-CASHFLOW_CWS'!BF65)</f>
        <v>267280298.37318337</v>
      </c>
      <c r="BH77" s="121">
        <f>IF($D42="Y",'FIN-CASHFLOW_CWS'!BG60,'FIN-CASHFLOW_CWS'!BG65)</f>
        <v>267280298.37318337</v>
      </c>
      <c r="BI77" s="121">
        <f>IF($D42="Y",'FIN-CASHFLOW_CWS'!BH60,'FIN-CASHFLOW_CWS'!BH65)</f>
        <v>267280298.37318337</v>
      </c>
      <c r="BJ77" s="121">
        <f>IF($D42="Y",'FIN-CASHFLOW_CWS'!BI60,'FIN-CASHFLOW_CWS'!BI65)</f>
        <v>267280298.37318337</v>
      </c>
      <c r="BK77" s="121">
        <f>IF($D42="Y",'FIN-CASHFLOW_CWS'!BJ60,'FIN-CASHFLOW_CWS'!BJ65)</f>
        <v>267280298.37318337</v>
      </c>
      <c r="BL77" s="121">
        <f>IF($D42="Y",'FIN-CASHFLOW_CWS'!BK60,'FIN-CASHFLOW_CWS'!BK65)</f>
        <v>267280298.37318337</v>
      </c>
    </row>
    <row r="78" spans="2:64" x14ac:dyDescent="0.15">
      <c r="B78" s="309" t="s">
        <v>1003</v>
      </c>
      <c r="C78" s="136"/>
      <c r="D78" s="121">
        <v>0</v>
      </c>
      <c r="E78" s="121">
        <f>D78+D79</f>
        <v>-28592</v>
      </c>
      <c r="F78" s="121">
        <f t="shared" ref="F78:BL78" si="10">E78+E79</f>
        <v>-16359662</v>
      </c>
      <c r="G78" s="121">
        <f t="shared" si="10"/>
        <v>-32663423.666666668</v>
      </c>
      <c r="H78" s="121">
        <f t="shared" si="10"/>
        <v>-48970242</v>
      </c>
      <c r="I78" s="121">
        <f t="shared" si="10"/>
        <v>-65275587</v>
      </c>
      <c r="J78" s="121">
        <f t="shared" si="10"/>
        <v>-81616572</v>
      </c>
      <c r="K78" s="121">
        <f t="shared" si="10"/>
        <v>-97958667</v>
      </c>
      <c r="L78" s="121">
        <f t="shared" si="10"/>
        <v>-114333552</v>
      </c>
      <c r="M78" s="121">
        <f t="shared" si="10"/>
        <v>-130676097</v>
      </c>
      <c r="N78" s="121">
        <f t="shared" si="10"/>
        <v>-147013032</v>
      </c>
      <c r="O78" s="121">
        <f t="shared" si="10"/>
        <v>-163322493.678</v>
      </c>
      <c r="P78" s="121">
        <f t="shared" si="10"/>
        <v>-179617980.35600001</v>
      </c>
      <c r="Q78" s="121">
        <f t="shared" si="10"/>
        <v>-196127386.84850001</v>
      </c>
      <c r="R78" s="121">
        <f t="shared" si="10"/>
        <v>-213893877.24060002</v>
      </c>
      <c r="S78" s="121">
        <f t="shared" si="10"/>
        <v>-231612192.45045</v>
      </c>
      <c r="T78" s="121">
        <f t="shared" si="10"/>
        <v>-249197871.24515</v>
      </c>
      <c r="U78" s="121">
        <f t="shared" si="10"/>
        <v>-266803115.03985</v>
      </c>
      <c r="V78" s="121">
        <f t="shared" si="10"/>
        <v>-284392393.83455002</v>
      </c>
      <c r="W78" s="121">
        <f t="shared" si="10"/>
        <v>-297985890.96258336</v>
      </c>
      <c r="X78" s="121">
        <f t="shared" si="10"/>
        <v>-309581137.25728339</v>
      </c>
      <c r="Y78" s="121">
        <f t="shared" si="10"/>
        <v>-321142868.36973339</v>
      </c>
      <c r="Z78" s="121">
        <f t="shared" si="10"/>
        <v>-332667871.12593341</v>
      </c>
      <c r="AA78" s="121">
        <f t="shared" si="10"/>
        <v>-344210513.4071334</v>
      </c>
      <c r="AB78" s="121">
        <f t="shared" si="10"/>
        <v>-355670287.32012087</v>
      </c>
      <c r="AC78" s="121">
        <f t="shared" si="10"/>
        <v>-367168612.88787085</v>
      </c>
      <c r="AD78" s="121">
        <f t="shared" si="10"/>
        <v>-377626240.59431249</v>
      </c>
      <c r="AE78" s="121">
        <f t="shared" si="10"/>
        <v>-387765743.16305751</v>
      </c>
      <c r="AF78" s="121">
        <f t="shared" si="10"/>
        <v>-397789860.0900175</v>
      </c>
      <c r="AG78" s="121">
        <f t="shared" si="10"/>
        <v>-407836082.01697749</v>
      </c>
      <c r="AH78" s="121">
        <f t="shared" si="10"/>
        <v>-417754469.24840248</v>
      </c>
      <c r="AI78" s="121">
        <f t="shared" si="10"/>
        <v>-427679156.47982746</v>
      </c>
      <c r="AJ78" s="121">
        <f t="shared" si="10"/>
        <v>-437598924.82550246</v>
      </c>
      <c r="AK78" s="121">
        <f t="shared" si="10"/>
        <v>-447626003.91471243</v>
      </c>
      <c r="AL78" s="121">
        <f t="shared" si="10"/>
        <v>-457648393.61267245</v>
      </c>
      <c r="AM78" s="121">
        <f t="shared" si="10"/>
        <v>-467796204.60917997</v>
      </c>
      <c r="AN78" s="121">
        <f t="shared" si="10"/>
        <v>-478027526.08465999</v>
      </c>
      <c r="AO78" s="121">
        <f t="shared" si="10"/>
        <v>-488397153.11566252</v>
      </c>
      <c r="AP78" s="121">
        <f t="shared" si="10"/>
        <v>-499517841.72159016</v>
      </c>
      <c r="AQ78" s="121">
        <f t="shared" si="10"/>
        <v>-510042608.27182579</v>
      </c>
      <c r="AR78" s="121">
        <f t="shared" si="10"/>
        <v>-520358888.78457093</v>
      </c>
      <c r="AS78" s="121">
        <f t="shared" si="10"/>
        <v>-530697355.81597108</v>
      </c>
      <c r="AT78" s="121">
        <f t="shared" si="10"/>
        <v>-540818026.86706793</v>
      </c>
      <c r="AU78" s="121">
        <f t="shared" si="10"/>
        <v>-550944997.91816485</v>
      </c>
      <c r="AV78" s="121">
        <f t="shared" si="10"/>
        <v>-561066943.13685668</v>
      </c>
      <c r="AW78" s="121">
        <f t="shared" si="10"/>
        <v>-571386032.81710184</v>
      </c>
      <c r="AX78" s="121">
        <f t="shared" si="10"/>
        <v>-581700249.51619196</v>
      </c>
      <c r="AY78" s="121">
        <f t="shared" si="10"/>
        <v>-592234647.86161757</v>
      </c>
      <c r="AZ78" s="121">
        <f t="shared" si="10"/>
        <v>-602942426.77525389</v>
      </c>
      <c r="BA78" s="121">
        <f t="shared" si="10"/>
        <v>-613883579.75413728</v>
      </c>
      <c r="BB78" s="121">
        <f t="shared" si="10"/>
        <v>-625648404.29540157</v>
      </c>
      <c r="BC78" s="121">
        <f t="shared" si="10"/>
        <v>-636394549.57535875</v>
      </c>
      <c r="BD78" s="121">
        <f t="shared" si="10"/>
        <v>-646794438.52384317</v>
      </c>
      <c r="BE78" s="121">
        <f t="shared" si="10"/>
        <v>-657216583.35203481</v>
      </c>
      <c r="BF78" s="121">
        <f t="shared" si="10"/>
        <v>-667278342.37812853</v>
      </c>
      <c r="BG78" s="121">
        <f t="shared" si="10"/>
        <v>-677346401.40422225</v>
      </c>
      <c r="BH78" s="121">
        <f t="shared" si="10"/>
        <v>-687409365.31560874</v>
      </c>
      <c r="BI78" s="121">
        <f t="shared" si="10"/>
        <v>-697812063.58909309</v>
      </c>
      <c r="BJ78" s="121">
        <f t="shared" si="10"/>
        <v>-708209815.72009099</v>
      </c>
      <c r="BK78" s="121">
        <f t="shared" si="10"/>
        <v>-718965450.43785441</v>
      </c>
      <c r="BL78" s="121">
        <f t="shared" si="10"/>
        <v>-730036982.37585425</v>
      </c>
    </row>
    <row r="79" spans="2:64" s="33" customFormat="1" x14ac:dyDescent="0.15">
      <c r="B79" s="310" t="s">
        <v>487</v>
      </c>
      <c r="C79" s="137"/>
      <c r="D79" s="70">
        <f>'FIN-CASHFLOW_CWS'!C35</f>
        <v>-28592</v>
      </c>
      <c r="E79" s="70">
        <f>'FIN-CASHFLOW_CWS'!D35</f>
        <v>-16331070</v>
      </c>
      <c r="F79" s="70">
        <f>'FIN-CASHFLOW_CWS'!E35</f>
        <v>-16303761.666666668</v>
      </c>
      <c r="G79" s="70">
        <f>'FIN-CASHFLOW_CWS'!F35</f>
        <v>-16306818.333333334</v>
      </c>
      <c r="H79" s="70">
        <f>'FIN-CASHFLOW_CWS'!G35</f>
        <v>-16305345</v>
      </c>
      <c r="I79" s="70">
        <f>'FIN-CASHFLOW_CWS'!H35</f>
        <v>-16340985</v>
      </c>
      <c r="J79" s="70">
        <f>'FIN-CASHFLOW_CWS'!I35</f>
        <v>-16342095</v>
      </c>
      <c r="K79" s="70">
        <f>'FIN-CASHFLOW_CWS'!J35</f>
        <v>-16374885</v>
      </c>
      <c r="L79" s="70">
        <f>'FIN-CASHFLOW_CWS'!K35</f>
        <v>-16342545</v>
      </c>
      <c r="M79" s="70">
        <f>'FIN-CASHFLOW_CWS'!L35</f>
        <v>-16336935</v>
      </c>
      <c r="N79" s="70">
        <f>'FIN-CASHFLOW_CWS'!M35</f>
        <v>-16309461.678000001</v>
      </c>
      <c r="O79" s="70">
        <f>'FIN-CASHFLOW_CWS'!N35</f>
        <v>-16295486.678000001</v>
      </c>
      <c r="P79" s="70">
        <f>'FIN-CASHFLOW_CWS'!O35</f>
        <v>-16509406.4925</v>
      </c>
      <c r="Q79" s="70">
        <f>'FIN-CASHFLOW_CWS'!P35</f>
        <v>-17766490.392100003</v>
      </c>
      <c r="R79" s="70">
        <f>'FIN-CASHFLOW_CWS'!Q35</f>
        <v>-17718315.209849998</v>
      </c>
      <c r="S79" s="70">
        <f>'FIN-CASHFLOW_CWS'!R35</f>
        <v>-17585678.794700004</v>
      </c>
      <c r="T79" s="70">
        <f>'FIN-CASHFLOW_CWS'!S35</f>
        <v>-17605243.794700004</v>
      </c>
      <c r="U79" s="70">
        <f>'FIN-CASHFLOW_CWS'!T35</f>
        <v>-17589278.794700004</v>
      </c>
      <c r="V79" s="70">
        <f>'FIN-CASHFLOW_CWS'!U35</f>
        <v>-13593497.128033334</v>
      </c>
      <c r="W79" s="70">
        <f>'FIN-CASHFLOW_CWS'!V35</f>
        <v>-11595246.2947</v>
      </c>
      <c r="X79" s="70">
        <f>'FIN-CASHFLOW_CWS'!W35</f>
        <v>-11561731.11245</v>
      </c>
      <c r="Y79" s="70">
        <f>'FIN-CASHFLOW_CWS'!X35</f>
        <v>-11525002.756200003</v>
      </c>
      <c r="Z79" s="70">
        <f>'FIN-CASHFLOW_CWS'!Y35</f>
        <v>-11542642.281200001</v>
      </c>
      <c r="AA79" s="70">
        <f>'FIN-CASHFLOW_CWS'!Z35</f>
        <v>-11459773.912987499</v>
      </c>
      <c r="AB79" s="70">
        <f>'FIN-CASHFLOW_CWS'!AA35</f>
        <v>-11498325.567749999</v>
      </c>
      <c r="AC79" s="70">
        <f>'FIN-CASHFLOW_CWS'!AB35</f>
        <v>-10457627.706441667</v>
      </c>
      <c r="AD79" s="70">
        <f>'FIN-CASHFLOW_CWS'!AC35</f>
        <v>-10139502.568745</v>
      </c>
      <c r="AE79" s="70">
        <f>'FIN-CASHFLOW_CWS'!AD35</f>
        <v>-10024116.926960001</v>
      </c>
      <c r="AF79" s="70">
        <f>'FIN-CASHFLOW_CWS'!AE35</f>
        <v>-10046221.926960001</v>
      </c>
      <c r="AG79" s="70">
        <f>'FIN-CASHFLOW_CWS'!AF35</f>
        <v>-9918387.2314250004</v>
      </c>
      <c r="AH79" s="70">
        <f>'FIN-CASHFLOW_CWS'!AG35</f>
        <v>-9924687.2314250004</v>
      </c>
      <c r="AI79" s="70">
        <f>'FIN-CASHFLOW_CWS'!AH35</f>
        <v>-9919768.3456749991</v>
      </c>
      <c r="AJ79" s="70">
        <f>'FIN-CASHFLOW_CWS'!AI35</f>
        <v>-10027079.089210002</v>
      </c>
      <c r="AK79" s="70">
        <f>'FIN-CASHFLOW_CWS'!AJ35</f>
        <v>-10022389.69796</v>
      </c>
      <c r="AL79" s="70">
        <f>'FIN-CASHFLOW_CWS'!AK35</f>
        <v>-10147810.996507499</v>
      </c>
      <c r="AM79" s="70">
        <f>'FIN-CASHFLOW_CWS'!AL35</f>
        <v>-10231321.475480001</v>
      </c>
      <c r="AN79" s="70">
        <f>'FIN-CASHFLOW_CWS'!AM35</f>
        <v>-10369627.031002499</v>
      </c>
      <c r="AO79" s="70">
        <f>'FIN-CASHFLOW_CWS'!AN35</f>
        <v>-11120688.605927624</v>
      </c>
      <c r="AP79" s="70">
        <f>'FIN-CASHFLOW_CWS'!AO35</f>
        <v>-10524766.550235625</v>
      </c>
      <c r="AQ79" s="70">
        <f>'FIN-CASHFLOW_CWS'!AP35</f>
        <v>-10316280.512745125</v>
      </c>
      <c r="AR79" s="70">
        <f>'FIN-CASHFLOW_CWS'!AQ35</f>
        <v>-10338467.031400125</v>
      </c>
      <c r="AS79" s="70">
        <f>'FIN-CASHFLOW_CWS'!AR35</f>
        <v>-10120671.051096873</v>
      </c>
      <c r="AT79" s="70">
        <f>'FIN-CASHFLOW_CWS'!AS35</f>
        <v>-10126971.051096873</v>
      </c>
      <c r="AU79" s="70">
        <f>'FIN-CASHFLOW_CWS'!AT35</f>
        <v>-10121945.218691874</v>
      </c>
      <c r="AV79" s="70">
        <f>'FIN-CASHFLOW_CWS'!AU35</f>
        <v>-10319089.680245126</v>
      </c>
      <c r="AW79" s="70">
        <f>'FIN-CASHFLOW_CWS'!AV35</f>
        <v>-10314216.699090125</v>
      </c>
      <c r="AX79" s="70">
        <f>'FIN-CASHFLOW_CWS'!AW35</f>
        <v>-10534398.345425626</v>
      </c>
      <c r="AY79" s="70">
        <f>'FIN-CASHFLOW_CWS'!AX35</f>
        <v>-10707778.913636375</v>
      </c>
      <c r="AZ79" s="70">
        <f>'FIN-CASHFLOW_CWS'!AY35</f>
        <v>-10941152.978883374</v>
      </c>
      <c r="BA79" s="70">
        <f>'FIN-CASHFLOW_CWS'!AZ35</f>
        <v>-11764824.541264268</v>
      </c>
      <c r="BB79" s="70">
        <f>'FIN-CASHFLOW_CWS'!BA35</f>
        <v>-10746145.279957214</v>
      </c>
      <c r="BC79" s="70">
        <f>'FIN-CASHFLOW_CWS'!BB35</f>
        <v>-10399888.948484363</v>
      </c>
      <c r="BD79" s="70">
        <f>'FIN-CASHFLOW_CWS'!BC35</f>
        <v>-10422144.828191614</v>
      </c>
      <c r="BE79" s="70">
        <f>'FIN-CASHFLOW_CWS'!BD35</f>
        <v>-10061759.026093764</v>
      </c>
      <c r="BF79" s="70">
        <f>'FIN-CASHFLOW_CWS'!BE35</f>
        <v>-10068059.026093764</v>
      </c>
      <c r="BG79" s="70">
        <f>'FIN-CASHFLOW_CWS'!BF35</f>
        <v>-10062963.911386514</v>
      </c>
      <c r="BH79" s="70">
        <f>'FIN-CASHFLOW_CWS'!BG35</f>
        <v>-10402698.273484364</v>
      </c>
      <c r="BI79" s="70">
        <f>'FIN-CASHFLOW_CWS'!BH35</f>
        <v>-10397752.130997863</v>
      </c>
      <c r="BJ79" s="70">
        <f>'FIN-CASHFLOW_CWS'!BI35</f>
        <v>-10755634.717763463</v>
      </c>
      <c r="BK79" s="70">
        <f>'FIN-CASHFLOW_CWS'!BJ35</f>
        <v>-11071531.937999815</v>
      </c>
      <c r="BL79" s="70">
        <f>'FIN-CASHFLOW_CWS'!BK35</f>
        <v>-11443215.429211665</v>
      </c>
    </row>
    <row r="80" spans="2:64" x14ac:dyDescent="0.15">
      <c r="B80" s="306" t="s">
        <v>1085</v>
      </c>
      <c r="C80" s="135"/>
      <c r="D80" s="121">
        <f>SUM(D77:D79)</f>
        <v>81682446.666666672</v>
      </c>
      <c r="E80" s="121">
        <f>SUM(E77:E79)</f>
        <v>65351376.666666672</v>
      </c>
      <c r="F80" s="121">
        <f t="shared" ref="F80:BL80" si="11">SUM(F77:F79)</f>
        <v>49047615</v>
      </c>
      <c r="G80" s="121">
        <f t="shared" si="11"/>
        <v>32740796.666666664</v>
      </c>
      <c r="H80" s="121">
        <f t="shared" si="11"/>
        <v>16435451.666666672</v>
      </c>
      <c r="I80" s="121">
        <f t="shared" si="11"/>
        <v>98132060.022666693</v>
      </c>
      <c r="J80" s="121">
        <f t="shared" si="11"/>
        <v>81789965.022666693</v>
      </c>
      <c r="K80" s="121">
        <f t="shared" si="11"/>
        <v>65415080.022666693</v>
      </c>
      <c r="L80" s="121">
        <f t="shared" si="11"/>
        <v>49072535.022666693</v>
      </c>
      <c r="M80" s="121">
        <f t="shared" si="11"/>
        <v>32735600.022666693</v>
      </c>
      <c r="N80" s="121">
        <f t="shared" si="11"/>
        <v>16426138.344666691</v>
      </c>
      <c r="O80" s="121">
        <f t="shared" si="11"/>
        <v>87662318.017183363</v>
      </c>
      <c r="P80" s="121">
        <f t="shared" si="11"/>
        <v>71152911.524683356</v>
      </c>
      <c r="Q80" s="121">
        <f t="shared" si="11"/>
        <v>53386421.13258335</v>
      </c>
      <c r="R80" s="121">
        <f t="shared" si="11"/>
        <v>35668105.922733352</v>
      </c>
      <c r="S80" s="121">
        <f t="shared" si="11"/>
        <v>18082427.128033362</v>
      </c>
      <c r="T80" s="121">
        <f t="shared" si="11"/>
        <v>477183.33333336562</v>
      </c>
      <c r="U80" s="121">
        <f t="shared" si="11"/>
        <v>-17112095.461366631</v>
      </c>
      <c r="V80" s="121">
        <f t="shared" si="11"/>
        <v>-30705592.589399986</v>
      </c>
      <c r="W80" s="121">
        <f t="shared" si="11"/>
        <v>-42300838.88409999</v>
      </c>
      <c r="X80" s="121">
        <f t="shared" si="11"/>
        <v>-53862569.996550024</v>
      </c>
      <c r="Y80" s="121">
        <f t="shared" si="11"/>
        <v>-65387572.752750024</v>
      </c>
      <c r="Z80" s="121">
        <f t="shared" si="11"/>
        <v>-76930215.033950046</v>
      </c>
      <c r="AA80" s="121">
        <f t="shared" si="11"/>
        <v>-88389988.946937531</v>
      </c>
      <c r="AB80" s="121">
        <f t="shared" si="11"/>
        <v>-99888314.514687508</v>
      </c>
      <c r="AC80" s="121">
        <f t="shared" si="11"/>
        <v>-110345942.22112915</v>
      </c>
      <c r="AD80" s="121">
        <f t="shared" si="11"/>
        <v>-120485444.78987412</v>
      </c>
      <c r="AE80" s="121">
        <f t="shared" si="11"/>
        <v>-130509561.71683414</v>
      </c>
      <c r="AF80" s="121">
        <f t="shared" si="11"/>
        <v>-140555783.64379412</v>
      </c>
      <c r="AG80" s="121">
        <f t="shared" si="11"/>
        <v>-150474170.87521911</v>
      </c>
      <c r="AH80" s="121">
        <f t="shared" si="11"/>
        <v>-160398858.10664409</v>
      </c>
      <c r="AI80" s="121">
        <f t="shared" si="11"/>
        <v>-170318626.45231909</v>
      </c>
      <c r="AJ80" s="121">
        <f t="shared" si="11"/>
        <v>-180345705.54152909</v>
      </c>
      <c r="AK80" s="121">
        <f t="shared" si="11"/>
        <v>-190368095.23948905</v>
      </c>
      <c r="AL80" s="121">
        <f t="shared" si="11"/>
        <v>-200515906.23599657</v>
      </c>
      <c r="AM80" s="121">
        <f t="shared" si="11"/>
        <v>-210747227.71147659</v>
      </c>
      <c r="AN80" s="121">
        <f t="shared" si="11"/>
        <v>-221116854.74247912</v>
      </c>
      <c r="AO80" s="121">
        <f t="shared" si="11"/>
        <v>-232237543.34840676</v>
      </c>
      <c r="AP80" s="121">
        <f t="shared" si="11"/>
        <v>-242762309.89864242</v>
      </c>
      <c r="AQ80" s="121">
        <f t="shared" si="11"/>
        <v>-253078590.41138753</v>
      </c>
      <c r="AR80" s="121">
        <f t="shared" si="11"/>
        <v>-263417057.44278768</v>
      </c>
      <c r="AS80" s="121">
        <f t="shared" si="11"/>
        <v>-273537728.49388456</v>
      </c>
      <c r="AT80" s="121">
        <f t="shared" si="11"/>
        <v>-283664699.54498142</v>
      </c>
      <c r="AU80" s="121">
        <f t="shared" si="11"/>
        <v>-293786644.76367337</v>
      </c>
      <c r="AV80" s="121">
        <f t="shared" si="11"/>
        <v>-304105734.44391841</v>
      </c>
      <c r="AW80" s="121">
        <f t="shared" si="11"/>
        <v>-314419951.14300859</v>
      </c>
      <c r="AX80" s="121">
        <f t="shared" si="11"/>
        <v>-324954349.4884342</v>
      </c>
      <c r="AY80" s="121">
        <f t="shared" si="11"/>
        <v>-335662128.40207058</v>
      </c>
      <c r="AZ80" s="121">
        <f t="shared" si="11"/>
        <v>-346603281.38095391</v>
      </c>
      <c r="BA80" s="121">
        <f t="shared" si="11"/>
        <v>-358368105.9222182</v>
      </c>
      <c r="BB80" s="121">
        <f t="shared" si="11"/>
        <v>-369114251.20217544</v>
      </c>
      <c r="BC80" s="121">
        <f t="shared" si="11"/>
        <v>-379514140.15065974</v>
      </c>
      <c r="BD80" s="121">
        <f t="shared" si="11"/>
        <v>-389936284.97885144</v>
      </c>
      <c r="BE80" s="121">
        <f t="shared" si="11"/>
        <v>-399998044.00494522</v>
      </c>
      <c r="BF80" s="121">
        <f t="shared" si="11"/>
        <v>-410066103.03103894</v>
      </c>
      <c r="BG80" s="121">
        <f t="shared" si="11"/>
        <v>-420129066.94242537</v>
      </c>
      <c r="BH80" s="121">
        <f t="shared" si="11"/>
        <v>-430531765.21590972</v>
      </c>
      <c r="BI80" s="121">
        <f t="shared" si="11"/>
        <v>-440929517.34690756</v>
      </c>
      <c r="BJ80" s="121">
        <f t="shared" si="11"/>
        <v>-451685152.0646711</v>
      </c>
      <c r="BK80" s="121">
        <f t="shared" si="11"/>
        <v>-462756684.00267088</v>
      </c>
      <c r="BL80" s="121">
        <f t="shared" si="11"/>
        <v>-474199899.43188256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1086</v>
      </c>
      <c r="C82" s="135"/>
      <c r="D82" s="121">
        <f t="shared" ref="D82:AI82" si="12">D80+D74</f>
        <v>81682446.666666672</v>
      </c>
      <c r="E82" s="121">
        <f t="shared" si="12"/>
        <v>65351376.666666672</v>
      </c>
      <c r="F82" s="121">
        <f t="shared" si="12"/>
        <v>49047615</v>
      </c>
      <c r="G82" s="121">
        <f t="shared" si="12"/>
        <v>32740796.666666664</v>
      </c>
      <c r="H82" s="121">
        <f t="shared" si="12"/>
        <v>16435451.666666672</v>
      </c>
      <c r="I82" s="121">
        <f t="shared" si="12"/>
        <v>98132060.022666693</v>
      </c>
      <c r="J82" s="121">
        <f t="shared" si="12"/>
        <v>81789965.022666693</v>
      </c>
      <c r="K82" s="121">
        <f t="shared" si="12"/>
        <v>65424830.022666693</v>
      </c>
      <c r="L82" s="121">
        <f t="shared" si="12"/>
        <v>49092035.022666693</v>
      </c>
      <c r="M82" s="121">
        <f t="shared" si="12"/>
        <v>32764100.022666693</v>
      </c>
      <c r="N82" s="121">
        <f t="shared" si="12"/>
        <v>16466638.344666691</v>
      </c>
      <c r="O82" s="121">
        <f t="shared" si="12"/>
        <v>87713318.017183363</v>
      </c>
      <c r="P82" s="121">
        <f t="shared" si="12"/>
        <v>71240661.524683356</v>
      </c>
      <c r="Q82" s="121">
        <f t="shared" si="12"/>
        <v>53497571.13258335</v>
      </c>
      <c r="R82" s="121">
        <f t="shared" si="12"/>
        <v>35773405.922733352</v>
      </c>
      <c r="S82" s="121">
        <f t="shared" si="12"/>
        <v>18187727.128033362</v>
      </c>
      <c r="T82" s="121">
        <f t="shared" si="12"/>
        <v>582483.33333336562</v>
      </c>
      <c r="U82" s="121">
        <f t="shared" si="12"/>
        <v>-17000045.461366631</v>
      </c>
      <c r="V82" s="121">
        <f t="shared" si="12"/>
        <v>-30580042.589399986</v>
      </c>
      <c r="W82" s="121">
        <f t="shared" si="12"/>
        <v>-42168538.88409999</v>
      </c>
      <c r="X82" s="121">
        <f t="shared" si="12"/>
        <v>-53717444.996550024</v>
      </c>
      <c r="Y82" s="121">
        <f t="shared" si="12"/>
        <v>-65229622.752750024</v>
      </c>
      <c r="Z82" s="121">
        <f t="shared" si="12"/>
        <v>-76770240.033950046</v>
      </c>
      <c r="AA82" s="121">
        <f t="shared" si="12"/>
        <v>-88179388.946937531</v>
      </c>
      <c r="AB82" s="121">
        <f t="shared" si="12"/>
        <v>-99612914.514687508</v>
      </c>
      <c r="AC82" s="121">
        <f t="shared" si="12"/>
        <v>-110068922.22112915</v>
      </c>
      <c r="AD82" s="121">
        <f t="shared" si="12"/>
        <v>-120208424.78987412</v>
      </c>
      <c r="AE82" s="121">
        <f t="shared" si="12"/>
        <v>-130217961.71683414</v>
      </c>
      <c r="AF82" s="121">
        <f t="shared" si="12"/>
        <v>-140264183.64379412</v>
      </c>
      <c r="AG82" s="121">
        <f t="shared" si="12"/>
        <v>-150197150.87521911</v>
      </c>
      <c r="AH82" s="121">
        <f t="shared" si="12"/>
        <v>-160136418.10664409</v>
      </c>
      <c r="AI82" s="121">
        <f t="shared" si="12"/>
        <v>-170070766.45231909</v>
      </c>
      <c r="AJ82" s="121">
        <f t="shared" ref="AJ82:BL82" si="13">AJ80+AJ74</f>
        <v>-180127005.54152909</v>
      </c>
      <c r="AK82" s="121">
        <f t="shared" si="13"/>
        <v>-190178555.23948905</v>
      </c>
      <c r="AL82" s="121">
        <f t="shared" si="13"/>
        <v>-200314216.23599657</v>
      </c>
      <c r="AM82" s="121">
        <f t="shared" si="13"/>
        <v>-210450767.71147659</v>
      </c>
      <c r="AN82" s="121">
        <f t="shared" si="13"/>
        <v>-220729269.74247912</v>
      </c>
      <c r="AO82" s="121">
        <f t="shared" si="13"/>
        <v>-231847406.84840676</v>
      </c>
      <c r="AP82" s="121">
        <f t="shared" si="13"/>
        <v>-242372477.14864242</v>
      </c>
      <c r="AQ82" s="121">
        <f t="shared" si="13"/>
        <v>-252668527.91138753</v>
      </c>
      <c r="AR82" s="121">
        <f t="shared" si="13"/>
        <v>-263006994.94278768</v>
      </c>
      <c r="AS82" s="121">
        <f t="shared" si="13"/>
        <v>-273147895.74388456</v>
      </c>
      <c r="AT82" s="121">
        <f t="shared" si="13"/>
        <v>-283295096.54498142</v>
      </c>
      <c r="AU82" s="121">
        <f t="shared" si="13"/>
        <v>-293437818.26367337</v>
      </c>
      <c r="AV82" s="121">
        <f t="shared" si="13"/>
        <v>-303797914.19391841</v>
      </c>
      <c r="AW82" s="121">
        <f t="shared" si="13"/>
        <v>-314153137.14300859</v>
      </c>
      <c r="AX82" s="121">
        <f t="shared" si="13"/>
        <v>-324683708.2384342</v>
      </c>
      <c r="AY82" s="121">
        <f t="shared" si="13"/>
        <v>-335278309.90207058</v>
      </c>
      <c r="AZ82" s="121">
        <f t="shared" si="13"/>
        <v>-346101364.88095391</v>
      </c>
      <c r="BA82" s="121">
        <f t="shared" si="13"/>
        <v>-357863236.97221822</v>
      </c>
      <c r="BB82" s="121">
        <f t="shared" si="13"/>
        <v>-368609382.25217545</v>
      </c>
      <c r="BC82" s="121">
        <f t="shared" si="13"/>
        <v>-378982699.15065974</v>
      </c>
      <c r="BD82" s="121">
        <f t="shared" si="13"/>
        <v>-389404843.97885144</v>
      </c>
      <c r="BE82" s="121">
        <f t="shared" si="13"/>
        <v>-399493175.05494523</v>
      </c>
      <c r="BF82" s="121">
        <f t="shared" si="13"/>
        <v>-409587806.13103896</v>
      </c>
      <c r="BG82" s="121">
        <f t="shared" si="13"/>
        <v>-419677342.09242535</v>
      </c>
      <c r="BH82" s="121">
        <f t="shared" si="13"/>
        <v>-430133184.46590972</v>
      </c>
      <c r="BI82" s="121">
        <f t="shared" si="13"/>
        <v>-440584080.69690758</v>
      </c>
      <c r="BJ82" s="121">
        <f t="shared" si="13"/>
        <v>-451279682.26467109</v>
      </c>
      <c r="BK82" s="121">
        <f t="shared" si="13"/>
        <v>-462264609.00267088</v>
      </c>
      <c r="BL82" s="121">
        <f t="shared" si="13"/>
        <v>-473634013.18188256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966</v>
      </c>
      <c r="D2" s="74" t="s">
        <v>871</v>
      </c>
      <c r="E2" s="74" t="s">
        <v>872</v>
      </c>
      <c r="F2" s="10"/>
      <c r="G2" s="261" t="s">
        <v>940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-216295427.77996603</v>
      </c>
      <c r="E4" s="121">
        <f>'FIN-VALUE_CWS'!E34</f>
        <v>98037593.356000021</v>
      </c>
      <c r="G4" s="245">
        <f>'FIN-VALUE_CWS'!F34</f>
        <v>-0.45325781669195586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-271605177.95215553</v>
      </c>
      <c r="E5" s="121">
        <f>'FIN-VALUE_CWS'!E35</f>
        <v>87531666.350516677</v>
      </c>
      <c r="G5" s="245">
        <f>'FIN-VALUE_CWS'!F35</f>
        <v>-0.32227539625896151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-296189405.76158589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889</v>
      </c>
      <c r="C10" s="14" t="s">
        <v>885</v>
      </c>
      <c r="D10" s="14" t="s">
        <v>886</v>
      </c>
      <c r="E10" s="14" t="s">
        <v>939</v>
      </c>
      <c r="F10" s="10"/>
      <c r="G10" s="10" t="s">
        <v>922</v>
      </c>
    </row>
    <row r="11" spans="2:15" s="6" customFormat="1" x14ac:dyDescent="0.15">
      <c r="B11" s="138"/>
      <c r="C11" s="174"/>
    </row>
    <row r="12" spans="2:15" x14ac:dyDescent="0.15">
      <c r="B12" s="17" t="s">
        <v>890</v>
      </c>
      <c r="C12" s="229">
        <v>0.06</v>
      </c>
      <c r="D12" s="229">
        <v>0.06</v>
      </c>
      <c r="E12" s="229">
        <v>0.06</v>
      </c>
      <c r="F12" s="229"/>
      <c r="G12" s="33" t="s">
        <v>923</v>
      </c>
    </row>
    <row r="13" spans="2:15" x14ac:dyDescent="0.15">
      <c r="B13" s="124" t="s">
        <v>891</v>
      </c>
      <c r="C13" s="229">
        <v>0.1</v>
      </c>
      <c r="D13" s="229">
        <v>0.08</v>
      </c>
      <c r="E13" s="229">
        <v>0.02</v>
      </c>
      <c r="F13" s="229"/>
      <c r="G13" s="33" t="s">
        <v>938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1137</v>
      </c>
      <c r="C15" s="229"/>
      <c r="D15" s="229"/>
      <c r="E15" s="229"/>
      <c r="F15" s="229"/>
    </row>
    <row r="16" spans="2:15" x14ac:dyDescent="0.15">
      <c r="B16" s="124" t="s">
        <v>910</v>
      </c>
      <c r="C16" s="229">
        <v>0.02</v>
      </c>
      <c r="D16" s="229">
        <v>0.02</v>
      </c>
      <c r="E16" s="229">
        <v>0</v>
      </c>
      <c r="F16" s="229"/>
      <c r="G16" s="33" t="s">
        <v>915</v>
      </c>
    </row>
    <row r="17" spans="2:14" x14ac:dyDescent="0.15">
      <c r="B17" s="124" t="s">
        <v>911</v>
      </c>
      <c r="C17" s="229">
        <v>0.05</v>
      </c>
      <c r="D17" s="229">
        <v>2.5000000000000001E-2</v>
      </c>
      <c r="E17" s="229">
        <v>0</v>
      </c>
      <c r="F17" s="229"/>
      <c r="G17" s="33" t="s">
        <v>916</v>
      </c>
    </row>
    <row r="18" spans="2:14" x14ac:dyDescent="0.15">
      <c r="B18" s="124" t="s">
        <v>892</v>
      </c>
      <c r="C18" s="229"/>
      <c r="D18" s="229"/>
      <c r="E18" s="229"/>
      <c r="F18" s="229"/>
    </row>
    <row r="19" spans="2:14" x14ac:dyDescent="0.15">
      <c r="B19" s="228" t="s">
        <v>893</v>
      </c>
      <c r="C19" s="229">
        <v>0.05</v>
      </c>
      <c r="D19" s="229">
        <v>0.01</v>
      </c>
      <c r="E19" s="229">
        <v>0</v>
      </c>
      <c r="F19" s="229"/>
      <c r="G19" s="33" t="s">
        <v>917</v>
      </c>
    </row>
    <row r="20" spans="2:14" x14ac:dyDescent="0.15">
      <c r="B20" s="228" t="s">
        <v>912</v>
      </c>
      <c r="C20" s="229">
        <v>0.05</v>
      </c>
      <c r="D20" s="229">
        <v>0</v>
      </c>
      <c r="E20" s="229">
        <v>0</v>
      </c>
      <c r="F20" s="229"/>
      <c r="G20" s="33" t="s">
        <v>918</v>
      </c>
    </row>
    <row r="21" spans="2:14" x14ac:dyDescent="0.15">
      <c r="B21" s="228" t="s">
        <v>913</v>
      </c>
      <c r="C21" s="229">
        <v>0.03</v>
      </c>
      <c r="D21" s="229">
        <v>0</v>
      </c>
      <c r="E21" s="229">
        <v>0</v>
      </c>
      <c r="F21" s="229"/>
      <c r="G21" s="33" t="s">
        <v>919</v>
      </c>
    </row>
    <row r="22" spans="2:14" x14ac:dyDescent="0.15">
      <c r="B22" s="228" t="s">
        <v>894</v>
      </c>
      <c r="C22" s="229">
        <v>0.05</v>
      </c>
      <c r="D22" s="229">
        <v>0</v>
      </c>
      <c r="E22" s="229">
        <v>0</v>
      </c>
      <c r="F22" s="229"/>
      <c r="G22" s="33" t="s">
        <v>920</v>
      </c>
      <c r="K22" s="25"/>
      <c r="M22" s="25"/>
      <c r="N22" s="25"/>
    </row>
    <row r="23" spans="2:14" x14ac:dyDescent="0.15">
      <c r="B23" s="228" t="s">
        <v>895</v>
      </c>
      <c r="C23" s="229">
        <v>0.02</v>
      </c>
      <c r="D23" s="229">
        <v>0.01</v>
      </c>
      <c r="E23" s="229">
        <v>0</v>
      </c>
      <c r="F23" s="229"/>
      <c r="G23" s="33" t="s">
        <v>921</v>
      </c>
      <c r="K23" s="33"/>
    </row>
    <row r="24" spans="2:14" x14ac:dyDescent="0.15">
      <c r="B24" s="228" t="s">
        <v>914</v>
      </c>
      <c r="C24" s="229">
        <v>0.05</v>
      </c>
      <c r="D24" s="229">
        <v>0.05</v>
      </c>
      <c r="E24" s="229">
        <v>0.02</v>
      </c>
      <c r="F24" s="229"/>
      <c r="G24" s="33" t="s">
        <v>941</v>
      </c>
      <c r="K24" s="33"/>
    </row>
    <row r="25" spans="2:14" x14ac:dyDescent="0.15">
      <c r="B25" s="124" t="s">
        <v>896</v>
      </c>
      <c r="C25" s="229"/>
      <c r="D25" s="229"/>
      <c r="E25" s="229"/>
      <c r="F25" s="229"/>
    </row>
    <row r="26" spans="2:14" x14ac:dyDescent="0.15">
      <c r="B26" s="228" t="s">
        <v>897</v>
      </c>
      <c r="C26" s="229">
        <v>0.05</v>
      </c>
      <c r="D26" s="229">
        <v>2.5000000000000001E-2</v>
      </c>
      <c r="E26" s="229">
        <v>0</v>
      </c>
      <c r="F26" s="229"/>
      <c r="G26" s="33" t="s">
        <v>924</v>
      </c>
    </row>
    <row r="27" spans="2:14" x14ac:dyDescent="0.15">
      <c r="B27" s="228" t="s">
        <v>538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925</v>
      </c>
    </row>
    <row r="28" spans="2:14" x14ac:dyDescent="0.15">
      <c r="B28" s="228" t="s">
        <v>898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926</v>
      </c>
    </row>
    <row r="29" spans="2:14" x14ac:dyDescent="0.15">
      <c r="B29" s="228" t="s">
        <v>899</v>
      </c>
      <c r="C29" s="229">
        <v>0.01</v>
      </c>
      <c r="D29" s="229">
        <v>0.01</v>
      </c>
      <c r="E29" s="229">
        <v>0.01</v>
      </c>
      <c r="F29" s="229"/>
      <c r="G29" s="33" t="s">
        <v>927</v>
      </c>
    </row>
    <row r="30" spans="2:14" x14ac:dyDescent="0.15">
      <c r="B30" s="48" t="s">
        <v>900</v>
      </c>
      <c r="C30" s="229"/>
      <c r="D30" s="229"/>
      <c r="E30" s="229"/>
      <c r="F30" s="229"/>
    </row>
    <row r="31" spans="2:14" x14ac:dyDescent="0.15">
      <c r="B31" s="228" t="s">
        <v>901</v>
      </c>
      <c r="C31" s="229">
        <v>0.01</v>
      </c>
      <c r="D31" s="229">
        <v>0.01</v>
      </c>
      <c r="E31" s="229">
        <v>4.4999999999999998E-2</v>
      </c>
      <c r="F31" s="229"/>
      <c r="G31" s="33" t="s">
        <v>928</v>
      </c>
    </row>
    <row r="32" spans="2:14" x14ac:dyDescent="0.15">
      <c r="B32" s="106" t="s">
        <v>907</v>
      </c>
      <c r="C32" s="229">
        <v>0.01</v>
      </c>
      <c r="D32" s="229">
        <v>0.01</v>
      </c>
      <c r="E32" s="229">
        <v>2.5000000000000001E-2</v>
      </c>
      <c r="F32" s="229"/>
      <c r="G32" s="33" t="s">
        <v>929</v>
      </c>
    </row>
    <row r="33" spans="2:15" x14ac:dyDescent="0.15">
      <c r="B33" s="106" t="s">
        <v>908</v>
      </c>
      <c r="C33" s="229">
        <v>0.02</v>
      </c>
      <c r="D33" s="229">
        <v>0.02</v>
      </c>
      <c r="E33" s="229">
        <v>0.01</v>
      </c>
      <c r="F33" s="229"/>
      <c r="G33" s="33" t="s">
        <v>933</v>
      </c>
    </row>
    <row r="34" spans="2:15" x14ac:dyDescent="0.15">
      <c r="B34" s="106" t="s">
        <v>909</v>
      </c>
      <c r="C34" s="229">
        <v>0.05</v>
      </c>
      <c r="D34" s="229">
        <v>0.05</v>
      </c>
      <c r="E34" s="229">
        <v>0.01</v>
      </c>
      <c r="F34" s="229"/>
      <c r="G34" s="33" t="s">
        <v>934</v>
      </c>
    </row>
    <row r="35" spans="2:15" x14ac:dyDescent="0.15">
      <c r="B35" s="106" t="s">
        <v>902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935</v>
      </c>
    </row>
    <row r="36" spans="2:15" x14ac:dyDescent="0.15">
      <c r="B36" s="106" t="s">
        <v>903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930</v>
      </c>
    </row>
    <row r="37" spans="2:15" x14ac:dyDescent="0.15">
      <c r="B37" s="106" t="s">
        <v>904</v>
      </c>
      <c r="C37" s="229">
        <v>0.05</v>
      </c>
      <c r="D37" s="229">
        <v>0.05</v>
      </c>
      <c r="E37" s="229">
        <v>2.5000000000000001E-2</v>
      </c>
      <c r="F37" s="229"/>
      <c r="G37" s="33" t="s">
        <v>931</v>
      </c>
    </row>
    <row r="38" spans="2:15" x14ac:dyDescent="0.15">
      <c r="B38" s="106" t="s">
        <v>905</v>
      </c>
      <c r="C38" s="230">
        <v>-0.05</v>
      </c>
      <c r="D38" s="230">
        <v>-0.05</v>
      </c>
      <c r="E38" s="230">
        <v>-0.05</v>
      </c>
      <c r="F38" s="230"/>
      <c r="G38" s="33" t="s">
        <v>932</v>
      </c>
    </row>
    <row r="39" spans="2:15" x14ac:dyDescent="0.15">
      <c r="B39" s="106" t="s">
        <v>906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x14ac:dyDescent="0.15">
      <c r="B2" s="135" t="s">
        <v>960</v>
      </c>
      <c r="C2" s="74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470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493</v>
      </c>
      <c r="C6" s="121">
        <f>'FIN-CASHFLOW_CWS'!C67</f>
        <v>-28592</v>
      </c>
      <c r="D6" s="121">
        <f>'FIN-CASHFLOW_CWS'!D67</f>
        <v>-16376303.333333334</v>
      </c>
      <c r="E6" s="121">
        <f>'FIN-CASHFLOW_CWS'!E67</f>
        <v>-16337903.333333334</v>
      </c>
      <c r="F6" s="121">
        <f>'FIN-CASHFLOW_CWS'!F67</f>
        <v>-16315293.333333334</v>
      </c>
      <c r="G6" s="121">
        <f>'FIN-CASHFLOW_CWS'!G67</f>
        <v>-16313653.333333334</v>
      </c>
      <c r="H6" s="121">
        <f>'FIN-CASHFLOW_CWS'!H67</f>
        <v>-16339293.333333334</v>
      </c>
      <c r="I6" s="121">
        <f>'FIN-CASHFLOW_CWS'!I67</f>
        <v>-16340403.333333334</v>
      </c>
      <c r="J6" s="121">
        <f>'FIN-CASHFLOW_CWS'!J67</f>
        <v>-16373193.333333334</v>
      </c>
      <c r="K6" s="121">
        <f>'FIN-CASHFLOW_CWS'!K67</f>
        <v>-16340853.333333334</v>
      </c>
      <c r="L6" s="121">
        <f>'FIN-CASHFLOW_CWS'!L67</f>
        <v>-16344993.333333334</v>
      </c>
      <c r="M6" s="121">
        <f>'FIN-CASHFLOW_CWS'!M67</f>
        <v>-16335355.011333335</v>
      </c>
      <c r="N6" s="121">
        <f>'FIN-CASHFLOW_CWS'!N67</f>
        <v>-16302795.011333335</v>
      </c>
      <c r="O6" s="121">
        <f>'FIN-CASHFLOW_CWS'!O67</f>
        <v>-16536184.825833334</v>
      </c>
      <c r="P6" s="121">
        <f>'FIN-CASHFLOW_CWS'!P67</f>
        <v>-17846981.225433335</v>
      </c>
      <c r="Q6" s="121">
        <f>'FIN-CASHFLOW_CWS'!Q67</f>
        <v>-17792098.54318333</v>
      </c>
      <c r="R6" s="121">
        <f>'FIN-CASHFLOW_CWS'!R67</f>
        <v>-17752849.628033336</v>
      </c>
      <c r="S6" s="121">
        <f>'FIN-CASHFLOW_CWS'!S67</f>
        <v>-17603552.128033336</v>
      </c>
      <c r="T6" s="121">
        <f>'FIN-CASHFLOW_CWS'!T67</f>
        <v>-17587587.128033336</v>
      </c>
      <c r="U6" s="121">
        <f>'FIN-CASHFLOW_CWS'!U67</f>
        <v>-13586397.128033334</v>
      </c>
      <c r="V6" s="121">
        <f>'FIN-CASHFLOW_CWS'!V67</f>
        <v>-11606942.128033334</v>
      </c>
      <c r="W6" s="121">
        <f>'FIN-CASHFLOW_CWS'!W67</f>
        <v>-11609976.945783334</v>
      </c>
      <c r="X6" s="121">
        <f>'FIN-CASHFLOW_CWS'!X67</f>
        <v>-11566498.589533336</v>
      </c>
      <c r="Y6" s="121">
        <f>'FIN-CASHFLOW_CWS'!Y67</f>
        <v>-11554563.114533335</v>
      </c>
      <c r="Z6" s="121">
        <f>'FIN-CASHFLOW_CWS'!Z67</f>
        <v>-11540250.996320833</v>
      </c>
      <c r="AA6" s="121">
        <f>'FIN-CASHFLOW_CWS'!AA67</f>
        <v>-11499277.651083333</v>
      </c>
      <c r="AB6" s="121">
        <f>'FIN-CASHFLOW_CWS'!AB67</f>
        <v>-10643271.873108333</v>
      </c>
      <c r="AC6" s="121">
        <f>'FIN-CASHFLOW_CWS'!AC67</f>
        <v>-10551138.402078334</v>
      </c>
      <c r="AD6" s="121">
        <f>'FIN-CASHFLOW_CWS'!AD67</f>
        <v>-10153750.260293335</v>
      </c>
      <c r="AE6" s="121">
        <f>'FIN-CASHFLOW_CWS'!AE67</f>
        <v>-10058997.760293335</v>
      </c>
      <c r="AF6" s="121">
        <f>'FIN-CASHFLOW_CWS'!AF67</f>
        <v>-10044385.564758334</v>
      </c>
      <c r="AG6" s="121">
        <f>'FIN-CASHFLOW_CWS'!AG67</f>
        <v>-9922883.0647583343</v>
      </c>
      <c r="AH6" s="121">
        <f>'FIN-CASHFLOW_CWS'!AH67</f>
        <v>-9903384.179008333</v>
      </c>
      <c r="AI6" s="121">
        <f>'FIN-CASHFLOW_CWS'!AI67</f>
        <v>-9898387.4225433357</v>
      </c>
      <c r="AJ6" s="121">
        <f>'FIN-CASHFLOW_CWS'!AJ67</f>
        <v>-10006920.531293334</v>
      </c>
      <c r="AK6" s="121">
        <f>'FIN-CASHFLOW_CWS'!AK67</f>
        <v>-10004614.329840833</v>
      </c>
      <c r="AL6" s="121">
        <f>'FIN-CASHFLOW_CWS'!AL67</f>
        <v>-10088794.808813335</v>
      </c>
      <c r="AM6" s="121">
        <f>'FIN-CASHFLOW_CWS'!AM67</f>
        <v>-10267549.114335833</v>
      </c>
      <c r="AN6" s="121">
        <f>'FIN-CASHFLOW_CWS'!AN67</f>
        <v>-11585454.189260958</v>
      </c>
      <c r="AO6" s="121">
        <f>'FIN-CASHFLOW_CWS'!AO67</f>
        <v>-11258679.883568959</v>
      </c>
      <c r="AP6" s="121">
        <f>'FIN-CASHFLOW_CWS'!AP67</f>
        <v>-10553508.846078459</v>
      </c>
      <c r="AQ6" s="121">
        <f>'FIN-CASHFLOW_CWS'!AQ67</f>
        <v>-10356892.614733459</v>
      </c>
      <c r="AR6" s="121">
        <f>'FIN-CASHFLOW_CWS'!AR67</f>
        <v>-10347899.384430207</v>
      </c>
      <c r="AS6" s="121">
        <f>'FIN-CASHFLOW_CWS'!AS67</f>
        <v>-10125166.884430207</v>
      </c>
      <c r="AT6" s="121">
        <f>'FIN-CASHFLOW_CWS'!AT67</f>
        <v>-10099911.302025208</v>
      </c>
      <c r="AU6" s="121">
        <f>'FIN-CASHFLOW_CWS'!AU67</f>
        <v>-10089273.01357846</v>
      </c>
      <c r="AV6" s="121">
        <f>'FIN-CASHFLOW_CWS'!AV67</f>
        <v>-10292656.032423459</v>
      </c>
      <c r="AW6" s="121">
        <f>'FIN-CASHFLOW_CWS'!AW67</f>
        <v>-10278501.92875896</v>
      </c>
      <c r="AX6" s="121">
        <f>'FIN-CASHFLOW_CWS'!AX67</f>
        <v>-10457835.746969709</v>
      </c>
      <c r="AY6" s="121">
        <f>'FIN-CASHFLOW_CWS'!AY67</f>
        <v>-10729887.562216708</v>
      </c>
      <c r="AZ6" s="121">
        <f>'FIN-CASHFLOW_CWS'!AZ67</f>
        <v>-12337418.624597602</v>
      </c>
      <c r="BA6" s="121">
        <f>'FIN-CASHFLOW_CWS'!BA67</f>
        <v>-11923087.713290548</v>
      </c>
      <c r="BB6" s="121">
        <f>'FIN-CASHFLOW_CWS'!BB67</f>
        <v>-10777084.781817697</v>
      </c>
      <c r="BC6" s="121">
        <f>'FIN-CASHFLOW_CWS'!BC67</f>
        <v>-10446912.711524947</v>
      </c>
      <c r="BD6" s="121">
        <f>'FIN-CASHFLOW_CWS'!BD67</f>
        <v>-10434662.359427098</v>
      </c>
      <c r="BE6" s="121">
        <f>'FIN-CASHFLOW_CWS'!BE67</f>
        <v>-10066254.859427098</v>
      </c>
      <c r="BF6" s="121">
        <f>'FIN-CASHFLOW_CWS'!BF67</f>
        <v>-10034587.694719847</v>
      </c>
      <c r="BG6" s="121">
        <f>'FIN-CASHFLOW_CWS'!BG67</f>
        <v>-10027206.606817698</v>
      </c>
      <c r="BH6" s="121">
        <f>'FIN-CASHFLOW_CWS'!BH67</f>
        <v>-10370395.914331196</v>
      </c>
      <c r="BI6" s="121">
        <f>'FIN-CASHFLOW_CWS'!BI67</f>
        <v>-10353428.501096796</v>
      </c>
      <c r="BJ6" s="121">
        <f>'FIN-CASHFLOW_CWS'!BJ67</f>
        <v>-10670118.221333148</v>
      </c>
      <c r="BK6" s="121">
        <f>'FIN-CASHFLOW_CWS'!BK67</f>
        <v>-11153983.962544998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495</v>
      </c>
      <c r="C8" s="121">
        <f>'FIN-CASHFLOW_CWS'!C69</f>
        <v>0</v>
      </c>
      <c r="D8" s="121">
        <f>'FIN-CASHFLOW_CWS'!D69</f>
        <v>-28592</v>
      </c>
      <c r="E8" s="121">
        <f>'FIN-CASHFLOW_CWS'!E69</f>
        <v>-16404895.333333334</v>
      </c>
      <c r="F8" s="121">
        <f>'FIN-CASHFLOW_CWS'!F69</f>
        <v>-32742798.666666668</v>
      </c>
      <c r="G8" s="121">
        <f>'FIN-CASHFLOW_CWS'!G69</f>
        <v>-49058092</v>
      </c>
      <c r="H8" s="121">
        <f>'FIN-CASHFLOW_CWS'!H69</f>
        <v>-65371745.333333336</v>
      </c>
      <c r="I8" s="121">
        <f>'FIN-CASHFLOW_CWS'!I69</f>
        <v>-81711038.666666672</v>
      </c>
      <c r="J8" s="121">
        <f>'FIN-CASHFLOW_CWS'!J69</f>
        <v>-98051442</v>
      </c>
      <c r="K8" s="121">
        <f>'FIN-CASHFLOW_CWS'!K69</f>
        <v>-114424635.33333333</v>
      </c>
      <c r="L8" s="121">
        <f>'FIN-CASHFLOW_CWS'!L69</f>
        <v>-130765488.66666666</v>
      </c>
      <c r="M8" s="121">
        <f>'FIN-CASHFLOW_CWS'!M69</f>
        <v>-147110482</v>
      </c>
      <c r="N8" s="121">
        <f>'FIN-CASHFLOW_CWS'!N69</f>
        <v>-163445837.01133335</v>
      </c>
      <c r="O8" s="121">
        <f>'FIN-CASHFLOW_CWS'!O69</f>
        <v>-179748632.02266669</v>
      </c>
      <c r="P8" s="121">
        <f>'FIN-CASHFLOW_CWS'!P69</f>
        <v>-196284816.84850001</v>
      </c>
      <c r="Q8" s="121">
        <f>'FIN-CASHFLOW_CWS'!Q69</f>
        <v>-214131798.07393336</v>
      </c>
      <c r="R8" s="121">
        <f>'FIN-CASHFLOW_CWS'!R69</f>
        <v>-231923896.61711669</v>
      </c>
      <c r="S8" s="121">
        <f>'FIN-CASHFLOW_CWS'!S69</f>
        <v>-249676746.24515003</v>
      </c>
      <c r="T8" s="121">
        <f>'FIN-CASHFLOW_CWS'!T69</f>
        <v>-267280298.37318337</v>
      </c>
      <c r="U8" s="121">
        <f>'FIN-CASHFLOW_CWS'!U69</f>
        <v>-284867885.50121671</v>
      </c>
      <c r="V8" s="121">
        <f>'FIN-CASHFLOW_CWS'!V69</f>
        <v>-298454282.62925005</v>
      </c>
      <c r="W8" s="121">
        <f>'FIN-CASHFLOW_CWS'!W69</f>
        <v>-310061224.75728339</v>
      </c>
      <c r="X8" s="121">
        <f>'FIN-CASHFLOW_CWS'!X69</f>
        <v>-321671201.70306671</v>
      </c>
      <c r="Y8" s="121">
        <f>'FIN-CASHFLOW_CWS'!Y69</f>
        <v>-333237700.29260004</v>
      </c>
      <c r="Z8" s="121">
        <f>'FIN-CASHFLOW_CWS'!Z69</f>
        <v>-344792263.40713334</v>
      </c>
      <c r="AA8" s="121">
        <f>'FIN-CASHFLOW_CWS'!AA69</f>
        <v>-356332514.40345418</v>
      </c>
      <c r="AB8" s="121">
        <f>'FIN-CASHFLOW_CWS'!AB69</f>
        <v>-367831792.05453753</v>
      </c>
      <c r="AC8" s="121">
        <f>'FIN-CASHFLOW_CWS'!AC69</f>
        <v>-378475063.92764586</v>
      </c>
      <c r="AD8" s="121">
        <f>'FIN-CASHFLOW_CWS'!AD69</f>
        <v>-389026202.32972419</v>
      </c>
      <c r="AE8" s="121">
        <f>'FIN-CASHFLOW_CWS'!AE69</f>
        <v>-399179952.59001756</v>
      </c>
      <c r="AF8" s="121">
        <f>'FIN-CASHFLOW_CWS'!AF69</f>
        <v>-409238950.35031092</v>
      </c>
      <c r="AG8" s="121">
        <f>'FIN-CASHFLOW_CWS'!AG69</f>
        <v>-419283335.91506928</v>
      </c>
      <c r="AH8" s="121">
        <f>'FIN-CASHFLOW_CWS'!AH69</f>
        <v>-429206218.97982764</v>
      </c>
      <c r="AI8" s="121">
        <f>'FIN-CASHFLOW_CWS'!AI69</f>
        <v>-439109603.15883595</v>
      </c>
      <c r="AJ8" s="121">
        <f>'FIN-CASHFLOW_CWS'!AJ69</f>
        <v>-449007990.58137929</v>
      </c>
      <c r="AK8" s="121">
        <f>'FIN-CASHFLOW_CWS'!AK69</f>
        <v>-459014911.11267263</v>
      </c>
      <c r="AL8" s="121">
        <f>'FIN-CASHFLOW_CWS'!AL69</f>
        <v>-469019525.44251347</v>
      </c>
      <c r="AM8" s="121">
        <f>'FIN-CASHFLOW_CWS'!AM69</f>
        <v>-479108320.2513268</v>
      </c>
      <c r="AN8" s="121">
        <f>'FIN-CASHFLOW_CWS'!AN69</f>
        <v>-489375869.36566263</v>
      </c>
      <c r="AO8" s="121">
        <f>'FIN-CASHFLOW_CWS'!AO69</f>
        <v>-500961323.55492359</v>
      </c>
      <c r="AP8" s="121">
        <f>'FIN-CASHFLOW_CWS'!AP69</f>
        <v>-512220003.43849254</v>
      </c>
      <c r="AQ8" s="121">
        <f>'FIN-CASHFLOW_CWS'!AQ69</f>
        <v>-522773512.28457099</v>
      </c>
      <c r="AR8" s="121">
        <f>'FIN-CASHFLOW_CWS'!AR69</f>
        <v>-533130404.89930445</v>
      </c>
      <c r="AS8" s="121">
        <f>'FIN-CASHFLOW_CWS'!AS69</f>
        <v>-543478304.28373468</v>
      </c>
      <c r="AT8" s="121">
        <f>'FIN-CASHFLOW_CWS'!AT69</f>
        <v>-553603471.16816485</v>
      </c>
      <c r="AU8" s="121">
        <f>'FIN-CASHFLOW_CWS'!AU69</f>
        <v>-563703382.47019005</v>
      </c>
      <c r="AV8" s="121">
        <f>'FIN-CASHFLOW_CWS'!AV69</f>
        <v>-573792655.48376846</v>
      </c>
      <c r="AW8" s="121">
        <f>'FIN-CASHFLOW_CWS'!AW69</f>
        <v>-584085311.51619196</v>
      </c>
      <c r="AX8" s="121">
        <f>'FIN-CASHFLOW_CWS'!AX69</f>
        <v>-594363813.44495094</v>
      </c>
      <c r="AY8" s="121">
        <f>'FIN-CASHFLOW_CWS'!AY69</f>
        <v>-604821649.19192064</v>
      </c>
      <c r="AZ8" s="121">
        <f>'FIN-CASHFLOW_CWS'!AZ69</f>
        <v>-615551536.7541374</v>
      </c>
      <c r="BA8" s="121">
        <f>'FIN-CASHFLOW_CWS'!BA69</f>
        <v>-627888955.37873495</v>
      </c>
      <c r="BB8" s="121">
        <f>'FIN-CASHFLOW_CWS'!BB69</f>
        <v>-639812043.09202552</v>
      </c>
      <c r="BC8" s="121">
        <f>'FIN-CASHFLOW_CWS'!BC69</f>
        <v>-650589127.87384319</v>
      </c>
      <c r="BD8" s="121">
        <f>'FIN-CASHFLOW_CWS'!BD69</f>
        <v>-661036040.58536816</v>
      </c>
      <c r="BE8" s="121">
        <f>'FIN-CASHFLOW_CWS'!BE69</f>
        <v>-671470702.94479525</v>
      </c>
      <c r="BF8" s="121">
        <f>'FIN-CASHFLOW_CWS'!BF69</f>
        <v>-681536957.80422235</v>
      </c>
      <c r="BG8" s="121">
        <f>'FIN-CASHFLOW_CWS'!BG69</f>
        <v>-691571545.49894214</v>
      </c>
      <c r="BH8" s="121">
        <f>'FIN-CASHFLOW_CWS'!BH69</f>
        <v>-701598752.10575986</v>
      </c>
      <c r="BI8" s="121">
        <f>'FIN-CASHFLOW_CWS'!BI69</f>
        <v>-711969148.02009106</v>
      </c>
      <c r="BJ8" s="121">
        <f>'FIN-CASHFLOW_CWS'!BJ69</f>
        <v>-722322576.5211879</v>
      </c>
      <c r="BK8" s="121">
        <f>'FIN-CASHFLOW_CWS'!BK69</f>
        <v>-732992694.74252105</v>
      </c>
    </row>
    <row r="9" spans="2:63" x14ac:dyDescent="0.15">
      <c r="B9" s="127" t="s">
        <v>494</v>
      </c>
      <c r="C9" s="121">
        <f>'FIN-CASHFLOW_CWS'!C70</f>
        <v>-28592</v>
      </c>
      <c r="D9" s="121">
        <f>'FIN-CASHFLOW_CWS'!D70</f>
        <v>-16404895.333333334</v>
      </c>
      <c r="E9" s="121">
        <f>'FIN-CASHFLOW_CWS'!E70</f>
        <v>-32742798.666666668</v>
      </c>
      <c r="F9" s="121">
        <f>'FIN-CASHFLOW_CWS'!F70</f>
        <v>-49058092</v>
      </c>
      <c r="G9" s="121">
        <f>'FIN-CASHFLOW_CWS'!G70</f>
        <v>-65371745.333333336</v>
      </c>
      <c r="H9" s="121">
        <f>'FIN-CASHFLOW_CWS'!H70</f>
        <v>-81711038.666666672</v>
      </c>
      <c r="I9" s="121">
        <f>'FIN-CASHFLOW_CWS'!I70</f>
        <v>-98051442</v>
      </c>
      <c r="J9" s="121">
        <f>'FIN-CASHFLOW_CWS'!J70</f>
        <v>-114424635.33333333</v>
      </c>
      <c r="K9" s="121">
        <f>'FIN-CASHFLOW_CWS'!K70</f>
        <v>-130765488.66666666</v>
      </c>
      <c r="L9" s="121">
        <f>'FIN-CASHFLOW_CWS'!L70</f>
        <v>-147110482</v>
      </c>
      <c r="M9" s="121">
        <f>'FIN-CASHFLOW_CWS'!M70</f>
        <v>-163445837.01133335</v>
      </c>
      <c r="N9" s="121">
        <f>'FIN-CASHFLOW_CWS'!N70</f>
        <v>-179748632.02266669</v>
      </c>
      <c r="O9" s="121">
        <f>'FIN-CASHFLOW_CWS'!O70</f>
        <v>-196284816.84850001</v>
      </c>
      <c r="P9" s="121">
        <f>'FIN-CASHFLOW_CWS'!P70</f>
        <v>-214131798.07393336</v>
      </c>
      <c r="Q9" s="121">
        <f>'FIN-CASHFLOW_CWS'!Q70</f>
        <v>-231923896.61711669</v>
      </c>
      <c r="R9" s="121">
        <f>'FIN-CASHFLOW_CWS'!R70</f>
        <v>-249676746.24515003</v>
      </c>
      <c r="S9" s="121">
        <f>'FIN-CASHFLOW_CWS'!S70</f>
        <v>-267280298.37318337</v>
      </c>
      <c r="T9" s="121">
        <f>'FIN-CASHFLOW_CWS'!T70</f>
        <v>-284867885.50121671</v>
      </c>
      <c r="U9" s="121">
        <f>'FIN-CASHFLOW_CWS'!U70</f>
        <v>-298454282.62925005</v>
      </c>
      <c r="V9" s="121">
        <f>'FIN-CASHFLOW_CWS'!V70</f>
        <v>-310061224.75728339</v>
      </c>
      <c r="W9" s="121">
        <f>'FIN-CASHFLOW_CWS'!W70</f>
        <v>-321671201.70306671</v>
      </c>
      <c r="X9" s="121">
        <f>'FIN-CASHFLOW_CWS'!X70</f>
        <v>-333237700.29260004</v>
      </c>
      <c r="Y9" s="121">
        <f>'FIN-CASHFLOW_CWS'!Y70</f>
        <v>-344792263.40713334</v>
      </c>
      <c r="Z9" s="121">
        <f>'FIN-CASHFLOW_CWS'!Z70</f>
        <v>-356332514.40345418</v>
      </c>
      <c r="AA9" s="121">
        <f>'FIN-CASHFLOW_CWS'!AA70</f>
        <v>-367831792.05453753</v>
      </c>
      <c r="AB9" s="121">
        <f>'FIN-CASHFLOW_CWS'!AB70</f>
        <v>-378475063.92764586</v>
      </c>
      <c r="AC9" s="121">
        <f>'FIN-CASHFLOW_CWS'!AC70</f>
        <v>-389026202.32972419</v>
      </c>
      <c r="AD9" s="121">
        <f>'FIN-CASHFLOW_CWS'!AD70</f>
        <v>-399179952.59001756</v>
      </c>
      <c r="AE9" s="121">
        <f>'FIN-CASHFLOW_CWS'!AE70</f>
        <v>-409238950.35031092</v>
      </c>
      <c r="AF9" s="121">
        <f>'FIN-CASHFLOW_CWS'!AF70</f>
        <v>-419283335.91506928</v>
      </c>
      <c r="AG9" s="121">
        <f>'FIN-CASHFLOW_CWS'!AG70</f>
        <v>-429206218.97982764</v>
      </c>
      <c r="AH9" s="121">
        <f>'FIN-CASHFLOW_CWS'!AH70</f>
        <v>-439109603.15883595</v>
      </c>
      <c r="AI9" s="121">
        <f>'FIN-CASHFLOW_CWS'!AI70</f>
        <v>-449007990.58137929</v>
      </c>
      <c r="AJ9" s="121">
        <f>'FIN-CASHFLOW_CWS'!AJ70</f>
        <v>-459014911.11267263</v>
      </c>
      <c r="AK9" s="121">
        <f>'FIN-CASHFLOW_CWS'!AK70</f>
        <v>-469019525.44251347</v>
      </c>
      <c r="AL9" s="121">
        <f>'FIN-CASHFLOW_CWS'!AL70</f>
        <v>-479108320.2513268</v>
      </c>
      <c r="AM9" s="121">
        <f>'FIN-CASHFLOW_CWS'!AM70</f>
        <v>-489375869.36566263</v>
      </c>
      <c r="AN9" s="121">
        <f>'FIN-CASHFLOW_CWS'!AN70</f>
        <v>-500961323.55492359</v>
      </c>
      <c r="AO9" s="121">
        <f>'FIN-CASHFLOW_CWS'!AO70</f>
        <v>-512220003.43849254</v>
      </c>
      <c r="AP9" s="121">
        <f>'FIN-CASHFLOW_CWS'!AP70</f>
        <v>-522773512.28457099</v>
      </c>
      <c r="AQ9" s="121">
        <f>'FIN-CASHFLOW_CWS'!AQ70</f>
        <v>-533130404.89930445</v>
      </c>
      <c r="AR9" s="121">
        <f>'FIN-CASHFLOW_CWS'!AR70</f>
        <v>-543478304.28373468</v>
      </c>
      <c r="AS9" s="121">
        <f>'FIN-CASHFLOW_CWS'!AS70</f>
        <v>-553603471.16816485</v>
      </c>
      <c r="AT9" s="121">
        <f>'FIN-CASHFLOW_CWS'!AT70</f>
        <v>-563703382.47019005</v>
      </c>
      <c r="AU9" s="121">
        <f>'FIN-CASHFLOW_CWS'!AU70</f>
        <v>-573792655.48376846</v>
      </c>
      <c r="AV9" s="121">
        <f>'FIN-CASHFLOW_CWS'!AV70</f>
        <v>-584085311.51619196</v>
      </c>
      <c r="AW9" s="121">
        <f>'FIN-CASHFLOW_CWS'!AW70</f>
        <v>-594363813.44495094</v>
      </c>
      <c r="AX9" s="121">
        <f>'FIN-CASHFLOW_CWS'!AX70</f>
        <v>-604821649.19192064</v>
      </c>
      <c r="AY9" s="121">
        <f>'FIN-CASHFLOW_CWS'!AY70</f>
        <v>-615551536.7541374</v>
      </c>
      <c r="AZ9" s="121">
        <f>'FIN-CASHFLOW_CWS'!AZ70</f>
        <v>-627888955.37873495</v>
      </c>
      <c r="BA9" s="121">
        <f>'FIN-CASHFLOW_CWS'!BA70</f>
        <v>-639812043.09202552</v>
      </c>
      <c r="BB9" s="121">
        <f>'FIN-CASHFLOW_CWS'!BB70</f>
        <v>-650589127.87384319</v>
      </c>
      <c r="BC9" s="121">
        <f>'FIN-CASHFLOW_CWS'!BC70</f>
        <v>-661036040.58536816</v>
      </c>
      <c r="BD9" s="121">
        <f>'FIN-CASHFLOW_CWS'!BD70</f>
        <v>-671470702.94479525</v>
      </c>
      <c r="BE9" s="121">
        <f>'FIN-CASHFLOW_CWS'!BE70</f>
        <v>-681536957.80422235</v>
      </c>
      <c r="BF9" s="121">
        <f>'FIN-CASHFLOW_CWS'!BF70</f>
        <v>-691571545.49894214</v>
      </c>
      <c r="BG9" s="121">
        <f>'FIN-CASHFLOW_CWS'!BG70</f>
        <v>-701598752.10575986</v>
      </c>
      <c r="BH9" s="121">
        <f>'FIN-CASHFLOW_CWS'!BH70</f>
        <v>-711969148.02009106</v>
      </c>
      <c r="BI9" s="121">
        <f>'FIN-CASHFLOW_CWS'!BI70</f>
        <v>-722322576.5211879</v>
      </c>
      <c r="BJ9" s="121">
        <f>'FIN-CASHFLOW_CWS'!BJ70</f>
        <v>-732992694.74252105</v>
      </c>
      <c r="BK9" s="121">
        <f>'FIN-CASHFLOW_CWS'!BK70</f>
        <v>-744146678.70506608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961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1084</v>
      </c>
      <c r="C13" s="121">
        <f>C28*-1</f>
        <v>81711038.666666672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98037593.356000021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87531666.350516677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493</v>
      </c>
      <c r="C15" s="121">
        <f>C6</f>
        <v>-28592</v>
      </c>
      <c r="D15" s="121">
        <f t="shared" ref="D15:AI15" si="0">D6+D13</f>
        <v>-16376303.333333334</v>
      </c>
      <c r="E15" s="121">
        <f t="shared" si="0"/>
        <v>-16337903.333333334</v>
      </c>
      <c r="F15" s="121">
        <f t="shared" si="0"/>
        <v>-16315293.333333334</v>
      </c>
      <c r="G15" s="121">
        <f t="shared" si="0"/>
        <v>-16313653.333333334</v>
      </c>
      <c r="H15" s="121">
        <f t="shared" si="0"/>
        <v>81698300.022666693</v>
      </c>
      <c r="I15" s="121">
        <f t="shared" si="0"/>
        <v>-16340403.333333334</v>
      </c>
      <c r="J15" s="121">
        <f t="shared" si="0"/>
        <v>-16373193.333333334</v>
      </c>
      <c r="K15" s="121">
        <f t="shared" si="0"/>
        <v>-16340853.333333334</v>
      </c>
      <c r="L15" s="121">
        <f t="shared" si="0"/>
        <v>-16344993.333333334</v>
      </c>
      <c r="M15" s="121">
        <f t="shared" si="0"/>
        <v>-16335355.011333335</v>
      </c>
      <c r="N15" s="121">
        <f t="shared" si="0"/>
        <v>71228871.339183345</v>
      </c>
      <c r="O15" s="121">
        <f t="shared" si="0"/>
        <v>-16536184.825833334</v>
      </c>
      <c r="P15" s="121">
        <f t="shared" si="0"/>
        <v>-17846981.225433335</v>
      </c>
      <c r="Q15" s="121">
        <f t="shared" si="0"/>
        <v>-17792098.54318333</v>
      </c>
      <c r="R15" s="121">
        <f t="shared" si="0"/>
        <v>-17752849.628033336</v>
      </c>
      <c r="S15" s="121">
        <f t="shared" si="0"/>
        <v>-17603552.128033336</v>
      </c>
      <c r="T15" s="121">
        <f t="shared" si="0"/>
        <v>-17587587.128033336</v>
      </c>
      <c r="U15" s="121">
        <f t="shared" si="0"/>
        <v>-13586397.128033334</v>
      </c>
      <c r="V15" s="121">
        <f t="shared" si="0"/>
        <v>-11606942.128033334</v>
      </c>
      <c r="W15" s="121">
        <f t="shared" si="0"/>
        <v>-11609976.945783334</v>
      </c>
      <c r="X15" s="121">
        <f t="shared" si="0"/>
        <v>-11566498.589533336</v>
      </c>
      <c r="Y15" s="121">
        <f t="shared" si="0"/>
        <v>-11554563.114533335</v>
      </c>
      <c r="Z15" s="121">
        <f t="shared" si="0"/>
        <v>-11540250.996320833</v>
      </c>
      <c r="AA15" s="121">
        <f t="shared" si="0"/>
        <v>-11499277.651083333</v>
      </c>
      <c r="AB15" s="121">
        <f t="shared" si="0"/>
        <v>-10643271.873108333</v>
      </c>
      <c r="AC15" s="121">
        <f t="shared" si="0"/>
        <v>-10551138.402078334</v>
      </c>
      <c r="AD15" s="121">
        <f t="shared" si="0"/>
        <v>-10153750.260293335</v>
      </c>
      <c r="AE15" s="121">
        <f t="shared" si="0"/>
        <v>-10058997.760293335</v>
      </c>
      <c r="AF15" s="121">
        <f t="shared" si="0"/>
        <v>-10044385.564758334</v>
      </c>
      <c r="AG15" s="121">
        <f t="shared" si="0"/>
        <v>-9922883.0647583343</v>
      </c>
      <c r="AH15" s="121">
        <f t="shared" si="0"/>
        <v>-9903384.179008333</v>
      </c>
      <c r="AI15" s="121">
        <f t="shared" si="0"/>
        <v>-9898387.4225433357</v>
      </c>
      <c r="AJ15" s="121">
        <f t="shared" ref="AJ15:BK15" si="1">AJ6+AJ13</f>
        <v>-10006920.531293334</v>
      </c>
      <c r="AK15" s="121">
        <f t="shared" si="1"/>
        <v>-10004614.329840833</v>
      </c>
      <c r="AL15" s="121">
        <f t="shared" si="1"/>
        <v>-10088794.808813335</v>
      </c>
      <c r="AM15" s="121">
        <f t="shared" si="1"/>
        <v>-10267549.114335833</v>
      </c>
      <c r="AN15" s="121">
        <f t="shared" si="1"/>
        <v>-11585454.189260958</v>
      </c>
      <c r="AO15" s="121">
        <f t="shared" si="1"/>
        <v>-11258679.883568959</v>
      </c>
      <c r="AP15" s="121">
        <f t="shared" si="1"/>
        <v>-10553508.846078459</v>
      </c>
      <c r="AQ15" s="121">
        <f t="shared" si="1"/>
        <v>-10356892.614733459</v>
      </c>
      <c r="AR15" s="121">
        <f t="shared" si="1"/>
        <v>-10347899.384430207</v>
      </c>
      <c r="AS15" s="121">
        <f t="shared" si="1"/>
        <v>-10125166.884430207</v>
      </c>
      <c r="AT15" s="121">
        <f t="shared" si="1"/>
        <v>-10099911.302025208</v>
      </c>
      <c r="AU15" s="121">
        <f t="shared" si="1"/>
        <v>-10089273.01357846</v>
      </c>
      <c r="AV15" s="121">
        <f t="shared" si="1"/>
        <v>-10292656.032423459</v>
      </c>
      <c r="AW15" s="121">
        <f t="shared" si="1"/>
        <v>-10278501.92875896</v>
      </c>
      <c r="AX15" s="121">
        <f t="shared" si="1"/>
        <v>-10457835.746969709</v>
      </c>
      <c r="AY15" s="121">
        <f t="shared" si="1"/>
        <v>-10729887.562216708</v>
      </c>
      <c r="AZ15" s="121">
        <f t="shared" si="1"/>
        <v>-12337418.624597602</v>
      </c>
      <c r="BA15" s="121">
        <f t="shared" si="1"/>
        <v>-11923087.713290548</v>
      </c>
      <c r="BB15" s="121">
        <f t="shared" si="1"/>
        <v>-10777084.781817697</v>
      </c>
      <c r="BC15" s="121">
        <f t="shared" si="1"/>
        <v>-10446912.711524947</v>
      </c>
      <c r="BD15" s="121">
        <f t="shared" si="1"/>
        <v>-10434662.359427098</v>
      </c>
      <c r="BE15" s="121">
        <f t="shared" si="1"/>
        <v>-10066254.859427098</v>
      </c>
      <c r="BF15" s="121">
        <f t="shared" si="1"/>
        <v>-10034587.694719847</v>
      </c>
      <c r="BG15" s="121">
        <f t="shared" si="1"/>
        <v>-10027206.606817698</v>
      </c>
      <c r="BH15" s="121">
        <f t="shared" si="1"/>
        <v>-10370395.914331196</v>
      </c>
      <c r="BI15" s="121">
        <f t="shared" si="1"/>
        <v>-10353428.501096796</v>
      </c>
      <c r="BJ15" s="121">
        <f t="shared" si="1"/>
        <v>-10670118.221333148</v>
      </c>
      <c r="BK15" s="121">
        <f t="shared" si="1"/>
        <v>-11153983.962544998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495</v>
      </c>
      <c r="C17" s="121">
        <f>C13</f>
        <v>81711038.666666672</v>
      </c>
      <c r="D17" s="121">
        <f t="shared" ref="D17:AI17" si="2">C18</f>
        <v>81682446.666666672</v>
      </c>
      <c r="E17" s="121">
        <f t="shared" si="2"/>
        <v>65306143.333333336</v>
      </c>
      <c r="F17" s="121">
        <f t="shared" si="2"/>
        <v>48968240</v>
      </c>
      <c r="G17" s="121">
        <f t="shared" si="2"/>
        <v>32652946.666666664</v>
      </c>
      <c r="H17" s="121">
        <f t="shared" si="2"/>
        <v>16339293.33333333</v>
      </c>
      <c r="I17" s="121">
        <f t="shared" si="2"/>
        <v>98037593.356000021</v>
      </c>
      <c r="J17" s="121">
        <f t="shared" si="2"/>
        <v>81697190.022666693</v>
      </c>
      <c r="K17" s="121">
        <f t="shared" si="2"/>
        <v>65323996.689333357</v>
      </c>
      <c r="L17" s="121">
        <f t="shared" si="2"/>
        <v>48983143.356000021</v>
      </c>
      <c r="M17" s="121">
        <f t="shared" si="2"/>
        <v>32638150.022666685</v>
      </c>
      <c r="N17" s="121">
        <f t="shared" si="2"/>
        <v>16302795.01133335</v>
      </c>
      <c r="O17" s="121">
        <f t="shared" si="2"/>
        <v>87531666.350516692</v>
      </c>
      <c r="P17" s="121">
        <f t="shared" si="2"/>
        <v>70995481.524683356</v>
      </c>
      <c r="Q17" s="121">
        <f t="shared" si="2"/>
        <v>53148500.299250022</v>
      </c>
      <c r="R17" s="121">
        <f t="shared" si="2"/>
        <v>35356401.756066695</v>
      </c>
      <c r="S17" s="121">
        <f t="shared" si="2"/>
        <v>17603552.128033359</v>
      </c>
      <c r="T17" s="121">
        <f t="shared" si="2"/>
        <v>0</v>
      </c>
      <c r="U17" s="121">
        <f t="shared" si="2"/>
        <v>-17587587.128033336</v>
      </c>
      <c r="V17" s="121">
        <f t="shared" si="2"/>
        <v>-31173984.256066673</v>
      </c>
      <c r="W17" s="121">
        <f t="shared" si="2"/>
        <v>-42780926.384100005</v>
      </c>
      <c r="X17" s="121">
        <f t="shared" si="2"/>
        <v>-54390903.329883337</v>
      </c>
      <c r="Y17" s="121">
        <f t="shared" si="2"/>
        <v>-65957401.919416673</v>
      </c>
      <c r="Z17" s="121">
        <f t="shared" si="2"/>
        <v>-77511965.033950001</v>
      </c>
      <c r="AA17" s="121">
        <f t="shared" si="2"/>
        <v>-89052216.03027083</v>
      </c>
      <c r="AB17" s="121">
        <f t="shared" si="2"/>
        <v>-100551493.68135417</v>
      </c>
      <c r="AC17" s="121">
        <f t="shared" si="2"/>
        <v>-111194765.55446249</v>
      </c>
      <c r="AD17" s="121">
        <f t="shared" si="2"/>
        <v>-121745903.95654082</v>
      </c>
      <c r="AE17" s="121">
        <f t="shared" si="2"/>
        <v>-131899654.21683416</v>
      </c>
      <c r="AF17" s="121">
        <f t="shared" si="2"/>
        <v>-141958651.97712749</v>
      </c>
      <c r="AG17" s="121">
        <f t="shared" si="2"/>
        <v>-152003037.54188582</v>
      </c>
      <c r="AH17" s="121">
        <f t="shared" si="2"/>
        <v>-161925920.60664415</v>
      </c>
      <c r="AI17" s="121">
        <f t="shared" si="2"/>
        <v>-171829304.78565249</v>
      </c>
      <c r="AJ17" s="121">
        <f t="shared" ref="AJ17:BK17" si="3">AI18</f>
        <v>-181727692.20819584</v>
      </c>
      <c r="AK17" s="121">
        <f t="shared" si="3"/>
        <v>-191734612.73948917</v>
      </c>
      <c r="AL17" s="121">
        <f t="shared" si="3"/>
        <v>-201739227.06933001</v>
      </c>
      <c r="AM17" s="121">
        <f t="shared" si="3"/>
        <v>-211828021.87814334</v>
      </c>
      <c r="AN17" s="121">
        <f t="shared" si="3"/>
        <v>-222095570.99247918</v>
      </c>
      <c r="AO17" s="121">
        <f t="shared" si="3"/>
        <v>-233681025.18174013</v>
      </c>
      <c r="AP17" s="121">
        <f t="shared" si="3"/>
        <v>-244939705.06530911</v>
      </c>
      <c r="AQ17" s="121">
        <f t="shared" si="3"/>
        <v>-255493213.91138756</v>
      </c>
      <c r="AR17" s="121">
        <f t="shared" si="3"/>
        <v>-265850106.52612102</v>
      </c>
      <c r="AS17" s="121">
        <f t="shared" si="3"/>
        <v>-276198005.91055125</v>
      </c>
      <c r="AT17" s="121">
        <f t="shared" si="3"/>
        <v>-286323172.79498148</v>
      </c>
      <c r="AU17" s="121">
        <f t="shared" si="3"/>
        <v>-296423084.09700668</v>
      </c>
      <c r="AV17" s="121">
        <f t="shared" si="3"/>
        <v>-306512357.11058515</v>
      </c>
      <c r="AW17" s="121">
        <f t="shared" si="3"/>
        <v>-316805013.14300859</v>
      </c>
      <c r="AX17" s="121">
        <f t="shared" si="3"/>
        <v>-327083515.07176757</v>
      </c>
      <c r="AY17" s="121">
        <f t="shared" si="3"/>
        <v>-337541350.81873727</v>
      </c>
      <c r="AZ17" s="121">
        <f t="shared" si="3"/>
        <v>-348271238.38095397</v>
      </c>
      <c r="BA17" s="121">
        <f t="shared" si="3"/>
        <v>-360608657.00555158</v>
      </c>
      <c r="BB17" s="121">
        <f t="shared" si="3"/>
        <v>-372531744.71884215</v>
      </c>
      <c r="BC17" s="121">
        <f t="shared" si="3"/>
        <v>-383308829.50065982</v>
      </c>
      <c r="BD17" s="121">
        <f t="shared" si="3"/>
        <v>-393755742.21218479</v>
      </c>
      <c r="BE17" s="121">
        <f t="shared" si="3"/>
        <v>-404190404.57161188</v>
      </c>
      <c r="BF17" s="121">
        <f t="shared" si="3"/>
        <v>-414256659.43103898</v>
      </c>
      <c r="BG17" s="121">
        <f t="shared" si="3"/>
        <v>-424291247.12575883</v>
      </c>
      <c r="BH17" s="121">
        <f t="shared" si="3"/>
        <v>-434318453.73257655</v>
      </c>
      <c r="BI17" s="121">
        <f t="shared" si="3"/>
        <v>-444688849.64690775</v>
      </c>
      <c r="BJ17" s="121">
        <f t="shared" si="3"/>
        <v>-455042278.14800453</v>
      </c>
      <c r="BK17" s="121">
        <f t="shared" si="3"/>
        <v>-465712396.36933768</v>
      </c>
    </row>
    <row r="18" spans="2:64" x14ac:dyDescent="0.15">
      <c r="B18" s="127" t="s">
        <v>494</v>
      </c>
      <c r="C18" s="121">
        <f>C13+C15</f>
        <v>81682446.666666672</v>
      </c>
      <c r="D18" s="121">
        <f t="shared" ref="D18:AI18" si="4">D15+D17</f>
        <v>65306143.333333336</v>
      </c>
      <c r="E18" s="121">
        <f t="shared" si="4"/>
        <v>48968240</v>
      </c>
      <c r="F18" s="121">
        <f t="shared" si="4"/>
        <v>32652946.666666664</v>
      </c>
      <c r="G18" s="121">
        <f t="shared" si="4"/>
        <v>16339293.33333333</v>
      </c>
      <c r="H18" s="121">
        <f t="shared" si="4"/>
        <v>98037593.356000021</v>
      </c>
      <c r="I18" s="121">
        <f t="shared" si="4"/>
        <v>81697190.022666693</v>
      </c>
      <c r="J18" s="121">
        <f t="shared" si="4"/>
        <v>65323996.689333357</v>
      </c>
      <c r="K18" s="121">
        <f t="shared" si="4"/>
        <v>48983143.356000021</v>
      </c>
      <c r="L18" s="121">
        <f t="shared" si="4"/>
        <v>32638150.022666685</v>
      </c>
      <c r="M18" s="121">
        <f t="shared" si="4"/>
        <v>16302795.01133335</v>
      </c>
      <c r="N18" s="121">
        <f t="shared" si="4"/>
        <v>87531666.350516692</v>
      </c>
      <c r="O18" s="121">
        <f t="shared" si="4"/>
        <v>70995481.524683356</v>
      </c>
      <c r="P18" s="121">
        <f t="shared" si="4"/>
        <v>53148500.299250022</v>
      </c>
      <c r="Q18" s="121">
        <f t="shared" si="4"/>
        <v>35356401.756066695</v>
      </c>
      <c r="R18" s="121">
        <f t="shared" si="4"/>
        <v>17603552.128033359</v>
      </c>
      <c r="S18" s="121">
        <f t="shared" si="4"/>
        <v>0</v>
      </c>
      <c r="T18" s="121">
        <f t="shared" si="4"/>
        <v>-17587587.128033336</v>
      </c>
      <c r="U18" s="121">
        <f t="shared" si="4"/>
        <v>-31173984.256066673</v>
      </c>
      <c r="V18" s="121">
        <f t="shared" si="4"/>
        <v>-42780926.384100005</v>
      </c>
      <c r="W18" s="121">
        <f t="shared" si="4"/>
        <v>-54390903.329883337</v>
      </c>
      <c r="X18" s="121">
        <f t="shared" si="4"/>
        <v>-65957401.919416673</v>
      </c>
      <c r="Y18" s="121">
        <f t="shared" si="4"/>
        <v>-77511965.033950001</v>
      </c>
      <c r="Z18" s="121">
        <f t="shared" si="4"/>
        <v>-89052216.03027083</v>
      </c>
      <c r="AA18" s="121">
        <f t="shared" si="4"/>
        <v>-100551493.68135417</v>
      </c>
      <c r="AB18" s="121">
        <f t="shared" si="4"/>
        <v>-111194765.55446249</v>
      </c>
      <c r="AC18" s="121">
        <f t="shared" si="4"/>
        <v>-121745903.95654082</v>
      </c>
      <c r="AD18" s="121">
        <f t="shared" si="4"/>
        <v>-131899654.21683416</v>
      </c>
      <c r="AE18" s="121">
        <f t="shared" si="4"/>
        <v>-141958651.97712749</v>
      </c>
      <c r="AF18" s="121">
        <f t="shared" si="4"/>
        <v>-152003037.54188582</v>
      </c>
      <c r="AG18" s="121">
        <f t="shared" si="4"/>
        <v>-161925920.60664415</v>
      </c>
      <c r="AH18" s="121">
        <f t="shared" si="4"/>
        <v>-171829304.78565249</v>
      </c>
      <c r="AI18" s="121">
        <f t="shared" si="4"/>
        <v>-181727692.20819584</v>
      </c>
      <c r="AJ18" s="121">
        <f t="shared" ref="AJ18:BK18" si="5">AJ15+AJ17</f>
        <v>-191734612.73948917</v>
      </c>
      <c r="AK18" s="121">
        <f t="shared" si="5"/>
        <v>-201739227.06933001</v>
      </c>
      <c r="AL18" s="121">
        <f t="shared" si="5"/>
        <v>-211828021.87814334</v>
      </c>
      <c r="AM18" s="121">
        <f t="shared" si="5"/>
        <v>-222095570.99247918</v>
      </c>
      <c r="AN18" s="121">
        <f t="shared" si="5"/>
        <v>-233681025.18174013</v>
      </c>
      <c r="AO18" s="121">
        <f t="shared" si="5"/>
        <v>-244939705.06530911</v>
      </c>
      <c r="AP18" s="121">
        <f t="shared" si="5"/>
        <v>-255493213.91138756</v>
      </c>
      <c r="AQ18" s="121">
        <f t="shared" si="5"/>
        <v>-265850106.52612102</v>
      </c>
      <c r="AR18" s="121">
        <f t="shared" si="5"/>
        <v>-276198005.91055125</v>
      </c>
      <c r="AS18" s="121">
        <f t="shared" si="5"/>
        <v>-286323172.79498148</v>
      </c>
      <c r="AT18" s="121">
        <f t="shared" si="5"/>
        <v>-296423084.09700668</v>
      </c>
      <c r="AU18" s="121">
        <f t="shared" si="5"/>
        <v>-306512357.11058515</v>
      </c>
      <c r="AV18" s="121">
        <f t="shared" si="5"/>
        <v>-316805013.14300859</v>
      </c>
      <c r="AW18" s="121">
        <f t="shared" si="5"/>
        <v>-327083515.07176757</v>
      </c>
      <c r="AX18" s="121">
        <f t="shared" si="5"/>
        <v>-337541350.81873727</v>
      </c>
      <c r="AY18" s="121">
        <f t="shared" si="5"/>
        <v>-348271238.38095397</v>
      </c>
      <c r="AZ18" s="121">
        <f t="shared" si="5"/>
        <v>-360608657.00555158</v>
      </c>
      <c r="BA18" s="121">
        <f t="shared" si="5"/>
        <v>-372531744.71884215</v>
      </c>
      <c r="BB18" s="121">
        <f t="shared" si="5"/>
        <v>-383308829.50065982</v>
      </c>
      <c r="BC18" s="121">
        <f t="shared" si="5"/>
        <v>-393755742.21218479</v>
      </c>
      <c r="BD18" s="121">
        <f t="shared" si="5"/>
        <v>-404190404.57161188</v>
      </c>
      <c r="BE18" s="121">
        <f t="shared" si="5"/>
        <v>-414256659.43103898</v>
      </c>
      <c r="BF18" s="121">
        <f t="shared" si="5"/>
        <v>-424291247.12575883</v>
      </c>
      <c r="BG18" s="121">
        <f t="shared" si="5"/>
        <v>-434318453.73257655</v>
      </c>
      <c r="BH18" s="121">
        <f t="shared" si="5"/>
        <v>-444688849.64690775</v>
      </c>
      <c r="BI18" s="121">
        <f t="shared" si="5"/>
        <v>-455042278.14800453</v>
      </c>
      <c r="BJ18" s="121">
        <f t="shared" si="5"/>
        <v>-465712396.36933768</v>
      </c>
      <c r="BK18" s="121">
        <f t="shared" si="5"/>
        <v>-476866380.33188266</v>
      </c>
      <c r="BL18" s="130">
        <f>BK18-BK9</f>
        <v>267280298.37318343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995</v>
      </c>
      <c r="C21" s="75" t="s">
        <v>887</v>
      </c>
      <c r="D21" s="75" t="s">
        <v>885</v>
      </c>
      <c r="E21" s="75" t="s">
        <v>886</v>
      </c>
      <c r="F21" s="75" t="s">
        <v>883</v>
      </c>
      <c r="G21" s="75" t="s">
        <v>884</v>
      </c>
      <c r="L21" s="130"/>
      <c r="U21" s="130"/>
    </row>
    <row r="22" spans="2:64" x14ac:dyDescent="0.15">
      <c r="B22" s="136" t="s">
        <v>998</v>
      </c>
      <c r="C22" s="75" t="s">
        <v>149</v>
      </c>
      <c r="D22" s="75" t="s">
        <v>964</v>
      </c>
      <c r="E22" s="75" t="s">
        <v>880</v>
      </c>
      <c r="L22" s="130"/>
    </row>
    <row r="23" spans="2:64" x14ac:dyDescent="0.15">
      <c r="B23" s="136" t="s">
        <v>962</v>
      </c>
      <c r="C23" s="75" t="s">
        <v>149</v>
      </c>
      <c r="D23" s="226" t="s">
        <v>988</v>
      </c>
      <c r="E23" s="75" t="s">
        <v>989</v>
      </c>
      <c r="L23" s="130"/>
    </row>
    <row r="24" spans="2:64" x14ac:dyDescent="0.15">
      <c r="B24" s="138" t="s">
        <v>963</v>
      </c>
      <c r="C24" s="75" t="s">
        <v>964</v>
      </c>
      <c r="D24" s="226" t="s">
        <v>880</v>
      </c>
      <c r="E24" s="75" t="s">
        <v>881</v>
      </c>
      <c r="L24" s="130"/>
    </row>
    <row r="25" spans="2:64" x14ac:dyDescent="0.15">
      <c r="B25" s="138" t="s">
        <v>999</v>
      </c>
      <c r="C25" s="75" t="s">
        <v>991</v>
      </c>
      <c r="D25" s="226" t="s">
        <v>965</v>
      </c>
      <c r="E25" s="75" t="s">
        <v>994</v>
      </c>
      <c r="F25" s="75" t="s">
        <v>992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873</v>
      </c>
      <c r="C27" s="121">
        <f>C4</f>
        <v>0</v>
      </c>
      <c r="D27" s="130">
        <f>C29</f>
        <v>-81711038.666666672</v>
      </c>
      <c r="E27" s="130">
        <f>D29</f>
        <v>-179748632.02266669</v>
      </c>
      <c r="F27" s="225">
        <f>C27</f>
        <v>0</v>
      </c>
      <c r="G27" s="225">
        <f>F29</f>
        <v>-267280298.37318337</v>
      </c>
      <c r="L27" s="130"/>
    </row>
    <row r="28" spans="2:64" x14ac:dyDescent="0.15">
      <c r="B28" s="138" t="s">
        <v>874</v>
      </c>
      <c r="C28" s="121">
        <f>C29-C27</f>
        <v>-81711038.666666672</v>
      </c>
      <c r="D28" s="121">
        <f>D29-D27</f>
        <v>-98037593.356000021</v>
      </c>
      <c r="E28" s="121">
        <f>E29-E27</f>
        <v>-87531666.350516677</v>
      </c>
      <c r="F28" s="225">
        <f>SUM(C28:E28)</f>
        <v>-267280298.37318337</v>
      </c>
      <c r="G28" s="145">
        <f>G29-G27</f>
        <v>-209586081.95869929</v>
      </c>
      <c r="L28" s="130"/>
    </row>
    <row r="29" spans="2:64" x14ac:dyDescent="0.15">
      <c r="B29" s="138" t="s">
        <v>875</v>
      </c>
      <c r="C29" s="121">
        <f>H9</f>
        <v>-81711038.666666672</v>
      </c>
      <c r="D29" s="130">
        <f>N9</f>
        <v>-179748632.02266669</v>
      </c>
      <c r="E29" s="130">
        <f>S9</f>
        <v>-267280298.37318337</v>
      </c>
      <c r="F29" s="225">
        <f>E29</f>
        <v>-267280298.37318337</v>
      </c>
      <c r="G29" s="225">
        <f>'FIN-CASHFLOW_CWS'!BK58</f>
        <v>-476866380.33188266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993</v>
      </c>
      <c r="D32" s="75" t="s">
        <v>871</v>
      </c>
      <c r="E32" s="75" t="s">
        <v>872</v>
      </c>
      <c r="F32" s="75" t="s">
        <v>940</v>
      </c>
    </row>
    <row r="33" spans="1:15" x14ac:dyDescent="0.15">
      <c r="C33" s="225"/>
      <c r="D33" s="75"/>
      <c r="E33" s="75"/>
    </row>
    <row r="34" spans="1:15" x14ac:dyDescent="0.15">
      <c r="B34" s="138" t="s">
        <v>1143</v>
      </c>
      <c r="C34" s="222">
        <f>'FIN-VALUE_DB'!C41</f>
        <v>0.75500000000000012</v>
      </c>
      <c r="D34" s="121">
        <f>NPV(+C34/12,I6:BK6)</f>
        <v>-216295427.77996603</v>
      </c>
      <c r="E34" s="130">
        <f>D28*-1</f>
        <v>98037593.356000021</v>
      </c>
      <c r="F34" s="238">
        <f>E34/D34</f>
        <v>-0.45325781669195586</v>
      </c>
    </row>
    <row r="35" spans="1:15" x14ac:dyDescent="0.15">
      <c r="B35" s="138" t="s">
        <v>990</v>
      </c>
      <c r="C35" s="222">
        <f>'FIN-VALUE_DB'!D41</f>
        <v>0.48000000000000009</v>
      </c>
      <c r="D35" s="121">
        <f>NPV(+C35/12,N6:BK6)</f>
        <v>-271605177.95215553</v>
      </c>
      <c r="E35" s="130">
        <f>E28*-1</f>
        <v>87531666.350516677</v>
      </c>
      <c r="F35" s="238">
        <f>E35/D35</f>
        <v>-0.32227539625896151</v>
      </c>
    </row>
    <row r="36" spans="1:15" x14ac:dyDescent="0.15">
      <c r="B36" s="138" t="s">
        <v>888</v>
      </c>
      <c r="C36" s="222">
        <f>'FIN-VALUE_DB'!E41</f>
        <v>0.25000000000000006</v>
      </c>
      <c r="D36" s="121">
        <f>NPV(+C36/12,V6:BK6)</f>
        <v>-296189405.76158589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878</v>
      </c>
      <c r="B39" s="48" t="s">
        <v>986</v>
      </c>
      <c r="C39" s="34" t="s">
        <v>957</v>
      </c>
      <c r="D39" s="34" t="s">
        <v>959</v>
      </c>
      <c r="E39" s="34" t="s">
        <v>985</v>
      </c>
      <c r="F39" s="363" t="s">
        <v>878</v>
      </c>
      <c r="G39" s="363"/>
      <c r="H39" s="363"/>
    </row>
    <row r="40" spans="1:15" ht="13.5" customHeight="1" x14ac:dyDescent="0.15">
      <c r="A40" s="34"/>
      <c r="B40" s="48"/>
      <c r="C40" s="34"/>
      <c r="D40" s="34"/>
      <c r="E40" s="34"/>
      <c r="F40" s="75" t="s">
        <v>958</v>
      </c>
      <c r="G40" s="75" t="s">
        <v>885</v>
      </c>
      <c r="H40" s="75" t="s">
        <v>886</v>
      </c>
    </row>
    <row r="41" spans="1:15" x14ac:dyDescent="0.15">
      <c r="B41" s="33" t="s">
        <v>942</v>
      </c>
    </row>
    <row r="42" spans="1:15" x14ac:dyDescent="0.15">
      <c r="B42" s="106" t="s">
        <v>877</v>
      </c>
      <c r="C42" s="33" t="s">
        <v>149</v>
      </c>
      <c r="D42" s="121">
        <f>C13/2</f>
        <v>40855519.333333336</v>
      </c>
      <c r="F42" s="239">
        <f>D42/E44</f>
        <v>0.5</v>
      </c>
      <c r="G42" s="240">
        <f>F42*(1-G52)</f>
        <v>0.72662890834597793</v>
      </c>
      <c r="H42" s="241">
        <f>G42*(1-H60)</f>
        <v>0.96080352771639455</v>
      </c>
      <c r="L42" s="224"/>
    </row>
    <row r="43" spans="1:15" x14ac:dyDescent="0.15">
      <c r="B43" s="106" t="s">
        <v>943</v>
      </c>
      <c r="C43" s="33" t="s">
        <v>149</v>
      </c>
      <c r="D43" s="121">
        <f>C13/2</f>
        <v>40855519.333333336</v>
      </c>
      <c r="F43" s="239">
        <f>D43/E44</f>
        <v>0.5</v>
      </c>
      <c r="G43" s="240">
        <f>F43*(1-G52)</f>
        <v>0.72662890834597793</v>
      </c>
      <c r="H43" s="241">
        <f>G43*(1-H60)</f>
        <v>0.96080352771639455</v>
      </c>
    </row>
    <row r="44" spans="1:15" x14ac:dyDescent="0.15">
      <c r="B44" s="47" t="s">
        <v>876</v>
      </c>
      <c r="E44" s="121">
        <f>D43+D42</f>
        <v>81711038.666666672</v>
      </c>
    </row>
    <row r="45" spans="1:15" x14ac:dyDescent="0.15">
      <c r="B45" s="106" t="s">
        <v>953</v>
      </c>
      <c r="D45" s="235">
        <v>50000</v>
      </c>
      <c r="L45" s="224"/>
    </row>
    <row r="46" spans="1:15" x14ac:dyDescent="0.15">
      <c r="B46" s="106" t="s">
        <v>954</v>
      </c>
      <c r="D46" s="235">
        <v>50000</v>
      </c>
    </row>
    <row r="47" spans="1:15" x14ac:dyDescent="0.15">
      <c r="B47" s="47" t="s">
        <v>944</v>
      </c>
      <c r="D47" s="236">
        <f>SUM(D45:D46)</f>
        <v>100000</v>
      </c>
    </row>
    <row r="48" spans="1:15" x14ac:dyDescent="0.15">
      <c r="B48" s="47" t="s">
        <v>945</v>
      </c>
      <c r="D48" s="131">
        <f>E44/D47</f>
        <v>817.11038666666673</v>
      </c>
    </row>
    <row r="49" spans="2:12" x14ac:dyDescent="0.15">
      <c r="B49" s="47" t="s">
        <v>948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879</v>
      </c>
    </row>
    <row r="52" spans="2:12" x14ac:dyDescent="0.15">
      <c r="B52" s="106" t="s">
        <v>946</v>
      </c>
      <c r="C52" s="33" t="s">
        <v>964</v>
      </c>
      <c r="D52" s="121">
        <f>E34</f>
        <v>98037593.356000021</v>
      </c>
      <c r="F52" s="239"/>
      <c r="G52" s="243">
        <f>D52/E53</f>
        <v>-0.45325781669195586</v>
      </c>
      <c r="H52" s="243">
        <f>G52*(1-H60)</f>
        <v>-0.59933165917382769</v>
      </c>
      <c r="L52" s="224"/>
    </row>
    <row r="53" spans="2:12" x14ac:dyDescent="0.15">
      <c r="B53" s="47" t="s">
        <v>876</v>
      </c>
      <c r="E53" s="121">
        <f>D34</f>
        <v>-216295427.77996603</v>
      </c>
    </row>
    <row r="54" spans="2:12" x14ac:dyDescent="0.15">
      <c r="B54" s="106" t="s">
        <v>955</v>
      </c>
      <c r="D54" s="235">
        <f>D47/(1-G52)-D47</f>
        <v>-31189.08506707396</v>
      </c>
      <c r="L54" s="224"/>
    </row>
    <row r="55" spans="2:12" x14ac:dyDescent="0.15">
      <c r="B55" s="47" t="s">
        <v>944</v>
      </c>
      <c r="D55" s="236">
        <f>D47+D54</f>
        <v>68810.91493292604</v>
      </c>
    </row>
    <row r="56" spans="2:12" x14ac:dyDescent="0.15">
      <c r="B56" s="47" t="s">
        <v>945</v>
      </c>
      <c r="D56" s="131">
        <f>E53/D55</f>
        <v>-3143.3302113596606</v>
      </c>
    </row>
    <row r="57" spans="2:12" x14ac:dyDescent="0.15">
      <c r="B57" s="47" t="s">
        <v>948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879</v>
      </c>
    </row>
    <row r="60" spans="2:12" x14ac:dyDescent="0.15">
      <c r="B60" s="106" t="s">
        <v>947</v>
      </c>
      <c r="C60" s="33" t="s">
        <v>880</v>
      </c>
      <c r="D60" s="121">
        <f>E35</f>
        <v>87531666.350516677</v>
      </c>
      <c r="F60" s="239"/>
      <c r="H60" s="243">
        <f>D60/E61</f>
        <v>-0.32227539625896151</v>
      </c>
      <c r="L60" s="224"/>
    </row>
    <row r="61" spans="2:12" x14ac:dyDescent="0.15">
      <c r="B61" s="47" t="s">
        <v>876</v>
      </c>
      <c r="E61" s="121">
        <f>D35</f>
        <v>-271605177.95215553</v>
      </c>
    </row>
    <row r="62" spans="2:12" x14ac:dyDescent="0.15">
      <c r="B62" s="106" t="s">
        <v>956</v>
      </c>
      <c r="D62" s="235">
        <f>D55/(1-H60)-D55</f>
        <v>-16771.139310080114</v>
      </c>
      <c r="L62" s="224"/>
    </row>
    <row r="63" spans="2:12" x14ac:dyDescent="0.15">
      <c r="B63" s="47" t="s">
        <v>944</v>
      </c>
      <c r="D63" s="236">
        <f>D55+D62</f>
        <v>52039.775622845926</v>
      </c>
    </row>
    <row r="64" spans="2:12" x14ac:dyDescent="0.15">
      <c r="B64" s="47" t="s">
        <v>945</v>
      </c>
      <c r="D64" s="131">
        <f>E61/D63</f>
        <v>-5219.1842624494029</v>
      </c>
    </row>
    <row r="65" spans="2:8" x14ac:dyDescent="0.15">
      <c r="B65" s="33" t="s">
        <v>948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987</v>
      </c>
      <c r="C67" s="75" t="s">
        <v>949</v>
      </c>
      <c r="D67" s="75" t="s">
        <v>940</v>
      </c>
      <c r="E67" s="75" t="s">
        <v>950</v>
      </c>
      <c r="F67" s="75" t="s">
        <v>952</v>
      </c>
    </row>
    <row r="68" spans="2:8" x14ac:dyDescent="0.15">
      <c r="C68" s="75"/>
      <c r="D68" s="75"/>
      <c r="E68" s="75"/>
    </row>
    <row r="69" spans="2:8" x14ac:dyDescent="0.15">
      <c r="B69" s="33" t="s">
        <v>997</v>
      </c>
      <c r="C69" s="130">
        <f>D36</f>
        <v>-296189405.76158589</v>
      </c>
    </row>
    <row r="70" spans="2:8" x14ac:dyDescent="0.15">
      <c r="B70" s="138" t="s">
        <v>877</v>
      </c>
      <c r="C70" s="130">
        <f>D42</f>
        <v>40855519.333333336</v>
      </c>
      <c r="D70" s="237">
        <f>H42</f>
        <v>0.96080352771639455</v>
      </c>
      <c r="E70" s="130">
        <f>$C$69*D70</f>
        <v>-284579825.92795432</v>
      </c>
      <c r="F70" s="244">
        <f>E70/C70</f>
        <v>-6.965517280691385</v>
      </c>
    </row>
    <row r="71" spans="2:8" x14ac:dyDescent="0.15">
      <c r="B71" s="138" t="s">
        <v>943</v>
      </c>
      <c r="C71" s="130">
        <f>D43</f>
        <v>40855519.333333336</v>
      </c>
      <c r="D71" s="237">
        <f>H43</f>
        <v>0.96080352771639455</v>
      </c>
      <c r="E71" s="130">
        <f>$C$69*D71</f>
        <v>-284579825.92795432</v>
      </c>
      <c r="F71" s="244">
        <f>E71/C71</f>
        <v>-6.965517280691385</v>
      </c>
    </row>
    <row r="72" spans="2:8" x14ac:dyDescent="0.15">
      <c r="B72" s="138" t="s">
        <v>946</v>
      </c>
      <c r="C72" s="130">
        <f>D52</f>
        <v>98037593.356000021</v>
      </c>
      <c r="D72" s="237">
        <f>H52</f>
        <v>-0.59933165917382769</v>
      </c>
      <c r="E72" s="130">
        <f>$C$69*D72</f>
        <v>177515687.98480135</v>
      </c>
      <c r="F72" s="244">
        <f>E72/C72</f>
        <v>1.8106899803241363</v>
      </c>
    </row>
    <row r="73" spans="2:8" x14ac:dyDescent="0.15">
      <c r="B73" s="138" t="s">
        <v>947</v>
      </c>
      <c r="C73" s="130">
        <f>D60</f>
        <v>87531666.350516677</v>
      </c>
      <c r="D73" s="237">
        <f>H60</f>
        <v>-0.32227539625896151</v>
      </c>
      <c r="E73" s="130">
        <f>$C$69*D73</f>
        <v>95454558.109521434</v>
      </c>
      <c r="F73" s="244">
        <f>E73/C73</f>
        <v>1.0905145770592084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951</v>
      </c>
      <c r="C75" s="130">
        <f>SUM(C70:C73)</f>
        <v>267280298.37318337</v>
      </c>
      <c r="D75" s="237">
        <f>SUM(D70:D73)</f>
        <v>1</v>
      </c>
      <c r="E75" s="130">
        <f>SUM(E70:E73)</f>
        <v>-296189405.76158583</v>
      </c>
      <c r="F75" s="244">
        <f>E75/C75</f>
        <v>-1.1081602630809655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152</v>
      </c>
      <c r="B1" s="247"/>
    </row>
    <row r="2" spans="1:62" x14ac:dyDescent="0.15">
      <c r="A2" s="249"/>
      <c r="B2" s="10"/>
    </row>
    <row r="3" spans="1:62" x14ac:dyDescent="0.15">
      <c r="A3" s="364" t="s">
        <v>153</v>
      </c>
      <c r="B3" s="361"/>
    </row>
    <row r="4" spans="1:62" x14ac:dyDescent="0.15">
      <c r="C4" s="361" t="s">
        <v>35</v>
      </c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 t="s">
        <v>36</v>
      </c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 t="s">
        <v>37</v>
      </c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 t="s">
        <v>38</v>
      </c>
      <c r="AN4" s="361"/>
      <c r="AO4" s="361"/>
      <c r="AP4" s="361"/>
      <c r="AQ4" s="361"/>
      <c r="AR4" s="361"/>
      <c r="AS4" s="361"/>
      <c r="AT4" s="361"/>
      <c r="AU4" s="361"/>
      <c r="AV4" s="361"/>
      <c r="AW4" s="361"/>
      <c r="AX4" s="361"/>
      <c r="AY4" s="361" t="s">
        <v>39</v>
      </c>
      <c r="AZ4" s="361"/>
      <c r="BA4" s="361"/>
      <c r="BB4" s="361"/>
      <c r="BC4" s="361"/>
      <c r="BD4" s="361"/>
      <c r="BE4" s="361"/>
      <c r="BF4" s="361"/>
      <c r="BG4" s="361"/>
      <c r="BH4" s="361"/>
      <c r="BI4" s="361"/>
      <c r="BJ4" s="36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155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154</v>
      </c>
      <c r="C7" s="251">
        <f>STAFF_CWS!H570</f>
        <v>16284103.333333332</v>
      </c>
      <c r="D7" s="251">
        <f>STAFF_CWS!I570</f>
        <v>16284103.333333332</v>
      </c>
      <c r="E7" s="251">
        <f>STAFF_CWS!J570</f>
        <v>16284103.333333332</v>
      </c>
      <c r="F7" s="251">
        <f>STAFF_CWS!K570</f>
        <v>16286603.333333334</v>
      </c>
      <c r="G7" s="251">
        <f>STAFF_CWS!L570</f>
        <v>16286603.333333334</v>
      </c>
      <c r="H7" s="251">
        <f>STAFF_CWS!M570</f>
        <v>16286603.333333334</v>
      </c>
      <c r="I7" s="251">
        <f>STAFF_CWS!N570</f>
        <v>16286603.333333334</v>
      </c>
      <c r="J7" s="251">
        <f>STAFF_CWS!O570</f>
        <v>16286603.333333334</v>
      </c>
      <c r="K7" s="251">
        <f>STAFF_CWS!P570</f>
        <v>16286603.333333334</v>
      </c>
      <c r="L7" s="251">
        <f>STAFF_CWS!Q570</f>
        <v>16287033.011333335</v>
      </c>
      <c r="M7" s="251">
        <f>STAFF_CWS!R570</f>
        <v>16287033.011333335</v>
      </c>
      <c r="N7" s="251">
        <f>STAFF_CWS!S570</f>
        <v>16515429.825833334</v>
      </c>
      <c r="O7" s="251">
        <f>STAFF_CWS!T570</f>
        <v>17825604.700433332</v>
      </c>
      <c r="P7" s="251">
        <f>STAFF_CWS!U570</f>
        <v>17826553.518183336</v>
      </c>
      <c r="Q7" s="251">
        <f>STAFF_CWS!V570</f>
        <v>17830253.703033336</v>
      </c>
      <c r="R7" s="251">
        <f>STAFF_CWS!W570</f>
        <v>17830253.703033336</v>
      </c>
      <c r="S7" s="251">
        <f>STAFF_CWS!X570</f>
        <v>17830253.703033336</v>
      </c>
      <c r="T7" s="251">
        <f>STAFF_CWS!Y570</f>
        <v>13830253.703033334</v>
      </c>
      <c r="U7" s="251">
        <f>STAFF_CWS!Z570</f>
        <v>11830253.703033334</v>
      </c>
      <c r="V7" s="251">
        <f>STAFF_CWS!AA570</f>
        <v>11831202.520783333</v>
      </c>
      <c r="W7" s="251">
        <f>STAFF_CWS!AB570</f>
        <v>11832163.164533334</v>
      </c>
      <c r="X7" s="251">
        <f>STAFF_CWS!AC570</f>
        <v>11832187.689533334</v>
      </c>
      <c r="Y7" s="251">
        <f>STAFF_CWS!AD570</f>
        <v>11834001.671320833</v>
      </c>
      <c r="Z7" s="251">
        <f>STAFF_CWS!AE570</f>
        <v>11870074.576083332</v>
      </c>
      <c r="AA7" s="251">
        <f>STAFF_CWS!AF570</f>
        <v>10964112.357483333</v>
      </c>
      <c r="AB7" s="251">
        <f>STAFF_CWS!AG570</f>
        <v>10973123.506453333</v>
      </c>
      <c r="AC7" s="251">
        <f>STAFF_CWS!AH570</f>
        <v>10976184.404668333</v>
      </c>
      <c r="AD7" s="251">
        <f>STAFF_CWS!AI570</f>
        <v>10976184.404668333</v>
      </c>
      <c r="AE7" s="251">
        <f>STAFF_CWS!AJ570</f>
        <v>10979146.249133334</v>
      </c>
      <c r="AF7" s="251">
        <f>STAFF_CWS!AK570</f>
        <v>10979146.249133334</v>
      </c>
      <c r="AG7" s="251">
        <f>STAFF_CWS!AL570</f>
        <v>10979172.363383334</v>
      </c>
      <c r="AH7" s="251">
        <f>STAFF_CWS!AM570</f>
        <v>10976261.566918334</v>
      </c>
      <c r="AI7" s="251">
        <f>STAFF_CWS!AN570</f>
        <v>10976287.175668333</v>
      </c>
      <c r="AJ7" s="251">
        <f>STAFF_CWS!AO570</f>
        <v>10973401.934215834</v>
      </c>
      <c r="AK7" s="251">
        <f>STAFF_CWS!AP570</f>
        <v>10970485.873188334</v>
      </c>
      <c r="AL7" s="251">
        <f>STAFF_CWS!AQ570</f>
        <v>10997648.638710834</v>
      </c>
      <c r="AM7" s="251">
        <f>STAFF_CWS!AR570</f>
        <v>12098012.285245333</v>
      </c>
      <c r="AN7" s="251">
        <f>STAFF_CWS!AS570</f>
        <v>12114721.097553335</v>
      </c>
      <c r="AO7" s="251">
        <f>STAFF_CWS!AT570</f>
        <v>12120455.042062834</v>
      </c>
      <c r="AP7" s="251">
        <f>STAFF_CWS!AU570</f>
        <v>12120536.560717834</v>
      </c>
      <c r="AQ7" s="251">
        <f>STAFF_CWS!AV570</f>
        <v>12126018.523414582</v>
      </c>
      <c r="AR7" s="251">
        <f>STAFF_CWS!AW570</f>
        <v>12126018.523414582</v>
      </c>
      <c r="AS7" s="251">
        <f>STAFF_CWS!AX570</f>
        <v>12125937.691009583</v>
      </c>
      <c r="AT7" s="251">
        <f>STAFF_CWS!AY570</f>
        <v>12120484.209562834</v>
      </c>
      <c r="AU7" s="251">
        <f>STAFF_CWS!AZ570</f>
        <v>12120431.228407834</v>
      </c>
      <c r="AV7" s="251">
        <f>STAFF_CWS!BA570</f>
        <v>12114757.892743334</v>
      </c>
      <c r="AW7" s="251">
        <f>STAFF_CWS!BB570</f>
        <v>12109240.517954083</v>
      </c>
      <c r="AX7" s="251">
        <f>STAFF_CWS!BC570</f>
        <v>12133912.101201084</v>
      </c>
      <c r="AY7" s="251">
        <f>STAFF_CWS!BD570</f>
        <v>13456483.472994082</v>
      </c>
      <c r="AZ7" s="251">
        <f>STAFF_CWS!BE570</f>
        <v>13485110.767887034</v>
      </c>
      <c r="BA7" s="251">
        <f>STAFF_CWS!BF570</f>
        <v>13494704.121814184</v>
      </c>
      <c r="BB7" s="251">
        <f>STAFF_CWS!BG570</f>
        <v>13494855.001521435</v>
      </c>
      <c r="BC7" s="251">
        <f>STAFF_CWS!BH570</f>
        <v>13504331.384823583</v>
      </c>
      <c r="BD7" s="251">
        <f>STAFF_CWS!BI570</f>
        <v>13504331.384823583</v>
      </c>
      <c r="BE7" s="251">
        <f>STAFF_CWS!BJ570</f>
        <v>13504181.270116333</v>
      </c>
      <c r="BF7" s="251">
        <f>STAFF_CWS!BK570</f>
        <v>13494733.446814183</v>
      </c>
      <c r="BG7" s="251">
        <f>STAFF_CWS!BL570</f>
        <v>13494607.304327682</v>
      </c>
      <c r="BH7" s="251">
        <f>STAFF_CWS!BM570</f>
        <v>13485005.205693282</v>
      </c>
      <c r="BI7" s="251">
        <f>STAFF_CWS!BN570</f>
        <v>13475420.240529634</v>
      </c>
      <c r="BJ7" s="251">
        <f>STAFF_CWS!BO570</f>
        <v>13502341.546341483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4" t="s">
        <v>156</v>
      </c>
      <c r="B9" s="361"/>
    </row>
    <row r="10" spans="1:62" x14ac:dyDescent="0.15">
      <c r="C10" s="361" t="s">
        <v>35</v>
      </c>
      <c r="D10" s="361"/>
      <c r="E10" s="361"/>
      <c r="F10" s="361"/>
      <c r="G10" s="361"/>
      <c r="H10" s="361"/>
      <c r="I10" s="361"/>
      <c r="J10" s="361"/>
      <c r="K10" s="361"/>
      <c r="L10" s="361"/>
      <c r="M10" s="361"/>
      <c r="N10" s="361"/>
      <c r="O10" s="361" t="s">
        <v>36</v>
      </c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 t="s">
        <v>37</v>
      </c>
      <c r="AB10" s="361"/>
      <c r="AC10" s="361"/>
      <c r="AD10" s="361"/>
      <c r="AE10" s="361"/>
      <c r="AF10" s="361"/>
      <c r="AG10" s="361"/>
      <c r="AH10" s="361"/>
      <c r="AI10" s="361"/>
      <c r="AJ10" s="361"/>
      <c r="AK10" s="361"/>
      <c r="AL10" s="361"/>
      <c r="AM10" s="361" t="s">
        <v>38</v>
      </c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 t="s">
        <v>39</v>
      </c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157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160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158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161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159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599</v>
      </c>
    </row>
    <row r="19" spans="1:62" x14ac:dyDescent="0.15">
      <c r="C19" s="361" t="s">
        <v>35</v>
      </c>
      <c r="D19" s="361"/>
      <c r="E19" s="361"/>
      <c r="F19" s="361"/>
      <c r="G19" s="361"/>
      <c r="H19" s="361"/>
      <c r="I19" s="361"/>
      <c r="J19" s="361"/>
      <c r="K19" s="361"/>
      <c r="L19" s="361"/>
      <c r="M19" s="361"/>
      <c r="N19" s="361"/>
      <c r="O19" s="361" t="s">
        <v>36</v>
      </c>
      <c r="P19" s="361"/>
      <c r="Q19" s="361"/>
      <c r="R19" s="361"/>
      <c r="S19" s="361"/>
      <c r="T19" s="361"/>
      <c r="U19" s="361"/>
      <c r="V19" s="361"/>
      <c r="W19" s="361"/>
      <c r="X19" s="361"/>
      <c r="Y19" s="361"/>
      <c r="Z19" s="361"/>
      <c r="AA19" s="361" t="s">
        <v>37</v>
      </c>
      <c r="AB19" s="361"/>
      <c r="AC19" s="361"/>
      <c r="AD19" s="361"/>
      <c r="AE19" s="361"/>
      <c r="AF19" s="361"/>
      <c r="AG19" s="361"/>
      <c r="AH19" s="361"/>
      <c r="AI19" s="361"/>
      <c r="AJ19" s="361"/>
      <c r="AK19" s="361"/>
      <c r="AL19" s="361"/>
      <c r="AM19" s="361" t="s">
        <v>38</v>
      </c>
      <c r="AN19" s="361"/>
      <c r="AO19" s="361"/>
      <c r="AP19" s="361"/>
      <c r="AQ19" s="361"/>
      <c r="AR19" s="361"/>
      <c r="AS19" s="361"/>
      <c r="AT19" s="361"/>
      <c r="AU19" s="361"/>
      <c r="AV19" s="361"/>
      <c r="AW19" s="361"/>
      <c r="AX19" s="361"/>
      <c r="AY19" s="361" t="s">
        <v>39</v>
      </c>
      <c r="AZ19" s="361"/>
      <c r="BA19" s="361"/>
      <c r="BB19" s="361"/>
      <c r="BC19" s="361"/>
      <c r="BD19" s="361"/>
      <c r="BE19" s="361"/>
      <c r="BF19" s="361"/>
      <c r="BG19" s="361"/>
      <c r="BH19" s="361"/>
      <c r="BI19" s="361"/>
      <c r="BJ19" s="36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217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321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603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600</v>
      </c>
      <c r="C26" s="361" t="s">
        <v>35</v>
      </c>
      <c r="D26" s="361"/>
      <c r="E26" s="361"/>
      <c r="F26" s="361"/>
      <c r="G26" s="361"/>
      <c r="H26" s="361"/>
      <c r="I26" s="361"/>
      <c r="J26" s="361"/>
      <c r="K26" s="361"/>
      <c r="L26" s="361"/>
      <c r="M26" s="361"/>
      <c r="N26" s="361"/>
      <c r="O26" s="361" t="s">
        <v>36</v>
      </c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 t="s">
        <v>37</v>
      </c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 t="s">
        <v>38</v>
      </c>
      <c r="AN26" s="361"/>
      <c r="AO26" s="361"/>
      <c r="AP26" s="361"/>
      <c r="AQ26" s="361"/>
      <c r="AR26" s="361"/>
      <c r="AS26" s="361"/>
      <c r="AT26" s="361"/>
      <c r="AU26" s="361"/>
      <c r="AV26" s="361"/>
      <c r="AW26" s="361"/>
      <c r="AX26" s="361"/>
      <c r="AY26" s="361" t="s">
        <v>39</v>
      </c>
      <c r="AZ26" s="361"/>
      <c r="BA26" s="361"/>
      <c r="BB26" s="361"/>
      <c r="BC26" s="361"/>
      <c r="BD26" s="361"/>
      <c r="BE26" s="361"/>
      <c r="BF26" s="361"/>
      <c r="BG26" s="361"/>
      <c r="BH26" s="361"/>
      <c r="BI26" s="361"/>
      <c r="BJ26" s="36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601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602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1" t="s">
        <v>35</v>
      </c>
      <c r="D31" s="361"/>
      <c r="E31" s="361"/>
      <c r="F31" s="361"/>
      <c r="G31" s="361"/>
      <c r="H31" s="361"/>
      <c r="I31" s="361"/>
      <c r="J31" s="361"/>
      <c r="K31" s="361"/>
      <c r="L31" s="361"/>
      <c r="M31" s="361"/>
      <c r="N31" s="361"/>
      <c r="O31" s="361" t="s">
        <v>36</v>
      </c>
      <c r="P31" s="361"/>
      <c r="Q31" s="361"/>
      <c r="R31" s="361"/>
      <c r="S31" s="361"/>
      <c r="T31" s="361"/>
      <c r="U31" s="361"/>
      <c r="V31" s="361"/>
      <c r="W31" s="361"/>
      <c r="X31" s="361"/>
      <c r="Y31" s="361"/>
      <c r="Z31" s="361"/>
      <c r="AA31" s="361" t="s">
        <v>37</v>
      </c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 t="s">
        <v>38</v>
      </c>
      <c r="AN31" s="361"/>
      <c r="AO31" s="361"/>
      <c r="AP31" s="361"/>
      <c r="AQ31" s="361"/>
      <c r="AR31" s="361"/>
      <c r="AS31" s="361"/>
      <c r="AT31" s="361"/>
      <c r="AU31" s="361"/>
      <c r="AV31" s="361"/>
      <c r="AW31" s="361"/>
      <c r="AX31" s="361"/>
      <c r="AY31" s="361" t="s">
        <v>39</v>
      </c>
      <c r="AZ31" s="361"/>
      <c r="BA31" s="361"/>
      <c r="BB31" s="361"/>
      <c r="BC31" s="361"/>
      <c r="BD31" s="361"/>
      <c r="BE31" s="361"/>
      <c r="BF31" s="361"/>
      <c r="BG31" s="361"/>
      <c r="BH31" s="361"/>
      <c r="BI31" s="361"/>
      <c r="BJ31" s="36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1044</v>
      </c>
      <c r="C40" s="74" t="s">
        <v>149</v>
      </c>
      <c r="D40" s="361" t="s">
        <v>35</v>
      </c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361" t="s">
        <v>36</v>
      </c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 t="s">
        <v>37</v>
      </c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 t="s">
        <v>38</v>
      </c>
      <c r="AO40" s="361"/>
      <c r="AP40" s="361"/>
      <c r="AQ40" s="361"/>
      <c r="AR40" s="361"/>
      <c r="AS40" s="361"/>
      <c r="AT40" s="361"/>
      <c r="AU40" s="361"/>
      <c r="AV40" s="361"/>
      <c r="AW40" s="361"/>
      <c r="AX40" s="361"/>
      <c r="AY40" s="361"/>
      <c r="AZ40" s="361" t="s">
        <v>39</v>
      </c>
      <c r="BA40" s="361"/>
      <c r="BB40" s="361"/>
      <c r="BC40" s="361"/>
      <c r="BD40" s="361"/>
      <c r="BE40" s="361"/>
      <c r="BF40" s="361"/>
      <c r="BG40" s="361"/>
      <c r="BH40" s="361"/>
      <c r="BI40" s="361"/>
      <c r="BJ40" s="361"/>
      <c r="BK40" s="36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813</v>
      </c>
      <c r="C42" s="251">
        <f>+'FIN-P&amp;L_CWS'!D207</f>
        <v>-28592</v>
      </c>
      <c r="D42" s="251">
        <f>+'FIN-P&amp;L_CWS'!E207</f>
        <v>-16331070</v>
      </c>
      <c r="E42" s="251">
        <f>+'FIN-P&amp;L_CWS'!F207</f>
        <v>-16303761.666666668</v>
      </c>
      <c r="F42" s="251">
        <f>+'FIN-P&amp;L_CWS'!G207</f>
        <v>-16306818.333333334</v>
      </c>
      <c r="G42" s="251">
        <f>+'FIN-P&amp;L_CWS'!H207</f>
        <v>-16305345</v>
      </c>
      <c r="H42" s="251">
        <f>+'FIN-P&amp;L_CWS'!I207</f>
        <v>-16340985</v>
      </c>
      <c r="I42" s="251">
        <f>+'FIN-P&amp;L_CWS'!J207</f>
        <v>-16342095</v>
      </c>
      <c r="J42" s="251">
        <f>+'FIN-P&amp;L_CWS'!K207</f>
        <v>-16374885</v>
      </c>
      <c r="K42" s="251">
        <f>+'FIN-P&amp;L_CWS'!L207</f>
        <v>-16342545</v>
      </c>
      <c r="L42" s="251">
        <f>+'FIN-P&amp;L_CWS'!M207</f>
        <v>-16336935</v>
      </c>
      <c r="M42" s="251">
        <f>+'FIN-P&amp;L_CWS'!N207</f>
        <v>-16309461.678000001</v>
      </c>
      <c r="N42" s="251">
        <f>+'FIN-P&amp;L_CWS'!O207</f>
        <v>-16295486.678000001</v>
      </c>
      <c r="O42" s="251">
        <f>+'FIN-P&amp;L_CWS'!P207</f>
        <v>-16509406.4925</v>
      </c>
      <c r="P42" s="251">
        <f>+'FIN-P&amp;L_CWS'!Q207</f>
        <v>-17766490.392100003</v>
      </c>
      <c r="Q42" s="251">
        <f>+'FIN-P&amp;L_CWS'!R207</f>
        <v>-17718315.209849998</v>
      </c>
      <c r="R42" s="251">
        <f>+'FIN-P&amp;L_CWS'!S207</f>
        <v>-17585678.794700004</v>
      </c>
      <c r="S42" s="251">
        <f>+'FIN-P&amp;L_CWS'!T207</f>
        <v>-17605243.794700004</v>
      </c>
      <c r="T42" s="251">
        <f>+'FIN-P&amp;L_CWS'!U207</f>
        <v>-17589278.794700004</v>
      </c>
      <c r="U42" s="251">
        <f>+'FIN-P&amp;L_CWS'!V207</f>
        <v>-13593497.128033334</v>
      </c>
      <c r="V42" s="251">
        <f>+'FIN-P&amp;L_CWS'!W207</f>
        <v>-11595246.2947</v>
      </c>
      <c r="W42" s="251">
        <f>+'FIN-P&amp;L_CWS'!X207</f>
        <v>-11561731.11245</v>
      </c>
      <c r="X42" s="251">
        <f>+'FIN-P&amp;L_CWS'!Y207</f>
        <v>-11525002.756200003</v>
      </c>
      <c r="Y42" s="251">
        <f>+'FIN-P&amp;L_CWS'!Z207</f>
        <v>-11542642.281200001</v>
      </c>
      <c r="Z42" s="251">
        <f>+'FIN-P&amp;L_CWS'!AA207</f>
        <v>-11459773.912987499</v>
      </c>
      <c r="AA42" s="251">
        <f>+'FIN-P&amp;L_CWS'!AB207</f>
        <v>-11498325.567749999</v>
      </c>
      <c r="AB42" s="251">
        <f>+'FIN-P&amp;L_CWS'!AC207</f>
        <v>-10457627.706441667</v>
      </c>
      <c r="AC42" s="251">
        <f>+'FIN-P&amp;L_CWS'!AD207</f>
        <v>-10139502.568745</v>
      </c>
      <c r="AD42" s="251">
        <f>+'FIN-P&amp;L_CWS'!AE207</f>
        <v>-10024116.926960001</v>
      </c>
      <c r="AE42" s="251">
        <f>+'FIN-P&amp;L_CWS'!AF207</f>
        <v>-10046221.926960001</v>
      </c>
      <c r="AF42" s="251">
        <f>+'FIN-P&amp;L_CWS'!AG207</f>
        <v>-9918387.2314250004</v>
      </c>
      <c r="AG42" s="251">
        <f>+'FIN-P&amp;L_CWS'!AH207</f>
        <v>-9924687.2314250004</v>
      </c>
      <c r="AH42" s="251">
        <f>+'FIN-P&amp;L_CWS'!AI207</f>
        <v>-9919768.3456749991</v>
      </c>
      <c r="AI42" s="251">
        <f>+'FIN-P&amp;L_CWS'!AJ207</f>
        <v>-10027079.089210002</v>
      </c>
      <c r="AJ42" s="251">
        <f>+'FIN-P&amp;L_CWS'!AK207</f>
        <v>-10022389.69796</v>
      </c>
      <c r="AK42" s="251">
        <f>+'FIN-P&amp;L_CWS'!AL207</f>
        <v>-10147810.996507499</v>
      </c>
      <c r="AL42" s="251">
        <f>+'FIN-P&amp;L_CWS'!AM207</f>
        <v>-10231321.475480001</v>
      </c>
      <c r="AM42" s="251">
        <f>+'FIN-P&amp;L_CWS'!AN207</f>
        <v>-10369627.031002499</v>
      </c>
      <c r="AN42" s="251">
        <f>+'FIN-P&amp;L_CWS'!AO207</f>
        <v>-11120688.605927624</v>
      </c>
      <c r="AO42" s="251">
        <f>+'FIN-P&amp;L_CWS'!AP207</f>
        <v>-10524766.550235625</v>
      </c>
      <c r="AP42" s="251">
        <f>+'FIN-P&amp;L_CWS'!AQ207</f>
        <v>-10316280.512745125</v>
      </c>
      <c r="AQ42" s="251">
        <f>+'FIN-P&amp;L_CWS'!AR207</f>
        <v>-10338467.031400125</v>
      </c>
      <c r="AR42" s="251">
        <f>+'FIN-P&amp;L_CWS'!AS207</f>
        <v>-10120671.051096873</v>
      </c>
      <c r="AS42" s="251">
        <f>+'FIN-P&amp;L_CWS'!AT207</f>
        <v>-10126971.051096873</v>
      </c>
      <c r="AT42" s="251">
        <f>+'FIN-P&amp;L_CWS'!AU207</f>
        <v>-10121945.218691874</v>
      </c>
      <c r="AU42" s="251">
        <f>+'FIN-P&amp;L_CWS'!AV207</f>
        <v>-10319089.680245126</v>
      </c>
      <c r="AV42" s="251">
        <f>+'FIN-P&amp;L_CWS'!AW207</f>
        <v>-10314216.699090125</v>
      </c>
      <c r="AW42" s="251">
        <f>+'FIN-P&amp;L_CWS'!AX207</f>
        <v>-10534398.345425626</v>
      </c>
      <c r="AX42" s="251">
        <f>+'FIN-P&amp;L_CWS'!AY207</f>
        <v>-10707778.913636375</v>
      </c>
      <c r="AY42" s="251">
        <f>+'FIN-P&amp;L_CWS'!AZ207</f>
        <v>-10941152.978883374</v>
      </c>
      <c r="AZ42" s="251">
        <f>+'FIN-P&amp;L_CWS'!BA207</f>
        <v>-11764824.541264268</v>
      </c>
      <c r="BA42" s="251">
        <f>+'FIN-P&amp;L_CWS'!BB207</f>
        <v>-10746145.279957214</v>
      </c>
      <c r="BB42" s="251">
        <f>+'FIN-P&amp;L_CWS'!BC207</f>
        <v>-10399888.948484363</v>
      </c>
      <c r="BC42" s="251">
        <f>+'FIN-P&amp;L_CWS'!BD207</f>
        <v>-10422144.828191614</v>
      </c>
      <c r="BD42" s="251">
        <f>+'FIN-P&amp;L_CWS'!BE207</f>
        <v>-10061759.026093764</v>
      </c>
      <c r="BE42" s="251">
        <f>+'FIN-P&amp;L_CWS'!BF207</f>
        <v>-10068059.026093764</v>
      </c>
      <c r="BF42" s="251">
        <f>+'FIN-P&amp;L_CWS'!BG207</f>
        <v>-10062963.911386514</v>
      </c>
      <c r="BG42" s="251">
        <f>+'FIN-P&amp;L_CWS'!BH207</f>
        <v>-10402698.273484364</v>
      </c>
      <c r="BH42" s="251">
        <f>+'FIN-P&amp;L_CWS'!BI207</f>
        <v>-10397752.130997863</v>
      </c>
      <c r="BI42" s="251">
        <f>+'FIN-P&amp;L_CWS'!BJ207</f>
        <v>-10755634.717763463</v>
      </c>
      <c r="BJ42" s="251">
        <f>+'FIN-P&amp;L_CWS'!BK207</f>
        <v>-11071531.937999815</v>
      </c>
      <c r="BK42" s="251">
        <f>+'FIN-P&amp;L_CWS'!BL207</f>
        <v>-11443215.429211665</v>
      </c>
    </row>
    <row r="43" spans="1:64" x14ac:dyDescent="0.15">
      <c r="B43" s="33" t="s">
        <v>1132</v>
      </c>
      <c r="C43" s="251">
        <f>+'FIN-P&amp;L_CWS'!D208</f>
        <v>-28592</v>
      </c>
      <c r="D43" s="251">
        <f>+'FIN-P&amp;L_CWS'!E208</f>
        <v>-16359662</v>
      </c>
      <c r="E43" s="251">
        <f>+'FIN-P&amp;L_CWS'!F208</f>
        <v>-32663423.666666668</v>
      </c>
      <c r="F43" s="251">
        <f>+'FIN-P&amp;L_CWS'!G208</f>
        <v>-48970242</v>
      </c>
      <c r="G43" s="251">
        <f>+'FIN-P&amp;L_CWS'!H208</f>
        <v>-65275587</v>
      </c>
      <c r="H43" s="251">
        <f>+'FIN-P&amp;L_CWS'!I208</f>
        <v>-81616572</v>
      </c>
      <c r="I43" s="251">
        <f>+'FIN-P&amp;L_CWS'!J208</f>
        <v>-97958667</v>
      </c>
      <c r="J43" s="251">
        <f>+'FIN-P&amp;L_CWS'!K208</f>
        <v>-114333552</v>
      </c>
      <c r="K43" s="251">
        <f>+'FIN-P&amp;L_CWS'!L208</f>
        <v>-130676097</v>
      </c>
      <c r="L43" s="251">
        <f>+'FIN-P&amp;L_CWS'!M208</f>
        <v>-147013032</v>
      </c>
      <c r="M43" s="251">
        <f>+'FIN-P&amp;L_CWS'!N208</f>
        <v>-163322493.678</v>
      </c>
      <c r="N43" s="251">
        <f>+'FIN-P&amp;L_CWS'!O208</f>
        <v>-179617980.35600001</v>
      </c>
      <c r="O43" s="251">
        <f>+'FIN-P&amp;L_CWS'!P208</f>
        <v>-196127386.84850001</v>
      </c>
      <c r="P43" s="251">
        <f>+'FIN-P&amp;L_CWS'!Q208</f>
        <v>-213893877.24060002</v>
      </c>
      <c r="Q43" s="251">
        <f>+'FIN-P&amp;L_CWS'!R208</f>
        <v>-231612192.45045</v>
      </c>
      <c r="R43" s="251">
        <f>+'FIN-P&amp;L_CWS'!S208</f>
        <v>-249197871.24515</v>
      </c>
      <c r="S43" s="251">
        <f>+'FIN-P&amp;L_CWS'!T208</f>
        <v>-266803115.03985</v>
      </c>
      <c r="T43" s="251">
        <f>+'FIN-P&amp;L_CWS'!U208</f>
        <v>-284392393.83455002</v>
      </c>
      <c r="U43" s="251">
        <f>+'FIN-P&amp;L_CWS'!V208</f>
        <v>-297985890.96258336</v>
      </c>
      <c r="V43" s="251">
        <f>+'FIN-P&amp;L_CWS'!W208</f>
        <v>-309581137.25728339</v>
      </c>
      <c r="W43" s="251">
        <f>+'FIN-P&amp;L_CWS'!X208</f>
        <v>-321142868.36973339</v>
      </c>
      <c r="X43" s="251">
        <f>+'FIN-P&amp;L_CWS'!Y208</f>
        <v>-332667871.12593341</v>
      </c>
      <c r="Y43" s="251">
        <f>+'FIN-P&amp;L_CWS'!Z208</f>
        <v>-344210513.4071334</v>
      </c>
      <c r="Z43" s="251">
        <f>+'FIN-P&amp;L_CWS'!AA208</f>
        <v>-355670287.32012087</v>
      </c>
      <c r="AA43" s="251">
        <f>+'FIN-P&amp;L_CWS'!AB208</f>
        <v>-367168612.88787085</v>
      </c>
      <c r="AB43" s="251">
        <f>+'FIN-P&amp;L_CWS'!AC208</f>
        <v>-377626240.59431249</v>
      </c>
      <c r="AC43" s="251">
        <f>+'FIN-P&amp;L_CWS'!AD208</f>
        <v>-387765743.16305751</v>
      </c>
      <c r="AD43" s="251">
        <f>+'FIN-P&amp;L_CWS'!AE208</f>
        <v>-397789860.0900175</v>
      </c>
      <c r="AE43" s="251">
        <f>+'FIN-P&amp;L_CWS'!AF208</f>
        <v>-407836082.01697749</v>
      </c>
      <c r="AF43" s="251">
        <f>+'FIN-P&amp;L_CWS'!AG208</f>
        <v>-417754469.24840248</v>
      </c>
      <c r="AG43" s="251">
        <f>+'FIN-P&amp;L_CWS'!AH208</f>
        <v>-427679156.47982746</v>
      </c>
      <c r="AH43" s="251">
        <f>+'FIN-P&amp;L_CWS'!AI208</f>
        <v>-437598924.82550246</v>
      </c>
      <c r="AI43" s="251">
        <f>+'FIN-P&amp;L_CWS'!AJ208</f>
        <v>-447626003.91471243</v>
      </c>
      <c r="AJ43" s="251">
        <f>+'FIN-P&amp;L_CWS'!AK208</f>
        <v>-457648393.61267245</v>
      </c>
      <c r="AK43" s="251">
        <f>+'FIN-P&amp;L_CWS'!AL208</f>
        <v>-467796204.60917997</v>
      </c>
      <c r="AL43" s="251">
        <f>+'FIN-P&amp;L_CWS'!AM208</f>
        <v>-478027526.08465999</v>
      </c>
      <c r="AM43" s="251">
        <f>+'FIN-P&amp;L_CWS'!AN208</f>
        <v>-488397153.11566252</v>
      </c>
      <c r="AN43" s="251">
        <f>+'FIN-P&amp;L_CWS'!AO208</f>
        <v>-499517841.72159016</v>
      </c>
      <c r="AO43" s="251">
        <f>+'FIN-P&amp;L_CWS'!AP208</f>
        <v>-510042608.27182579</v>
      </c>
      <c r="AP43" s="251">
        <f>+'FIN-P&amp;L_CWS'!AQ208</f>
        <v>-520358888.78457093</v>
      </c>
      <c r="AQ43" s="251">
        <f>+'FIN-P&amp;L_CWS'!AR208</f>
        <v>-530697355.81597108</v>
      </c>
      <c r="AR43" s="251">
        <f>+'FIN-P&amp;L_CWS'!AS208</f>
        <v>-540818026.86706793</v>
      </c>
      <c r="AS43" s="251">
        <f>+'FIN-P&amp;L_CWS'!AT208</f>
        <v>-550944997.91816485</v>
      </c>
      <c r="AT43" s="251">
        <f>+'FIN-P&amp;L_CWS'!AU208</f>
        <v>-561066943.13685668</v>
      </c>
      <c r="AU43" s="251">
        <f>+'FIN-P&amp;L_CWS'!AV208</f>
        <v>-571386032.81710184</v>
      </c>
      <c r="AV43" s="251">
        <f>+'FIN-P&amp;L_CWS'!AW208</f>
        <v>-581700249.51619196</v>
      </c>
      <c r="AW43" s="251">
        <f>+'FIN-P&amp;L_CWS'!AX208</f>
        <v>-592234647.86161757</v>
      </c>
      <c r="AX43" s="251">
        <f>+'FIN-P&amp;L_CWS'!AY208</f>
        <v>-602942426.77525389</v>
      </c>
      <c r="AY43" s="251">
        <f>+'FIN-P&amp;L_CWS'!AZ208</f>
        <v>-613883579.75413728</v>
      </c>
      <c r="AZ43" s="251">
        <f>+'FIN-P&amp;L_CWS'!BA208</f>
        <v>-625648404.29540157</v>
      </c>
      <c r="BA43" s="251">
        <f>+'FIN-P&amp;L_CWS'!BB208</f>
        <v>-636394549.57535875</v>
      </c>
      <c r="BB43" s="251">
        <f>+'FIN-P&amp;L_CWS'!BC208</f>
        <v>-646794438.52384317</v>
      </c>
      <c r="BC43" s="251">
        <f>+'FIN-P&amp;L_CWS'!BD208</f>
        <v>-657216583.35203481</v>
      </c>
      <c r="BD43" s="251">
        <f>+'FIN-P&amp;L_CWS'!BE208</f>
        <v>-667278342.37812853</v>
      </c>
      <c r="BE43" s="251">
        <f>+'FIN-P&amp;L_CWS'!BF208</f>
        <v>-677346401.40422225</v>
      </c>
      <c r="BF43" s="251">
        <f>+'FIN-P&amp;L_CWS'!BG208</f>
        <v>-687409365.31560874</v>
      </c>
      <c r="BG43" s="251">
        <f>+'FIN-P&amp;L_CWS'!BH208</f>
        <v>-697812063.58909309</v>
      </c>
      <c r="BH43" s="251">
        <f>+'FIN-P&amp;L_CWS'!BI208</f>
        <v>-708209815.72009099</v>
      </c>
      <c r="BI43" s="251">
        <f>+'FIN-P&amp;L_CWS'!BJ208</f>
        <v>-718965450.43785441</v>
      </c>
      <c r="BJ43" s="251">
        <f>+'FIN-P&amp;L_CWS'!BK208</f>
        <v>-730036982.37585425</v>
      </c>
      <c r="BK43" s="251">
        <f>+'FIN-P&amp;L_CWS'!BL208</f>
        <v>-741480197.80506587</v>
      </c>
    </row>
    <row r="44" spans="1:64" x14ac:dyDescent="0.15">
      <c r="B44" s="33" t="s">
        <v>1134</v>
      </c>
      <c r="C44" s="251">
        <f>+'FIN-CASHFLOW_CWS'!C67</f>
        <v>-28592</v>
      </c>
      <c r="D44" s="251">
        <f>+'FIN-CASHFLOW_CWS'!D67</f>
        <v>-16376303.333333334</v>
      </c>
      <c r="E44" s="251">
        <f>+'FIN-CASHFLOW_CWS'!E67</f>
        <v>-16337903.333333334</v>
      </c>
      <c r="F44" s="251">
        <f>+'FIN-CASHFLOW_CWS'!F67</f>
        <v>-16315293.333333334</v>
      </c>
      <c r="G44" s="251">
        <f>+'FIN-CASHFLOW_CWS'!G67</f>
        <v>-16313653.333333334</v>
      </c>
      <c r="H44" s="251">
        <f>+'FIN-CASHFLOW_CWS'!H67</f>
        <v>-16339293.333333334</v>
      </c>
      <c r="I44" s="251">
        <f>+'FIN-CASHFLOW_CWS'!I67</f>
        <v>-16340403.333333334</v>
      </c>
      <c r="J44" s="251">
        <f>+'FIN-CASHFLOW_CWS'!J67</f>
        <v>-16373193.333333334</v>
      </c>
      <c r="K44" s="251">
        <f>+'FIN-CASHFLOW_CWS'!K67</f>
        <v>-16340853.333333334</v>
      </c>
      <c r="L44" s="251">
        <f>+'FIN-CASHFLOW_CWS'!L67</f>
        <v>-16344993.333333334</v>
      </c>
      <c r="M44" s="251">
        <f>+'FIN-CASHFLOW_CWS'!M67</f>
        <v>-16335355.011333335</v>
      </c>
      <c r="N44" s="251">
        <f>+'FIN-CASHFLOW_CWS'!N67</f>
        <v>-16302795.011333335</v>
      </c>
      <c r="O44" s="251">
        <f>+'FIN-CASHFLOW_CWS'!O67</f>
        <v>-16536184.825833334</v>
      </c>
      <c r="P44" s="251">
        <f>+'FIN-CASHFLOW_CWS'!P67</f>
        <v>-17846981.225433335</v>
      </c>
      <c r="Q44" s="251">
        <f>+'FIN-CASHFLOW_CWS'!Q67</f>
        <v>-17792098.54318333</v>
      </c>
      <c r="R44" s="251">
        <f>+'FIN-CASHFLOW_CWS'!R67</f>
        <v>-17752849.628033336</v>
      </c>
      <c r="S44" s="251">
        <f>+'FIN-CASHFLOW_CWS'!S67</f>
        <v>-17603552.128033336</v>
      </c>
      <c r="T44" s="251">
        <f>+'FIN-CASHFLOW_CWS'!T67</f>
        <v>-17587587.128033336</v>
      </c>
      <c r="U44" s="251">
        <f>+'FIN-CASHFLOW_CWS'!U67</f>
        <v>-13586397.128033334</v>
      </c>
      <c r="V44" s="251">
        <f>+'FIN-CASHFLOW_CWS'!V67</f>
        <v>-11606942.128033334</v>
      </c>
      <c r="W44" s="251">
        <f>+'FIN-CASHFLOW_CWS'!W67</f>
        <v>-11609976.945783334</v>
      </c>
      <c r="X44" s="251">
        <f>+'FIN-CASHFLOW_CWS'!X67</f>
        <v>-11566498.589533336</v>
      </c>
      <c r="Y44" s="251">
        <f>+'FIN-CASHFLOW_CWS'!Y67</f>
        <v>-11554563.114533335</v>
      </c>
      <c r="Z44" s="251">
        <f>+'FIN-CASHFLOW_CWS'!Z67</f>
        <v>-11540250.996320833</v>
      </c>
      <c r="AA44" s="251">
        <f>+'FIN-CASHFLOW_CWS'!AA67</f>
        <v>-11499277.651083333</v>
      </c>
      <c r="AB44" s="251">
        <f>+'FIN-CASHFLOW_CWS'!AB67</f>
        <v>-10643271.873108333</v>
      </c>
      <c r="AC44" s="251">
        <f>+'FIN-CASHFLOW_CWS'!AC67</f>
        <v>-10551138.402078334</v>
      </c>
      <c r="AD44" s="251">
        <f>+'FIN-CASHFLOW_CWS'!AD67</f>
        <v>-10153750.260293335</v>
      </c>
      <c r="AE44" s="251">
        <f>+'FIN-CASHFLOW_CWS'!AE67</f>
        <v>-10058997.760293335</v>
      </c>
      <c r="AF44" s="251">
        <f>+'FIN-CASHFLOW_CWS'!AF67</f>
        <v>-10044385.564758334</v>
      </c>
      <c r="AG44" s="251">
        <f>+'FIN-CASHFLOW_CWS'!AG67</f>
        <v>-9922883.0647583343</v>
      </c>
      <c r="AH44" s="251">
        <f>+'FIN-CASHFLOW_CWS'!AH67</f>
        <v>-9903384.179008333</v>
      </c>
      <c r="AI44" s="251">
        <f>+'FIN-CASHFLOW_CWS'!AI67</f>
        <v>-9898387.4225433357</v>
      </c>
      <c r="AJ44" s="251">
        <f>+'FIN-CASHFLOW_CWS'!AJ67</f>
        <v>-10006920.531293334</v>
      </c>
      <c r="AK44" s="251">
        <f>+'FIN-CASHFLOW_CWS'!AK67</f>
        <v>-10004614.329840833</v>
      </c>
      <c r="AL44" s="251">
        <f>+'FIN-CASHFLOW_CWS'!AL67</f>
        <v>-10088794.808813335</v>
      </c>
      <c r="AM44" s="251">
        <f>+'FIN-CASHFLOW_CWS'!AM67</f>
        <v>-10267549.114335833</v>
      </c>
      <c r="AN44" s="251">
        <f>+'FIN-CASHFLOW_CWS'!AN67</f>
        <v>-11585454.189260958</v>
      </c>
      <c r="AO44" s="251">
        <f>+'FIN-CASHFLOW_CWS'!AO67</f>
        <v>-11258679.883568959</v>
      </c>
      <c r="AP44" s="251">
        <f>+'FIN-CASHFLOW_CWS'!AP67</f>
        <v>-10553508.846078459</v>
      </c>
      <c r="AQ44" s="251">
        <f>+'FIN-CASHFLOW_CWS'!AQ67</f>
        <v>-10356892.614733459</v>
      </c>
      <c r="AR44" s="251">
        <f>+'FIN-CASHFLOW_CWS'!AR67</f>
        <v>-10347899.384430207</v>
      </c>
      <c r="AS44" s="251">
        <f>+'FIN-CASHFLOW_CWS'!AS67</f>
        <v>-10125166.884430207</v>
      </c>
      <c r="AT44" s="251">
        <f>+'FIN-CASHFLOW_CWS'!AT67</f>
        <v>-10099911.302025208</v>
      </c>
      <c r="AU44" s="251">
        <f>+'FIN-CASHFLOW_CWS'!AU67</f>
        <v>-10089273.01357846</v>
      </c>
      <c r="AV44" s="251">
        <f>+'FIN-CASHFLOW_CWS'!AV67</f>
        <v>-10292656.032423459</v>
      </c>
      <c r="AW44" s="251">
        <f>+'FIN-CASHFLOW_CWS'!AW67</f>
        <v>-10278501.92875896</v>
      </c>
      <c r="AX44" s="251">
        <f>+'FIN-CASHFLOW_CWS'!AX67</f>
        <v>-10457835.746969709</v>
      </c>
      <c r="AY44" s="251">
        <f>+'FIN-CASHFLOW_CWS'!AY67</f>
        <v>-10729887.562216708</v>
      </c>
      <c r="AZ44" s="251">
        <f>+'FIN-CASHFLOW_CWS'!AZ67</f>
        <v>-12337418.624597602</v>
      </c>
      <c r="BA44" s="251">
        <f>+'FIN-CASHFLOW_CWS'!BA67</f>
        <v>-11923087.713290548</v>
      </c>
      <c r="BB44" s="251">
        <f>+'FIN-CASHFLOW_CWS'!BB67</f>
        <v>-10777084.781817697</v>
      </c>
      <c r="BC44" s="251">
        <f>+'FIN-CASHFLOW_CWS'!BC67</f>
        <v>-10446912.711524947</v>
      </c>
      <c r="BD44" s="251">
        <f>+'FIN-CASHFLOW_CWS'!BD67</f>
        <v>-10434662.359427098</v>
      </c>
      <c r="BE44" s="251">
        <f>+'FIN-CASHFLOW_CWS'!BE67</f>
        <v>-10066254.859427098</v>
      </c>
      <c r="BF44" s="251">
        <f>+'FIN-CASHFLOW_CWS'!BF67</f>
        <v>-10034587.694719847</v>
      </c>
      <c r="BG44" s="251">
        <f>+'FIN-CASHFLOW_CWS'!BG67</f>
        <v>-10027206.606817698</v>
      </c>
      <c r="BH44" s="251">
        <f>+'FIN-CASHFLOW_CWS'!BH67</f>
        <v>-10370395.914331196</v>
      </c>
      <c r="BI44" s="251">
        <f>+'FIN-CASHFLOW_CWS'!BI67</f>
        <v>-10353428.501096796</v>
      </c>
      <c r="BJ44" s="251">
        <f>+'FIN-CASHFLOW_CWS'!BJ67</f>
        <v>-10670118.221333148</v>
      </c>
      <c r="BK44" s="251">
        <f>+'FIN-CASHFLOW_CWS'!BK67</f>
        <v>-11153983.962544998</v>
      </c>
      <c r="BL44" s="66"/>
    </row>
    <row r="45" spans="1:64" x14ac:dyDescent="0.15">
      <c r="B45" s="33" t="s">
        <v>1133</v>
      </c>
      <c r="C45" s="251">
        <f>+'FIN-CASHFLOW_CWS'!C70</f>
        <v>-28592</v>
      </c>
      <c r="D45" s="251">
        <f>+'FIN-CASHFLOW_CWS'!D70</f>
        <v>-16404895.333333334</v>
      </c>
      <c r="E45" s="251">
        <f>+'FIN-CASHFLOW_CWS'!E70</f>
        <v>-32742798.666666668</v>
      </c>
      <c r="F45" s="251">
        <f>+'FIN-CASHFLOW_CWS'!F70</f>
        <v>-49058092</v>
      </c>
      <c r="G45" s="251">
        <f>+'FIN-CASHFLOW_CWS'!G70</f>
        <v>-65371745.333333336</v>
      </c>
      <c r="H45" s="251">
        <f>+'FIN-CASHFLOW_CWS'!H70</f>
        <v>-81711038.666666672</v>
      </c>
      <c r="I45" s="251">
        <f>+'FIN-CASHFLOW_CWS'!I70</f>
        <v>-98051442</v>
      </c>
      <c r="J45" s="251">
        <f>+'FIN-CASHFLOW_CWS'!J70</f>
        <v>-114424635.33333333</v>
      </c>
      <c r="K45" s="251">
        <f>+'FIN-CASHFLOW_CWS'!K70</f>
        <v>-130765488.66666666</v>
      </c>
      <c r="L45" s="251">
        <f>+'FIN-CASHFLOW_CWS'!L70</f>
        <v>-147110482</v>
      </c>
      <c r="M45" s="251">
        <f>+'FIN-CASHFLOW_CWS'!M70</f>
        <v>-163445837.01133335</v>
      </c>
      <c r="N45" s="251">
        <f>+'FIN-CASHFLOW_CWS'!N70</f>
        <v>-179748632.02266669</v>
      </c>
      <c r="O45" s="251">
        <f>+'FIN-CASHFLOW_CWS'!O70</f>
        <v>-196284816.84850001</v>
      </c>
      <c r="P45" s="251">
        <f>+'FIN-CASHFLOW_CWS'!P70</f>
        <v>-214131798.07393336</v>
      </c>
      <c r="Q45" s="251">
        <f>+'FIN-CASHFLOW_CWS'!Q70</f>
        <v>-231923896.61711669</v>
      </c>
      <c r="R45" s="251">
        <f>+'FIN-CASHFLOW_CWS'!R70</f>
        <v>-249676746.24515003</v>
      </c>
      <c r="S45" s="251">
        <f>+'FIN-CASHFLOW_CWS'!S70</f>
        <v>-267280298.37318337</v>
      </c>
      <c r="T45" s="251">
        <f>+'FIN-CASHFLOW_CWS'!T70</f>
        <v>-284867885.50121671</v>
      </c>
      <c r="U45" s="251">
        <f>+'FIN-CASHFLOW_CWS'!U70</f>
        <v>-298454282.62925005</v>
      </c>
      <c r="V45" s="251">
        <f>+'FIN-CASHFLOW_CWS'!V70</f>
        <v>-310061224.75728339</v>
      </c>
      <c r="W45" s="251">
        <f>+'FIN-CASHFLOW_CWS'!W70</f>
        <v>-321671201.70306671</v>
      </c>
      <c r="X45" s="251">
        <f>+'FIN-CASHFLOW_CWS'!X70</f>
        <v>-333237700.29260004</v>
      </c>
      <c r="Y45" s="251">
        <f>+'FIN-CASHFLOW_CWS'!Y70</f>
        <v>-344792263.40713334</v>
      </c>
      <c r="Z45" s="251">
        <f>+'FIN-CASHFLOW_CWS'!Z70</f>
        <v>-356332514.40345418</v>
      </c>
      <c r="AA45" s="251">
        <f>+'FIN-CASHFLOW_CWS'!AA70</f>
        <v>-367831792.05453753</v>
      </c>
      <c r="AB45" s="251">
        <f>+'FIN-CASHFLOW_CWS'!AB70</f>
        <v>-378475063.92764586</v>
      </c>
      <c r="AC45" s="251">
        <f>+'FIN-CASHFLOW_CWS'!AC70</f>
        <v>-389026202.32972419</v>
      </c>
      <c r="AD45" s="251">
        <f>+'FIN-CASHFLOW_CWS'!AD70</f>
        <v>-399179952.59001756</v>
      </c>
      <c r="AE45" s="251">
        <f>+'FIN-CASHFLOW_CWS'!AE70</f>
        <v>-409238950.35031092</v>
      </c>
      <c r="AF45" s="251">
        <f>+'FIN-CASHFLOW_CWS'!AF70</f>
        <v>-419283335.91506928</v>
      </c>
      <c r="AG45" s="251">
        <f>+'FIN-CASHFLOW_CWS'!AG70</f>
        <v>-429206218.97982764</v>
      </c>
      <c r="AH45" s="251">
        <f>+'FIN-CASHFLOW_CWS'!AH70</f>
        <v>-439109603.15883595</v>
      </c>
      <c r="AI45" s="251">
        <f>+'FIN-CASHFLOW_CWS'!AI70</f>
        <v>-449007990.58137929</v>
      </c>
      <c r="AJ45" s="251">
        <f>+'FIN-CASHFLOW_CWS'!AJ70</f>
        <v>-459014911.11267263</v>
      </c>
      <c r="AK45" s="251">
        <f>+'FIN-CASHFLOW_CWS'!AK70</f>
        <v>-469019525.44251347</v>
      </c>
      <c r="AL45" s="251">
        <f>+'FIN-CASHFLOW_CWS'!AL70</f>
        <v>-479108320.2513268</v>
      </c>
      <c r="AM45" s="251">
        <f>+'FIN-CASHFLOW_CWS'!AM70</f>
        <v>-489375869.36566263</v>
      </c>
      <c r="AN45" s="251">
        <f>+'FIN-CASHFLOW_CWS'!AN70</f>
        <v>-500961323.55492359</v>
      </c>
      <c r="AO45" s="251">
        <f>+'FIN-CASHFLOW_CWS'!AO70</f>
        <v>-512220003.43849254</v>
      </c>
      <c r="AP45" s="251">
        <f>+'FIN-CASHFLOW_CWS'!AP70</f>
        <v>-522773512.28457099</v>
      </c>
      <c r="AQ45" s="251">
        <f>+'FIN-CASHFLOW_CWS'!AQ70</f>
        <v>-533130404.89930445</v>
      </c>
      <c r="AR45" s="251">
        <f>+'FIN-CASHFLOW_CWS'!AR70</f>
        <v>-543478304.28373468</v>
      </c>
      <c r="AS45" s="251">
        <f>+'FIN-CASHFLOW_CWS'!AS70</f>
        <v>-553603471.16816485</v>
      </c>
      <c r="AT45" s="251">
        <f>+'FIN-CASHFLOW_CWS'!AT70</f>
        <v>-563703382.47019005</v>
      </c>
      <c r="AU45" s="251">
        <f>+'FIN-CASHFLOW_CWS'!AU70</f>
        <v>-573792655.48376846</v>
      </c>
      <c r="AV45" s="251">
        <f>+'FIN-CASHFLOW_CWS'!AV70</f>
        <v>-584085311.51619196</v>
      </c>
      <c r="AW45" s="251">
        <f>+'FIN-CASHFLOW_CWS'!AW70</f>
        <v>-594363813.44495094</v>
      </c>
      <c r="AX45" s="251">
        <f>+'FIN-CASHFLOW_CWS'!AX70</f>
        <v>-604821649.19192064</v>
      </c>
      <c r="AY45" s="251">
        <f>+'FIN-CASHFLOW_CWS'!AY70</f>
        <v>-615551536.7541374</v>
      </c>
      <c r="AZ45" s="251">
        <f>+'FIN-CASHFLOW_CWS'!AZ70</f>
        <v>-627888955.37873495</v>
      </c>
      <c r="BA45" s="251">
        <f>+'FIN-CASHFLOW_CWS'!BA70</f>
        <v>-639812043.09202552</v>
      </c>
      <c r="BB45" s="251">
        <f>+'FIN-CASHFLOW_CWS'!BB70</f>
        <v>-650589127.87384319</v>
      </c>
      <c r="BC45" s="251">
        <f>+'FIN-CASHFLOW_CWS'!BC70</f>
        <v>-661036040.58536816</v>
      </c>
      <c r="BD45" s="251">
        <f>+'FIN-CASHFLOW_CWS'!BD70</f>
        <v>-671470702.94479525</v>
      </c>
      <c r="BE45" s="251">
        <f>+'FIN-CASHFLOW_CWS'!BE70</f>
        <v>-681536957.80422235</v>
      </c>
      <c r="BF45" s="251">
        <f>+'FIN-CASHFLOW_CWS'!BF70</f>
        <v>-691571545.49894214</v>
      </c>
      <c r="BG45" s="251">
        <f>+'FIN-CASHFLOW_CWS'!BG70</f>
        <v>-701598752.10575986</v>
      </c>
      <c r="BH45" s="251">
        <f>+'FIN-CASHFLOW_CWS'!BH70</f>
        <v>-711969148.02009106</v>
      </c>
      <c r="BI45" s="251">
        <f>+'FIN-CASHFLOW_CWS'!BI70</f>
        <v>-722322576.5211879</v>
      </c>
      <c r="BJ45" s="251">
        <f>+'FIN-CASHFLOW_CWS'!BJ70</f>
        <v>-732992694.74252105</v>
      </c>
      <c r="BK45" s="251">
        <f>+'FIN-CASHFLOW_CWS'!BK70</f>
        <v>-744146678.70506608</v>
      </c>
    </row>
    <row r="47" spans="1:64" x14ac:dyDescent="0.15">
      <c r="A47" s="252" t="s">
        <v>973</v>
      </c>
      <c r="C47" s="74" t="s">
        <v>149</v>
      </c>
      <c r="D47" s="361" t="s">
        <v>35</v>
      </c>
      <c r="E47" s="361"/>
      <c r="F47" s="361"/>
      <c r="G47" s="361"/>
      <c r="H47" s="361"/>
      <c r="I47" s="361"/>
      <c r="J47" s="361"/>
      <c r="K47" s="361"/>
      <c r="L47" s="361"/>
      <c r="M47" s="361"/>
      <c r="N47" s="361"/>
      <c r="O47" s="361"/>
      <c r="P47" s="361" t="s">
        <v>36</v>
      </c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361"/>
      <c r="AB47" s="361" t="s">
        <v>37</v>
      </c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 t="s">
        <v>38</v>
      </c>
      <c r="AO47" s="361"/>
      <c r="AP47" s="361"/>
      <c r="AQ47" s="361"/>
      <c r="AR47" s="361"/>
      <c r="AS47" s="361"/>
      <c r="AT47" s="361"/>
      <c r="AU47" s="361"/>
      <c r="AV47" s="361"/>
      <c r="AW47" s="361"/>
      <c r="AX47" s="361"/>
      <c r="AY47" s="361"/>
      <c r="AZ47" s="361" t="s">
        <v>39</v>
      </c>
      <c r="BA47" s="361"/>
      <c r="BB47" s="361"/>
      <c r="BC47" s="361"/>
      <c r="BD47" s="361"/>
      <c r="BE47" s="361"/>
      <c r="BF47" s="361"/>
      <c r="BG47" s="361"/>
      <c r="BH47" s="361"/>
      <c r="BI47" s="361"/>
      <c r="BJ47" s="361"/>
      <c r="BK47" s="36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813</v>
      </c>
      <c r="C49" s="251">
        <f>+C42</f>
        <v>-28592</v>
      </c>
      <c r="D49" s="251">
        <f t="shared" ref="D49:BK49" si="3">+D42</f>
        <v>-16331070</v>
      </c>
      <c r="E49" s="251">
        <f t="shared" si="3"/>
        <v>-16303761.666666668</v>
      </c>
      <c r="F49" s="251">
        <f t="shared" si="3"/>
        <v>-16306818.333333334</v>
      </c>
      <c r="G49" s="251">
        <f t="shared" si="3"/>
        <v>-16305345</v>
      </c>
      <c r="H49" s="251">
        <f t="shared" si="3"/>
        <v>-16340985</v>
      </c>
      <c r="I49" s="251">
        <f t="shared" si="3"/>
        <v>-16342095</v>
      </c>
      <c r="J49" s="251">
        <f t="shared" si="3"/>
        <v>-16374885</v>
      </c>
      <c r="K49" s="251">
        <f t="shared" si="3"/>
        <v>-16342545</v>
      </c>
      <c r="L49" s="251">
        <f t="shared" si="3"/>
        <v>-16336935</v>
      </c>
      <c r="M49" s="251">
        <f t="shared" si="3"/>
        <v>-16309461.678000001</v>
      </c>
      <c r="N49" s="251">
        <f t="shared" si="3"/>
        <v>-16295486.678000001</v>
      </c>
      <c r="O49" s="251">
        <f t="shared" si="3"/>
        <v>-16509406.4925</v>
      </c>
      <c r="P49" s="251">
        <f t="shared" si="3"/>
        <v>-17766490.392100003</v>
      </c>
      <c r="Q49" s="251">
        <f t="shared" si="3"/>
        <v>-17718315.209849998</v>
      </c>
      <c r="R49" s="251">
        <f t="shared" si="3"/>
        <v>-17585678.794700004</v>
      </c>
      <c r="S49" s="251">
        <f t="shared" si="3"/>
        <v>-17605243.794700004</v>
      </c>
      <c r="T49" s="251">
        <f t="shared" si="3"/>
        <v>-17589278.794700004</v>
      </c>
      <c r="U49" s="251">
        <f t="shared" si="3"/>
        <v>-13593497.128033334</v>
      </c>
      <c r="V49" s="251">
        <f t="shared" si="3"/>
        <v>-11595246.2947</v>
      </c>
      <c r="W49" s="251">
        <f t="shared" si="3"/>
        <v>-11561731.11245</v>
      </c>
      <c r="X49" s="251">
        <f t="shared" si="3"/>
        <v>-11525002.756200003</v>
      </c>
      <c r="Y49" s="251">
        <f t="shared" si="3"/>
        <v>-11542642.281200001</v>
      </c>
      <c r="Z49" s="251">
        <f t="shared" si="3"/>
        <v>-11459773.912987499</v>
      </c>
      <c r="AA49" s="251">
        <f t="shared" si="3"/>
        <v>-11498325.567749999</v>
      </c>
      <c r="AB49" s="251">
        <f t="shared" si="3"/>
        <v>-10457627.706441667</v>
      </c>
      <c r="AC49" s="251">
        <f t="shared" si="3"/>
        <v>-10139502.568745</v>
      </c>
      <c r="AD49" s="251">
        <f t="shared" si="3"/>
        <v>-10024116.926960001</v>
      </c>
      <c r="AE49" s="251">
        <f t="shared" si="3"/>
        <v>-10046221.926960001</v>
      </c>
      <c r="AF49" s="251">
        <f t="shared" si="3"/>
        <v>-9918387.2314250004</v>
      </c>
      <c r="AG49" s="251">
        <f t="shared" si="3"/>
        <v>-9924687.2314250004</v>
      </c>
      <c r="AH49" s="251">
        <f t="shared" si="3"/>
        <v>-9919768.3456749991</v>
      </c>
      <c r="AI49" s="251">
        <f t="shared" si="3"/>
        <v>-10027079.089210002</v>
      </c>
      <c r="AJ49" s="251">
        <f t="shared" si="3"/>
        <v>-10022389.69796</v>
      </c>
      <c r="AK49" s="251">
        <f t="shared" si="3"/>
        <v>-10147810.996507499</v>
      </c>
      <c r="AL49" s="251">
        <f t="shared" si="3"/>
        <v>-10231321.475480001</v>
      </c>
      <c r="AM49" s="251">
        <f t="shared" si="3"/>
        <v>-10369627.031002499</v>
      </c>
      <c r="AN49" s="251">
        <f t="shared" si="3"/>
        <v>-11120688.605927624</v>
      </c>
      <c r="AO49" s="251">
        <f t="shared" si="3"/>
        <v>-10524766.550235625</v>
      </c>
      <c r="AP49" s="251">
        <f t="shared" si="3"/>
        <v>-10316280.512745125</v>
      </c>
      <c r="AQ49" s="251">
        <f t="shared" si="3"/>
        <v>-10338467.031400125</v>
      </c>
      <c r="AR49" s="251">
        <f t="shared" si="3"/>
        <v>-10120671.051096873</v>
      </c>
      <c r="AS49" s="251">
        <f t="shared" si="3"/>
        <v>-10126971.051096873</v>
      </c>
      <c r="AT49" s="251">
        <f t="shared" si="3"/>
        <v>-10121945.218691874</v>
      </c>
      <c r="AU49" s="251">
        <f t="shared" si="3"/>
        <v>-10319089.680245126</v>
      </c>
      <c r="AV49" s="251">
        <f t="shared" si="3"/>
        <v>-10314216.699090125</v>
      </c>
      <c r="AW49" s="251">
        <f t="shared" si="3"/>
        <v>-10534398.345425626</v>
      </c>
      <c r="AX49" s="251">
        <f t="shared" si="3"/>
        <v>-10707778.913636375</v>
      </c>
      <c r="AY49" s="251">
        <f t="shared" si="3"/>
        <v>-10941152.978883374</v>
      </c>
      <c r="AZ49" s="251">
        <f t="shared" si="3"/>
        <v>-11764824.541264268</v>
      </c>
      <c r="BA49" s="251">
        <f t="shared" si="3"/>
        <v>-10746145.279957214</v>
      </c>
      <c r="BB49" s="251">
        <f t="shared" si="3"/>
        <v>-10399888.948484363</v>
      </c>
      <c r="BC49" s="251">
        <f t="shared" si="3"/>
        <v>-10422144.828191614</v>
      </c>
      <c r="BD49" s="251">
        <f t="shared" si="3"/>
        <v>-10061759.026093764</v>
      </c>
      <c r="BE49" s="251">
        <f t="shared" si="3"/>
        <v>-10068059.026093764</v>
      </c>
      <c r="BF49" s="251">
        <f t="shared" si="3"/>
        <v>-10062963.911386514</v>
      </c>
      <c r="BG49" s="251">
        <f t="shared" si="3"/>
        <v>-10402698.273484364</v>
      </c>
      <c r="BH49" s="251">
        <f t="shared" si="3"/>
        <v>-10397752.130997863</v>
      </c>
      <c r="BI49" s="251">
        <f t="shared" si="3"/>
        <v>-10755634.717763463</v>
      </c>
      <c r="BJ49" s="251">
        <f t="shared" si="3"/>
        <v>-11071531.937999815</v>
      </c>
      <c r="BK49" s="251">
        <f t="shared" si="3"/>
        <v>-11443215.429211665</v>
      </c>
    </row>
    <row r="50" spans="1:64" x14ac:dyDescent="0.15">
      <c r="B50" s="33" t="s">
        <v>972</v>
      </c>
      <c r="C50" s="251">
        <f>+C44</f>
        <v>-28592</v>
      </c>
      <c r="D50" s="251">
        <f t="shared" ref="D50:BK50" si="4">+D44</f>
        <v>-16376303.333333334</v>
      </c>
      <c r="E50" s="251">
        <f t="shared" si="4"/>
        <v>-16337903.333333334</v>
      </c>
      <c r="F50" s="251">
        <f t="shared" si="4"/>
        <v>-16315293.333333334</v>
      </c>
      <c r="G50" s="251">
        <f t="shared" si="4"/>
        <v>-16313653.333333334</v>
      </c>
      <c r="H50" s="251">
        <f t="shared" si="4"/>
        <v>-16339293.333333334</v>
      </c>
      <c r="I50" s="251">
        <f t="shared" si="4"/>
        <v>-16340403.333333334</v>
      </c>
      <c r="J50" s="251">
        <f t="shared" si="4"/>
        <v>-16373193.333333334</v>
      </c>
      <c r="K50" s="251">
        <f t="shared" si="4"/>
        <v>-16340853.333333334</v>
      </c>
      <c r="L50" s="251">
        <f t="shared" si="4"/>
        <v>-16344993.333333334</v>
      </c>
      <c r="M50" s="251">
        <f t="shared" si="4"/>
        <v>-16335355.011333335</v>
      </c>
      <c r="N50" s="251">
        <f t="shared" si="4"/>
        <v>-16302795.011333335</v>
      </c>
      <c r="O50" s="251">
        <f t="shared" si="4"/>
        <v>-16536184.825833334</v>
      </c>
      <c r="P50" s="251">
        <f t="shared" si="4"/>
        <v>-17846981.225433335</v>
      </c>
      <c r="Q50" s="251">
        <f t="shared" si="4"/>
        <v>-17792098.54318333</v>
      </c>
      <c r="R50" s="251">
        <f t="shared" si="4"/>
        <v>-17752849.628033336</v>
      </c>
      <c r="S50" s="251">
        <f t="shared" si="4"/>
        <v>-17603552.128033336</v>
      </c>
      <c r="T50" s="251">
        <f t="shared" si="4"/>
        <v>-17587587.128033336</v>
      </c>
      <c r="U50" s="251">
        <f t="shared" si="4"/>
        <v>-13586397.128033334</v>
      </c>
      <c r="V50" s="251">
        <f t="shared" si="4"/>
        <v>-11606942.128033334</v>
      </c>
      <c r="W50" s="251">
        <f t="shared" si="4"/>
        <v>-11609976.945783334</v>
      </c>
      <c r="X50" s="251">
        <f t="shared" si="4"/>
        <v>-11566498.589533336</v>
      </c>
      <c r="Y50" s="251">
        <f t="shared" si="4"/>
        <v>-11554563.114533335</v>
      </c>
      <c r="Z50" s="251">
        <f t="shared" si="4"/>
        <v>-11540250.996320833</v>
      </c>
      <c r="AA50" s="251">
        <f t="shared" si="4"/>
        <v>-11499277.651083333</v>
      </c>
      <c r="AB50" s="251">
        <f t="shared" si="4"/>
        <v>-10643271.873108333</v>
      </c>
      <c r="AC50" s="251">
        <f t="shared" si="4"/>
        <v>-10551138.402078334</v>
      </c>
      <c r="AD50" s="251">
        <f t="shared" si="4"/>
        <v>-10153750.260293335</v>
      </c>
      <c r="AE50" s="251">
        <f t="shared" si="4"/>
        <v>-10058997.760293335</v>
      </c>
      <c r="AF50" s="251">
        <f t="shared" si="4"/>
        <v>-10044385.564758334</v>
      </c>
      <c r="AG50" s="251">
        <f t="shared" si="4"/>
        <v>-9922883.0647583343</v>
      </c>
      <c r="AH50" s="251">
        <f t="shared" si="4"/>
        <v>-9903384.179008333</v>
      </c>
      <c r="AI50" s="251">
        <f t="shared" si="4"/>
        <v>-9898387.4225433357</v>
      </c>
      <c r="AJ50" s="251">
        <f t="shared" si="4"/>
        <v>-10006920.531293334</v>
      </c>
      <c r="AK50" s="251">
        <f t="shared" si="4"/>
        <v>-10004614.329840833</v>
      </c>
      <c r="AL50" s="251">
        <f t="shared" si="4"/>
        <v>-10088794.808813335</v>
      </c>
      <c r="AM50" s="251">
        <f t="shared" si="4"/>
        <v>-10267549.114335833</v>
      </c>
      <c r="AN50" s="251">
        <f t="shared" si="4"/>
        <v>-11585454.189260958</v>
      </c>
      <c r="AO50" s="251">
        <f t="shared" si="4"/>
        <v>-11258679.883568959</v>
      </c>
      <c r="AP50" s="251">
        <f t="shared" si="4"/>
        <v>-10553508.846078459</v>
      </c>
      <c r="AQ50" s="251">
        <f t="shared" si="4"/>
        <v>-10356892.614733459</v>
      </c>
      <c r="AR50" s="251">
        <f t="shared" si="4"/>
        <v>-10347899.384430207</v>
      </c>
      <c r="AS50" s="251">
        <f t="shared" si="4"/>
        <v>-10125166.884430207</v>
      </c>
      <c r="AT50" s="251">
        <f t="shared" si="4"/>
        <v>-10099911.302025208</v>
      </c>
      <c r="AU50" s="251">
        <f t="shared" si="4"/>
        <v>-10089273.01357846</v>
      </c>
      <c r="AV50" s="251">
        <f t="shared" si="4"/>
        <v>-10292656.032423459</v>
      </c>
      <c r="AW50" s="251">
        <f t="shared" si="4"/>
        <v>-10278501.92875896</v>
      </c>
      <c r="AX50" s="251">
        <f t="shared" si="4"/>
        <v>-10457835.746969709</v>
      </c>
      <c r="AY50" s="251">
        <f t="shared" si="4"/>
        <v>-10729887.562216708</v>
      </c>
      <c r="AZ50" s="251">
        <f t="shared" si="4"/>
        <v>-12337418.624597602</v>
      </c>
      <c r="BA50" s="251">
        <f t="shared" si="4"/>
        <v>-11923087.713290548</v>
      </c>
      <c r="BB50" s="251">
        <f t="shared" si="4"/>
        <v>-10777084.781817697</v>
      </c>
      <c r="BC50" s="251">
        <f t="shared" si="4"/>
        <v>-10446912.711524947</v>
      </c>
      <c r="BD50" s="251">
        <f t="shared" si="4"/>
        <v>-10434662.359427098</v>
      </c>
      <c r="BE50" s="251">
        <f t="shared" si="4"/>
        <v>-10066254.859427098</v>
      </c>
      <c r="BF50" s="251">
        <f t="shared" si="4"/>
        <v>-10034587.694719847</v>
      </c>
      <c r="BG50" s="251">
        <f t="shared" si="4"/>
        <v>-10027206.606817698</v>
      </c>
      <c r="BH50" s="251">
        <f t="shared" si="4"/>
        <v>-10370395.914331196</v>
      </c>
      <c r="BI50" s="251">
        <f t="shared" si="4"/>
        <v>-10353428.501096796</v>
      </c>
      <c r="BJ50" s="251">
        <f t="shared" si="4"/>
        <v>-10670118.221333148</v>
      </c>
      <c r="BK50" s="251">
        <f t="shared" si="4"/>
        <v>-11153983.962544998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1045</v>
      </c>
    </row>
    <row r="53" spans="1:64" x14ac:dyDescent="0.15">
      <c r="A53"/>
      <c r="C53" s="74" t="s">
        <v>149</v>
      </c>
      <c r="D53" s="361" t="s">
        <v>35</v>
      </c>
      <c r="E53" s="361"/>
      <c r="F53" s="361"/>
      <c r="G53" s="361"/>
      <c r="H53" s="361"/>
      <c r="I53" s="361"/>
      <c r="J53" s="361"/>
      <c r="K53" s="361"/>
      <c r="L53" s="361"/>
      <c r="M53" s="361"/>
      <c r="N53" s="361"/>
      <c r="O53" s="361"/>
      <c r="P53" s="361" t="s">
        <v>36</v>
      </c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 t="s">
        <v>37</v>
      </c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 t="s">
        <v>38</v>
      </c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 t="s">
        <v>39</v>
      </c>
      <c r="BA53" s="361"/>
      <c r="BB53" s="361"/>
      <c r="BC53" s="361"/>
      <c r="BD53" s="361"/>
      <c r="BE53" s="361"/>
      <c r="BF53" s="361"/>
      <c r="BG53" s="361"/>
      <c r="BH53" s="361"/>
      <c r="BI53" s="361"/>
      <c r="BJ53" s="361"/>
      <c r="BK53" s="36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813</v>
      </c>
      <c r="C55" s="251">
        <f>+C42</f>
        <v>-28592</v>
      </c>
      <c r="D55" s="251">
        <f t="shared" ref="D55:BK58" si="5">+D42</f>
        <v>-16331070</v>
      </c>
      <c r="E55" s="251">
        <f t="shared" si="5"/>
        <v>-16303761.666666668</v>
      </c>
      <c r="F55" s="251">
        <f t="shared" si="5"/>
        <v>-16306818.333333334</v>
      </c>
      <c r="G55" s="251">
        <f t="shared" si="5"/>
        <v>-16305345</v>
      </c>
      <c r="H55" s="251">
        <f t="shared" si="5"/>
        <v>-16340985</v>
      </c>
      <c r="I55" s="251">
        <f t="shared" si="5"/>
        <v>-16342095</v>
      </c>
      <c r="J55" s="251">
        <f t="shared" si="5"/>
        <v>-16374885</v>
      </c>
      <c r="K55" s="251">
        <f t="shared" si="5"/>
        <v>-16342545</v>
      </c>
      <c r="L55" s="251">
        <f t="shared" si="5"/>
        <v>-16336935</v>
      </c>
      <c r="M55" s="251">
        <f t="shared" si="5"/>
        <v>-16309461.678000001</v>
      </c>
      <c r="N55" s="251">
        <f t="shared" si="5"/>
        <v>-16295486.678000001</v>
      </c>
      <c r="O55" s="251">
        <f t="shared" si="5"/>
        <v>-16509406.4925</v>
      </c>
      <c r="P55" s="251">
        <f t="shared" si="5"/>
        <v>-17766490.392100003</v>
      </c>
      <c r="Q55" s="251">
        <f t="shared" si="5"/>
        <v>-17718315.209849998</v>
      </c>
      <c r="R55" s="251">
        <f t="shared" si="5"/>
        <v>-17585678.794700004</v>
      </c>
      <c r="S55" s="251">
        <f t="shared" si="5"/>
        <v>-17605243.794700004</v>
      </c>
      <c r="T55" s="251">
        <f t="shared" si="5"/>
        <v>-17589278.794700004</v>
      </c>
      <c r="U55" s="251">
        <f t="shared" si="5"/>
        <v>-13593497.128033334</v>
      </c>
      <c r="V55" s="251">
        <f t="shared" si="5"/>
        <v>-11595246.2947</v>
      </c>
      <c r="W55" s="251">
        <f t="shared" si="5"/>
        <v>-11561731.11245</v>
      </c>
      <c r="X55" s="251">
        <f t="shared" si="5"/>
        <v>-11525002.756200003</v>
      </c>
      <c r="Y55" s="251">
        <f t="shared" si="5"/>
        <v>-11542642.281200001</v>
      </c>
      <c r="Z55" s="251">
        <f t="shared" si="5"/>
        <v>-11459773.912987499</v>
      </c>
      <c r="AA55" s="251">
        <f t="shared" si="5"/>
        <v>-11498325.567749999</v>
      </c>
      <c r="AB55" s="251">
        <f t="shared" si="5"/>
        <v>-10457627.706441667</v>
      </c>
      <c r="AC55" s="251">
        <f t="shared" si="5"/>
        <v>-10139502.568745</v>
      </c>
      <c r="AD55" s="251">
        <f t="shared" si="5"/>
        <v>-10024116.926960001</v>
      </c>
      <c r="AE55" s="251">
        <f t="shared" si="5"/>
        <v>-10046221.926960001</v>
      </c>
      <c r="AF55" s="251">
        <f t="shared" si="5"/>
        <v>-9918387.2314250004</v>
      </c>
      <c r="AG55" s="251">
        <f t="shared" si="5"/>
        <v>-9924687.2314250004</v>
      </c>
      <c r="AH55" s="251">
        <f t="shared" si="5"/>
        <v>-9919768.3456749991</v>
      </c>
      <c r="AI55" s="251">
        <f t="shared" si="5"/>
        <v>-10027079.089210002</v>
      </c>
      <c r="AJ55" s="251">
        <f t="shared" si="5"/>
        <v>-10022389.69796</v>
      </c>
      <c r="AK55" s="251">
        <f t="shared" si="5"/>
        <v>-10147810.996507499</v>
      </c>
      <c r="AL55" s="251">
        <f t="shared" si="5"/>
        <v>-10231321.475480001</v>
      </c>
      <c r="AM55" s="251">
        <f t="shared" si="5"/>
        <v>-10369627.031002499</v>
      </c>
      <c r="AN55" s="251">
        <f t="shared" si="5"/>
        <v>-11120688.605927624</v>
      </c>
      <c r="AO55" s="251">
        <f t="shared" si="5"/>
        <v>-10524766.550235625</v>
      </c>
      <c r="AP55" s="251">
        <f t="shared" si="5"/>
        <v>-10316280.512745125</v>
      </c>
      <c r="AQ55" s="251">
        <f t="shared" si="5"/>
        <v>-10338467.031400125</v>
      </c>
      <c r="AR55" s="251">
        <f t="shared" si="5"/>
        <v>-10120671.051096873</v>
      </c>
      <c r="AS55" s="251">
        <f t="shared" si="5"/>
        <v>-10126971.051096873</v>
      </c>
      <c r="AT55" s="251">
        <f t="shared" si="5"/>
        <v>-10121945.218691874</v>
      </c>
      <c r="AU55" s="251">
        <f t="shared" si="5"/>
        <v>-10319089.680245126</v>
      </c>
      <c r="AV55" s="251">
        <f t="shared" si="5"/>
        <v>-10314216.699090125</v>
      </c>
      <c r="AW55" s="251">
        <f t="shared" si="5"/>
        <v>-10534398.345425626</v>
      </c>
      <c r="AX55" s="251">
        <f t="shared" si="5"/>
        <v>-10707778.913636375</v>
      </c>
      <c r="AY55" s="251">
        <f t="shared" si="5"/>
        <v>-10941152.978883374</v>
      </c>
      <c r="AZ55" s="251">
        <f t="shared" si="5"/>
        <v>-11764824.541264268</v>
      </c>
      <c r="BA55" s="251">
        <f t="shared" si="5"/>
        <v>-10746145.279957214</v>
      </c>
      <c r="BB55" s="251">
        <f t="shared" si="5"/>
        <v>-10399888.948484363</v>
      </c>
      <c r="BC55" s="251">
        <f t="shared" si="5"/>
        <v>-10422144.828191614</v>
      </c>
      <c r="BD55" s="251">
        <f t="shared" si="5"/>
        <v>-10061759.026093764</v>
      </c>
      <c r="BE55" s="251">
        <f t="shared" si="5"/>
        <v>-10068059.026093764</v>
      </c>
      <c r="BF55" s="251">
        <f t="shared" si="5"/>
        <v>-10062963.911386514</v>
      </c>
      <c r="BG55" s="251">
        <f t="shared" si="5"/>
        <v>-10402698.273484364</v>
      </c>
      <c r="BH55" s="251">
        <f t="shared" si="5"/>
        <v>-10397752.130997863</v>
      </c>
      <c r="BI55" s="251">
        <f t="shared" si="5"/>
        <v>-10755634.717763463</v>
      </c>
      <c r="BJ55" s="251">
        <f t="shared" si="5"/>
        <v>-11071531.937999815</v>
      </c>
      <c r="BK55" s="251">
        <f t="shared" si="5"/>
        <v>-11443215.429211665</v>
      </c>
    </row>
    <row r="56" spans="1:64" x14ac:dyDescent="0.15">
      <c r="B56" s="33" t="s">
        <v>1132</v>
      </c>
      <c r="C56" s="251">
        <f>+C43</f>
        <v>-28592</v>
      </c>
      <c r="D56" s="251">
        <f t="shared" ref="D56:R56" si="6">+D43</f>
        <v>-16359662</v>
      </c>
      <c r="E56" s="251">
        <f t="shared" si="6"/>
        <v>-32663423.666666668</v>
      </c>
      <c r="F56" s="251">
        <f t="shared" si="6"/>
        <v>-48970242</v>
      </c>
      <c r="G56" s="251">
        <f t="shared" si="6"/>
        <v>-65275587</v>
      </c>
      <c r="H56" s="251">
        <f t="shared" si="6"/>
        <v>-81616572</v>
      </c>
      <c r="I56" s="251">
        <f t="shared" si="6"/>
        <v>-97958667</v>
      </c>
      <c r="J56" s="251">
        <f t="shared" si="6"/>
        <v>-114333552</v>
      </c>
      <c r="K56" s="251">
        <f t="shared" si="6"/>
        <v>-130676097</v>
      </c>
      <c r="L56" s="251">
        <f t="shared" si="6"/>
        <v>-147013032</v>
      </c>
      <c r="M56" s="251">
        <f t="shared" si="6"/>
        <v>-163322493.678</v>
      </c>
      <c r="N56" s="251">
        <f t="shared" si="6"/>
        <v>-179617980.35600001</v>
      </c>
      <c r="O56" s="251">
        <f t="shared" si="6"/>
        <v>-196127386.84850001</v>
      </c>
      <c r="P56" s="251">
        <f t="shared" si="6"/>
        <v>-213893877.24060002</v>
      </c>
      <c r="Q56" s="251">
        <f t="shared" si="6"/>
        <v>-231612192.45045</v>
      </c>
      <c r="R56" s="251">
        <f t="shared" si="6"/>
        <v>-249197871.24515</v>
      </c>
      <c r="S56" s="251">
        <f t="shared" si="5"/>
        <v>-266803115.03985</v>
      </c>
      <c r="T56" s="251">
        <f t="shared" si="5"/>
        <v>-284392393.83455002</v>
      </c>
      <c r="U56" s="251">
        <f t="shared" si="5"/>
        <v>-297985890.96258336</v>
      </c>
      <c r="V56" s="251">
        <f t="shared" si="5"/>
        <v>-309581137.25728339</v>
      </c>
      <c r="W56" s="251">
        <f t="shared" si="5"/>
        <v>-321142868.36973339</v>
      </c>
      <c r="X56" s="251">
        <f t="shared" si="5"/>
        <v>-332667871.12593341</v>
      </c>
      <c r="Y56" s="251">
        <f t="shared" si="5"/>
        <v>-344210513.4071334</v>
      </c>
      <c r="Z56" s="251">
        <f t="shared" si="5"/>
        <v>-355670287.32012087</v>
      </c>
      <c r="AA56" s="251">
        <f t="shared" si="5"/>
        <v>-367168612.88787085</v>
      </c>
      <c r="AB56" s="251">
        <f t="shared" si="5"/>
        <v>-377626240.59431249</v>
      </c>
      <c r="AC56" s="251">
        <f t="shared" si="5"/>
        <v>-387765743.16305751</v>
      </c>
      <c r="AD56" s="251">
        <f t="shared" si="5"/>
        <v>-397789860.0900175</v>
      </c>
      <c r="AE56" s="251">
        <f t="shared" si="5"/>
        <v>-407836082.01697749</v>
      </c>
      <c r="AF56" s="251">
        <f t="shared" si="5"/>
        <v>-417754469.24840248</v>
      </c>
      <c r="AG56" s="251">
        <f t="shared" si="5"/>
        <v>-427679156.47982746</v>
      </c>
      <c r="AH56" s="251">
        <f t="shared" si="5"/>
        <v>-437598924.82550246</v>
      </c>
      <c r="AI56" s="251">
        <f t="shared" si="5"/>
        <v>-447626003.91471243</v>
      </c>
      <c r="AJ56" s="251">
        <f t="shared" si="5"/>
        <v>-457648393.61267245</v>
      </c>
      <c r="AK56" s="251">
        <f t="shared" si="5"/>
        <v>-467796204.60917997</v>
      </c>
      <c r="AL56" s="251">
        <f t="shared" si="5"/>
        <v>-478027526.08465999</v>
      </c>
      <c r="AM56" s="251">
        <f t="shared" si="5"/>
        <v>-488397153.11566252</v>
      </c>
      <c r="AN56" s="251">
        <f t="shared" si="5"/>
        <v>-499517841.72159016</v>
      </c>
      <c r="AO56" s="251">
        <f t="shared" si="5"/>
        <v>-510042608.27182579</v>
      </c>
      <c r="AP56" s="251">
        <f t="shared" si="5"/>
        <v>-520358888.78457093</v>
      </c>
      <c r="AQ56" s="251">
        <f t="shared" si="5"/>
        <v>-530697355.81597108</v>
      </c>
      <c r="AR56" s="251">
        <f t="shared" si="5"/>
        <v>-540818026.86706793</v>
      </c>
      <c r="AS56" s="251">
        <f t="shared" si="5"/>
        <v>-550944997.91816485</v>
      </c>
      <c r="AT56" s="251">
        <f t="shared" si="5"/>
        <v>-561066943.13685668</v>
      </c>
      <c r="AU56" s="251">
        <f t="shared" si="5"/>
        <v>-571386032.81710184</v>
      </c>
      <c r="AV56" s="251">
        <f t="shared" si="5"/>
        <v>-581700249.51619196</v>
      </c>
      <c r="AW56" s="251">
        <f t="shared" si="5"/>
        <v>-592234647.86161757</v>
      </c>
      <c r="AX56" s="251">
        <f t="shared" si="5"/>
        <v>-602942426.77525389</v>
      </c>
      <c r="AY56" s="251">
        <f t="shared" si="5"/>
        <v>-613883579.75413728</v>
      </c>
      <c r="AZ56" s="251">
        <f t="shared" si="5"/>
        <v>-625648404.29540157</v>
      </c>
      <c r="BA56" s="251">
        <f t="shared" si="5"/>
        <v>-636394549.57535875</v>
      </c>
      <c r="BB56" s="251">
        <f t="shared" si="5"/>
        <v>-646794438.52384317</v>
      </c>
      <c r="BC56" s="251">
        <f t="shared" si="5"/>
        <v>-657216583.35203481</v>
      </c>
      <c r="BD56" s="251">
        <f t="shared" si="5"/>
        <v>-667278342.37812853</v>
      </c>
      <c r="BE56" s="251">
        <f t="shared" si="5"/>
        <v>-677346401.40422225</v>
      </c>
      <c r="BF56" s="251">
        <f t="shared" si="5"/>
        <v>-687409365.31560874</v>
      </c>
      <c r="BG56" s="251">
        <f t="shared" si="5"/>
        <v>-697812063.58909309</v>
      </c>
      <c r="BH56" s="251">
        <f t="shared" si="5"/>
        <v>-708209815.72009099</v>
      </c>
      <c r="BI56" s="251">
        <f t="shared" si="5"/>
        <v>-718965450.43785441</v>
      </c>
      <c r="BJ56" s="251">
        <f t="shared" si="5"/>
        <v>-730036982.37585425</v>
      </c>
      <c r="BK56" s="251">
        <f t="shared" si="5"/>
        <v>-741480197.80506587</v>
      </c>
    </row>
    <row r="57" spans="1:64" x14ac:dyDescent="0.15">
      <c r="B57" s="33" t="s">
        <v>972</v>
      </c>
      <c r="C57" s="251">
        <f>+C44</f>
        <v>-28592</v>
      </c>
      <c r="D57" s="251">
        <f t="shared" si="5"/>
        <v>-16376303.333333334</v>
      </c>
      <c r="E57" s="251">
        <f t="shared" si="5"/>
        <v>-16337903.333333334</v>
      </c>
      <c r="F57" s="251">
        <f t="shared" si="5"/>
        <v>-16315293.333333334</v>
      </c>
      <c r="G57" s="251">
        <f t="shared" si="5"/>
        <v>-16313653.333333334</v>
      </c>
      <c r="H57" s="251">
        <f t="shared" si="5"/>
        <v>-16339293.333333334</v>
      </c>
      <c r="I57" s="251">
        <f t="shared" si="5"/>
        <v>-16340403.333333334</v>
      </c>
      <c r="J57" s="251">
        <f t="shared" si="5"/>
        <v>-16373193.333333334</v>
      </c>
      <c r="K57" s="251">
        <f t="shared" si="5"/>
        <v>-16340853.333333334</v>
      </c>
      <c r="L57" s="251">
        <f t="shared" si="5"/>
        <v>-16344993.333333334</v>
      </c>
      <c r="M57" s="251">
        <f t="shared" si="5"/>
        <v>-16335355.011333335</v>
      </c>
      <c r="N57" s="251">
        <f t="shared" si="5"/>
        <v>-16302795.011333335</v>
      </c>
      <c r="O57" s="251">
        <f t="shared" si="5"/>
        <v>-16536184.825833334</v>
      </c>
      <c r="P57" s="251">
        <f t="shared" si="5"/>
        <v>-17846981.225433335</v>
      </c>
      <c r="Q57" s="251">
        <f t="shared" si="5"/>
        <v>-17792098.54318333</v>
      </c>
      <c r="R57" s="251">
        <f t="shared" si="5"/>
        <v>-17752849.628033336</v>
      </c>
      <c r="S57" s="251">
        <f t="shared" si="5"/>
        <v>-17603552.128033336</v>
      </c>
      <c r="T57" s="251">
        <f t="shared" si="5"/>
        <v>-17587587.128033336</v>
      </c>
      <c r="U57" s="251">
        <f t="shared" si="5"/>
        <v>-13586397.128033334</v>
      </c>
      <c r="V57" s="251">
        <f t="shared" si="5"/>
        <v>-11606942.128033334</v>
      </c>
      <c r="W57" s="251">
        <f t="shared" si="5"/>
        <v>-11609976.945783334</v>
      </c>
      <c r="X57" s="251">
        <f t="shared" si="5"/>
        <v>-11566498.589533336</v>
      </c>
      <c r="Y57" s="251">
        <f t="shared" si="5"/>
        <v>-11554563.114533335</v>
      </c>
      <c r="Z57" s="251">
        <f t="shared" si="5"/>
        <v>-11540250.996320833</v>
      </c>
      <c r="AA57" s="251">
        <f t="shared" si="5"/>
        <v>-11499277.651083333</v>
      </c>
      <c r="AB57" s="251">
        <f t="shared" si="5"/>
        <v>-10643271.873108333</v>
      </c>
      <c r="AC57" s="251">
        <f t="shared" si="5"/>
        <v>-10551138.402078334</v>
      </c>
      <c r="AD57" s="251">
        <f t="shared" si="5"/>
        <v>-10153750.260293335</v>
      </c>
      <c r="AE57" s="251">
        <f t="shared" si="5"/>
        <v>-10058997.760293335</v>
      </c>
      <c r="AF57" s="251">
        <f t="shared" si="5"/>
        <v>-10044385.564758334</v>
      </c>
      <c r="AG57" s="251">
        <f t="shared" si="5"/>
        <v>-9922883.0647583343</v>
      </c>
      <c r="AH57" s="251">
        <f t="shared" si="5"/>
        <v>-9903384.179008333</v>
      </c>
      <c r="AI57" s="251">
        <f t="shared" si="5"/>
        <v>-9898387.4225433357</v>
      </c>
      <c r="AJ57" s="251">
        <f t="shared" si="5"/>
        <v>-10006920.531293334</v>
      </c>
      <c r="AK57" s="251">
        <f t="shared" si="5"/>
        <v>-10004614.329840833</v>
      </c>
      <c r="AL57" s="251">
        <f t="shared" si="5"/>
        <v>-10088794.808813335</v>
      </c>
      <c r="AM57" s="251">
        <f t="shared" si="5"/>
        <v>-10267549.114335833</v>
      </c>
      <c r="AN57" s="251">
        <f t="shared" si="5"/>
        <v>-11585454.189260958</v>
      </c>
      <c r="AO57" s="251">
        <f t="shared" si="5"/>
        <v>-11258679.883568959</v>
      </c>
      <c r="AP57" s="251">
        <f t="shared" si="5"/>
        <v>-10553508.846078459</v>
      </c>
      <c r="AQ57" s="251">
        <f t="shared" si="5"/>
        <v>-10356892.614733459</v>
      </c>
      <c r="AR57" s="251">
        <f t="shared" si="5"/>
        <v>-10347899.384430207</v>
      </c>
      <c r="AS57" s="251">
        <f t="shared" si="5"/>
        <v>-10125166.884430207</v>
      </c>
      <c r="AT57" s="251">
        <f t="shared" si="5"/>
        <v>-10099911.302025208</v>
      </c>
      <c r="AU57" s="251">
        <f t="shared" si="5"/>
        <v>-10089273.01357846</v>
      </c>
      <c r="AV57" s="251">
        <f t="shared" si="5"/>
        <v>-10292656.032423459</v>
      </c>
      <c r="AW57" s="251">
        <f t="shared" si="5"/>
        <v>-10278501.92875896</v>
      </c>
      <c r="AX57" s="251">
        <f t="shared" si="5"/>
        <v>-10457835.746969709</v>
      </c>
      <c r="AY57" s="251">
        <f t="shared" si="5"/>
        <v>-10729887.562216708</v>
      </c>
      <c r="AZ57" s="251">
        <f t="shared" si="5"/>
        <v>-12337418.624597602</v>
      </c>
      <c r="BA57" s="251">
        <f t="shared" si="5"/>
        <v>-11923087.713290548</v>
      </c>
      <c r="BB57" s="251">
        <f t="shared" si="5"/>
        <v>-10777084.781817697</v>
      </c>
      <c r="BC57" s="251">
        <f t="shared" si="5"/>
        <v>-10446912.711524947</v>
      </c>
      <c r="BD57" s="251">
        <f t="shared" si="5"/>
        <v>-10434662.359427098</v>
      </c>
      <c r="BE57" s="251">
        <f t="shared" si="5"/>
        <v>-10066254.859427098</v>
      </c>
      <c r="BF57" s="251">
        <f t="shared" si="5"/>
        <v>-10034587.694719847</v>
      </c>
      <c r="BG57" s="251">
        <f t="shared" si="5"/>
        <v>-10027206.606817698</v>
      </c>
      <c r="BH57" s="251">
        <f t="shared" si="5"/>
        <v>-10370395.914331196</v>
      </c>
      <c r="BI57" s="251">
        <f t="shared" si="5"/>
        <v>-10353428.501096796</v>
      </c>
      <c r="BJ57" s="251">
        <f t="shared" si="5"/>
        <v>-10670118.221333148</v>
      </c>
      <c r="BK57" s="251">
        <f t="shared" si="5"/>
        <v>-11153983.962544998</v>
      </c>
      <c r="BL57" s="66"/>
    </row>
    <row r="58" spans="1:64" x14ac:dyDescent="0.15">
      <c r="B58" s="33" t="s">
        <v>1133</v>
      </c>
      <c r="C58" s="251">
        <f>+C45</f>
        <v>-28592</v>
      </c>
      <c r="D58" s="251">
        <f t="shared" si="5"/>
        <v>-16404895.333333334</v>
      </c>
      <c r="E58" s="251">
        <f t="shared" si="5"/>
        <v>-32742798.666666668</v>
      </c>
      <c r="F58" s="251">
        <f t="shared" si="5"/>
        <v>-49058092</v>
      </c>
      <c r="G58" s="251">
        <f t="shared" si="5"/>
        <v>-65371745.333333336</v>
      </c>
      <c r="H58" s="251">
        <f t="shared" si="5"/>
        <v>-81711038.666666672</v>
      </c>
      <c r="I58" s="251">
        <f t="shared" si="5"/>
        <v>-98051442</v>
      </c>
      <c r="J58" s="251">
        <f t="shared" si="5"/>
        <v>-114424635.33333333</v>
      </c>
      <c r="K58" s="251">
        <f t="shared" si="5"/>
        <v>-130765488.66666666</v>
      </c>
      <c r="L58" s="251">
        <f t="shared" si="5"/>
        <v>-147110482</v>
      </c>
      <c r="M58" s="251">
        <f t="shared" si="5"/>
        <v>-163445837.01133335</v>
      </c>
      <c r="N58" s="251">
        <f t="shared" si="5"/>
        <v>-179748632.02266669</v>
      </c>
      <c r="O58" s="251">
        <f t="shared" si="5"/>
        <v>-196284816.84850001</v>
      </c>
      <c r="P58" s="251">
        <f t="shared" si="5"/>
        <v>-214131798.07393336</v>
      </c>
      <c r="Q58" s="251">
        <f t="shared" si="5"/>
        <v>-231923896.61711669</v>
      </c>
      <c r="R58" s="251">
        <f t="shared" si="5"/>
        <v>-249676746.24515003</v>
      </c>
      <c r="S58" s="251">
        <f t="shared" si="5"/>
        <v>-267280298.37318337</v>
      </c>
      <c r="T58" s="251">
        <f t="shared" si="5"/>
        <v>-284867885.50121671</v>
      </c>
      <c r="U58" s="251">
        <f t="shared" si="5"/>
        <v>-298454282.62925005</v>
      </c>
      <c r="V58" s="251">
        <f t="shared" si="5"/>
        <v>-310061224.75728339</v>
      </c>
      <c r="W58" s="251">
        <f t="shared" si="5"/>
        <v>-321671201.70306671</v>
      </c>
      <c r="X58" s="251">
        <f t="shared" si="5"/>
        <v>-333237700.29260004</v>
      </c>
      <c r="Y58" s="251">
        <f t="shared" si="5"/>
        <v>-344792263.40713334</v>
      </c>
      <c r="Z58" s="251">
        <f t="shared" si="5"/>
        <v>-356332514.40345418</v>
      </c>
      <c r="AA58" s="251">
        <f t="shared" si="5"/>
        <v>-367831792.05453753</v>
      </c>
      <c r="AB58" s="251">
        <f t="shared" si="5"/>
        <v>-378475063.92764586</v>
      </c>
      <c r="AC58" s="251">
        <f t="shared" si="5"/>
        <v>-389026202.32972419</v>
      </c>
      <c r="AD58" s="251">
        <f t="shared" si="5"/>
        <v>-399179952.59001756</v>
      </c>
      <c r="AE58" s="251">
        <f t="shared" si="5"/>
        <v>-409238950.35031092</v>
      </c>
      <c r="AF58" s="251">
        <f t="shared" si="5"/>
        <v>-419283335.91506928</v>
      </c>
      <c r="AG58" s="251">
        <f t="shared" si="5"/>
        <v>-429206218.97982764</v>
      </c>
      <c r="AH58" s="251">
        <f t="shared" si="5"/>
        <v>-439109603.15883595</v>
      </c>
      <c r="AI58" s="251">
        <f t="shared" si="5"/>
        <v>-449007990.58137929</v>
      </c>
      <c r="AJ58" s="251">
        <f t="shared" si="5"/>
        <v>-459014911.11267263</v>
      </c>
      <c r="AK58" s="251">
        <f t="shared" si="5"/>
        <v>-469019525.44251347</v>
      </c>
      <c r="AL58" s="251">
        <f t="shared" si="5"/>
        <v>-479108320.2513268</v>
      </c>
      <c r="AM58" s="251">
        <f t="shared" si="5"/>
        <v>-489375869.36566263</v>
      </c>
      <c r="AN58" s="251">
        <f t="shared" si="5"/>
        <v>-500961323.55492359</v>
      </c>
      <c r="AO58" s="251">
        <f t="shared" si="5"/>
        <v>-512220003.43849254</v>
      </c>
      <c r="AP58" s="251">
        <f t="shared" si="5"/>
        <v>-522773512.28457099</v>
      </c>
      <c r="AQ58" s="251">
        <f t="shared" si="5"/>
        <v>-533130404.89930445</v>
      </c>
      <c r="AR58" s="251">
        <f t="shared" si="5"/>
        <v>-543478304.28373468</v>
      </c>
      <c r="AS58" s="251">
        <f t="shared" si="5"/>
        <v>-553603471.16816485</v>
      </c>
      <c r="AT58" s="251">
        <f t="shared" si="5"/>
        <v>-563703382.47019005</v>
      </c>
      <c r="AU58" s="251">
        <f t="shared" si="5"/>
        <v>-573792655.48376846</v>
      </c>
      <c r="AV58" s="251">
        <f t="shared" si="5"/>
        <v>-584085311.51619196</v>
      </c>
      <c r="AW58" s="251">
        <f t="shared" si="5"/>
        <v>-594363813.44495094</v>
      </c>
      <c r="AX58" s="251">
        <f t="shared" si="5"/>
        <v>-604821649.19192064</v>
      </c>
      <c r="AY58" s="251">
        <f t="shared" si="5"/>
        <v>-615551536.7541374</v>
      </c>
      <c r="AZ58" s="251">
        <f t="shared" si="5"/>
        <v>-627888955.37873495</v>
      </c>
      <c r="BA58" s="251">
        <f t="shared" si="5"/>
        <v>-639812043.09202552</v>
      </c>
      <c r="BB58" s="251">
        <f t="shared" si="5"/>
        <v>-650589127.87384319</v>
      </c>
      <c r="BC58" s="251">
        <f t="shared" si="5"/>
        <v>-661036040.58536816</v>
      </c>
      <c r="BD58" s="251">
        <f t="shared" si="5"/>
        <v>-671470702.94479525</v>
      </c>
      <c r="BE58" s="251">
        <f t="shared" si="5"/>
        <v>-681536957.80422235</v>
      </c>
      <c r="BF58" s="251">
        <f t="shared" si="5"/>
        <v>-691571545.49894214</v>
      </c>
      <c r="BG58" s="251">
        <f t="shared" si="5"/>
        <v>-701598752.10575986</v>
      </c>
      <c r="BH58" s="251">
        <f t="shared" si="5"/>
        <v>-711969148.02009106</v>
      </c>
      <c r="BI58" s="251">
        <f t="shared" si="5"/>
        <v>-722322576.5211879</v>
      </c>
      <c r="BJ58" s="251">
        <f t="shared" si="5"/>
        <v>-732992694.74252105</v>
      </c>
      <c r="BK58" s="251">
        <f t="shared" si="5"/>
        <v>-744146678.70506608</v>
      </c>
    </row>
    <row r="59" spans="1:64" x14ac:dyDescent="0.15">
      <c r="B59" s="33" t="s">
        <v>1135</v>
      </c>
      <c r="C59" s="260">
        <f>+'FIN-CASHFLOW_CWS'!C58</f>
        <v>81682446.666666672</v>
      </c>
      <c r="D59" s="260">
        <f>+'FIN-CASHFLOW_CWS'!D58</f>
        <v>65306143.333333336</v>
      </c>
      <c r="E59" s="260">
        <f>+'FIN-CASHFLOW_CWS'!E58</f>
        <v>48968240</v>
      </c>
      <c r="F59" s="260">
        <f>+'FIN-CASHFLOW_CWS'!F58</f>
        <v>32652946.666666664</v>
      </c>
      <c r="G59" s="260">
        <f>+'FIN-CASHFLOW_CWS'!G58</f>
        <v>16339293.33333333</v>
      </c>
      <c r="H59" s="260">
        <f>+'FIN-CASHFLOW_CWS'!H58</f>
        <v>98037593.356000021</v>
      </c>
      <c r="I59" s="260">
        <f>+'FIN-CASHFLOW_CWS'!I58</f>
        <v>81697190.022666693</v>
      </c>
      <c r="J59" s="260">
        <f>+'FIN-CASHFLOW_CWS'!J58</f>
        <v>65323996.689333357</v>
      </c>
      <c r="K59" s="260">
        <f>+'FIN-CASHFLOW_CWS'!K58</f>
        <v>48983143.356000021</v>
      </c>
      <c r="L59" s="260">
        <f>+'FIN-CASHFLOW_CWS'!L58</f>
        <v>32638150.022666685</v>
      </c>
      <c r="M59" s="260">
        <f>+'FIN-CASHFLOW_CWS'!M58</f>
        <v>16302795.01133335</v>
      </c>
      <c r="N59" s="260">
        <f>+'FIN-CASHFLOW_CWS'!N58</f>
        <v>87531666.350516692</v>
      </c>
      <c r="O59" s="260">
        <f>+'FIN-CASHFLOW_CWS'!O58</f>
        <v>70995481.524683356</v>
      </c>
      <c r="P59" s="260">
        <f>+'FIN-CASHFLOW_CWS'!P58</f>
        <v>53148500.299250022</v>
      </c>
      <c r="Q59" s="260">
        <f>+'FIN-CASHFLOW_CWS'!Q58</f>
        <v>35356401.756066695</v>
      </c>
      <c r="R59" s="260">
        <f>+'FIN-CASHFLOW_CWS'!R58</f>
        <v>17603552.128033359</v>
      </c>
      <c r="S59" s="260">
        <f>+'FIN-CASHFLOW_CWS'!S58</f>
        <v>0</v>
      </c>
      <c r="T59" s="260">
        <f>+'FIN-CASHFLOW_CWS'!T58</f>
        <v>-17587587.128033336</v>
      </c>
      <c r="U59" s="260">
        <f>+'FIN-CASHFLOW_CWS'!U58</f>
        <v>-31173984.256066673</v>
      </c>
      <c r="V59" s="260">
        <f>+'FIN-CASHFLOW_CWS'!V58</f>
        <v>-42780926.384100005</v>
      </c>
      <c r="W59" s="260">
        <f>+'FIN-CASHFLOW_CWS'!W58</f>
        <v>-54390903.329883337</v>
      </c>
      <c r="X59" s="260">
        <f>+'FIN-CASHFLOW_CWS'!X58</f>
        <v>-65957401.919416673</v>
      </c>
      <c r="Y59" s="260">
        <f>+'FIN-CASHFLOW_CWS'!Y58</f>
        <v>-77511965.033950001</v>
      </c>
      <c r="Z59" s="260">
        <f>+'FIN-CASHFLOW_CWS'!Z58</f>
        <v>-89052216.03027083</v>
      </c>
      <c r="AA59" s="260">
        <f>+'FIN-CASHFLOW_CWS'!AA58</f>
        <v>-100551493.68135417</v>
      </c>
      <c r="AB59" s="260">
        <f>+'FIN-CASHFLOW_CWS'!AB58</f>
        <v>-111194765.55446249</v>
      </c>
      <c r="AC59" s="260">
        <f>+'FIN-CASHFLOW_CWS'!AC58</f>
        <v>-121745903.95654082</v>
      </c>
      <c r="AD59" s="260">
        <f>+'FIN-CASHFLOW_CWS'!AD58</f>
        <v>-131899654.21683416</v>
      </c>
      <c r="AE59" s="260">
        <f>+'FIN-CASHFLOW_CWS'!AE58</f>
        <v>-141958651.97712749</v>
      </c>
      <c r="AF59" s="260">
        <f>+'FIN-CASHFLOW_CWS'!AF58</f>
        <v>-152003037.54188582</v>
      </c>
      <c r="AG59" s="260">
        <f>+'FIN-CASHFLOW_CWS'!AG58</f>
        <v>-161925920.60664415</v>
      </c>
      <c r="AH59" s="260">
        <f>+'FIN-CASHFLOW_CWS'!AH58</f>
        <v>-171829304.78565249</v>
      </c>
      <c r="AI59" s="260">
        <f>+'FIN-CASHFLOW_CWS'!AI58</f>
        <v>-181727692.20819584</v>
      </c>
      <c r="AJ59" s="260">
        <f>+'FIN-CASHFLOW_CWS'!AJ58</f>
        <v>-191734612.73948917</v>
      </c>
      <c r="AK59" s="260">
        <f>+'FIN-CASHFLOW_CWS'!AK58</f>
        <v>-201739227.06933001</v>
      </c>
      <c r="AL59" s="260">
        <f>+'FIN-CASHFLOW_CWS'!AL58</f>
        <v>-211828021.87814334</v>
      </c>
      <c r="AM59" s="260">
        <f>+'FIN-CASHFLOW_CWS'!AM58</f>
        <v>-222095570.99247918</v>
      </c>
      <c r="AN59" s="260">
        <f>+'FIN-CASHFLOW_CWS'!AN58</f>
        <v>-233681025.18174013</v>
      </c>
      <c r="AO59" s="260">
        <f>+'FIN-CASHFLOW_CWS'!AO58</f>
        <v>-244939705.06530911</v>
      </c>
      <c r="AP59" s="260">
        <f>+'FIN-CASHFLOW_CWS'!AP58</f>
        <v>-255493213.91138756</v>
      </c>
      <c r="AQ59" s="260">
        <f>+'FIN-CASHFLOW_CWS'!AQ58</f>
        <v>-265850106.52612102</v>
      </c>
      <c r="AR59" s="260">
        <f>+'FIN-CASHFLOW_CWS'!AR58</f>
        <v>-276198005.91055125</v>
      </c>
      <c r="AS59" s="260">
        <f>+'FIN-CASHFLOW_CWS'!AS58</f>
        <v>-286323172.79498148</v>
      </c>
      <c r="AT59" s="260">
        <f>+'FIN-CASHFLOW_CWS'!AT58</f>
        <v>-296423084.09700668</v>
      </c>
      <c r="AU59" s="260">
        <f>+'FIN-CASHFLOW_CWS'!AU58</f>
        <v>-306512357.11058515</v>
      </c>
      <c r="AV59" s="260">
        <f>+'FIN-CASHFLOW_CWS'!AV58</f>
        <v>-316805013.14300859</v>
      </c>
      <c r="AW59" s="260">
        <f>+'FIN-CASHFLOW_CWS'!AW58</f>
        <v>-327083515.07176757</v>
      </c>
      <c r="AX59" s="260">
        <f>+'FIN-CASHFLOW_CWS'!AX58</f>
        <v>-337541350.81873727</v>
      </c>
      <c r="AY59" s="260">
        <f>+'FIN-CASHFLOW_CWS'!AY58</f>
        <v>-348271238.38095397</v>
      </c>
      <c r="AZ59" s="260">
        <f>+'FIN-CASHFLOW_CWS'!AZ58</f>
        <v>-360608657.00555158</v>
      </c>
      <c r="BA59" s="260">
        <f>+'FIN-CASHFLOW_CWS'!BA58</f>
        <v>-372531744.71884215</v>
      </c>
      <c r="BB59" s="260">
        <f>+'FIN-CASHFLOW_CWS'!BB58</f>
        <v>-383308829.50065982</v>
      </c>
      <c r="BC59" s="260">
        <f>+'FIN-CASHFLOW_CWS'!BC58</f>
        <v>-393755742.21218479</v>
      </c>
      <c r="BD59" s="260">
        <f>+'FIN-CASHFLOW_CWS'!BD58</f>
        <v>-404190404.57161188</v>
      </c>
      <c r="BE59" s="260">
        <f>+'FIN-CASHFLOW_CWS'!BE58</f>
        <v>-414256659.43103898</v>
      </c>
      <c r="BF59" s="260">
        <f>+'FIN-CASHFLOW_CWS'!BF58</f>
        <v>-424291247.12575883</v>
      </c>
      <c r="BG59" s="260">
        <f>+'FIN-CASHFLOW_CWS'!BG58</f>
        <v>-434318453.73257655</v>
      </c>
      <c r="BH59" s="260">
        <f>+'FIN-CASHFLOW_CWS'!BH58</f>
        <v>-444688849.64690775</v>
      </c>
      <c r="BI59" s="260">
        <f>+'FIN-CASHFLOW_CWS'!BI58</f>
        <v>-455042278.14800453</v>
      </c>
      <c r="BJ59" s="260">
        <f>+'FIN-CASHFLOW_CWS'!BJ58</f>
        <v>-465712396.36933768</v>
      </c>
      <c r="BK59" s="260">
        <f>+'FIN-CASHFLOW_CWS'!BK58</f>
        <v>-476866380.33188266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1" t="s">
        <v>320</v>
      </c>
      <c r="B2" s="361"/>
      <c r="C2" s="197"/>
    </row>
    <row r="3" spans="1:62" x14ac:dyDescent="0.15">
      <c r="A3" s="10"/>
      <c r="B3" s="10" t="s">
        <v>765</v>
      </c>
      <c r="C3" s="197"/>
    </row>
    <row r="4" spans="1:62" x14ac:dyDescent="0.15">
      <c r="C4" s="361" t="s">
        <v>35</v>
      </c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 t="s">
        <v>36</v>
      </c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 t="s">
        <v>37</v>
      </c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 t="s">
        <v>38</v>
      </c>
      <c r="AN4" s="361"/>
      <c r="AO4" s="361"/>
      <c r="AP4" s="361"/>
      <c r="AQ4" s="361"/>
      <c r="AR4" s="361"/>
      <c r="AS4" s="361"/>
      <c r="AT4" s="361"/>
      <c r="AU4" s="361"/>
      <c r="AV4" s="361"/>
      <c r="AW4" s="361"/>
      <c r="AX4" s="361"/>
      <c r="AY4" s="361" t="s">
        <v>39</v>
      </c>
      <c r="AZ4" s="361"/>
      <c r="BA4" s="361"/>
      <c r="BB4" s="361"/>
      <c r="BC4" s="361"/>
      <c r="BD4" s="361"/>
      <c r="BE4" s="361"/>
      <c r="BF4" s="361"/>
      <c r="BG4" s="361"/>
      <c r="BH4" s="361"/>
      <c r="BI4" s="361"/>
      <c r="BJ4" s="36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423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426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424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427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668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378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383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112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113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114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115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159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1140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716</v>
      </c>
      <c r="C26" s="67">
        <f>C352</f>
        <v>0</v>
      </c>
      <c r="D26" s="67">
        <f>SUM(D352:O352)</f>
        <v>33600000</v>
      </c>
      <c r="E26" s="67">
        <f>SUM(P352:AA352)</f>
        <v>38400000</v>
      </c>
      <c r="F26" s="67">
        <f>SUM(AB352:AM352)</f>
        <v>40800000</v>
      </c>
      <c r="G26" s="67">
        <f>SUM(AN352:AY352)</f>
        <v>43200000</v>
      </c>
      <c r="H26" s="67">
        <f>SUM(AZ352:BK352)</f>
        <v>48000000</v>
      </c>
      <c r="I26" s="181">
        <f>SUM(C26:H26)</f>
        <v>204000000</v>
      </c>
      <c r="J26" s="181">
        <f>BM352</f>
        <v>204000000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717</v>
      </c>
      <c r="C28" s="67">
        <f>C368</f>
        <v>0</v>
      </c>
      <c r="D28" s="67">
        <f>SUM(D368:O368)</f>
        <v>3024619.9999999995</v>
      </c>
      <c r="E28" s="67">
        <f>SUM(P368:AA368)</f>
        <v>3456619.9999999995</v>
      </c>
      <c r="F28" s="67">
        <f>SUM(AB368:AM368)</f>
        <v>3672619.9999999995</v>
      </c>
      <c r="G28" s="67">
        <f>SUM(AN368:AY368)</f>
        <v>3888619.9999999995</v>
      </c>
      <c r="H28" s="67">
        <f>SUM(AZ368:BK368)</f>
        <v>4320619.9999999991</v>
      </c>
      <c r="I28" s="181">
        <f t="shared" si="1"/>
        <v>18363099.999999996</v>
      </c>
      <c r="J28" s="181">
        <f>BL368</f>
        <v>18363099.999999993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718</v>
      </c>
      <c r="C29" s="67">
        <f>C370</f>
        <v>0</v>
      </c>
      <c r="D29" s="67">
        <f>SUM(D371:O371)</f>
        <v>14999.999999999998</v>
      </c>
      <c r="E29" s="67">
        <f>SUM(P371:AA371)</f>
        <v>22000</v>
      </c>
      <c r="F29" s="67">
        <f>SUM(AB371:AM371)</f>
        <v>24200.000000000011</v>
      </c>
      <c r="G29" s="67">
        <f>SUM(AN371:AY371)</f>
        <v>26620.000000000015</v>
      </c>
      <c r="H29" s="67">
        <f>SUM(AZ371:BK371)</f>
        <v>29282.000000000011</v>
      </c>
      <c r="I29" s="181">
        <f t="shared" si="1"/>
        <v>117102.00000000004</v>
      </c>
      <c r="J29" s="181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84000</v>
      </c>
      <c r="E30" s="67">
        <f>SUM(P372:AA372)</f>
        <v>1020000</v>
      </c>
      <c r="F30" s="67">
        <f>SUM(AB372:AM372)</f>
        <v>1158000</v>
      </c>
      <c r="G30" s="67">
        <f>SUM(AN372:AY372)</f>
        <v>1230000</v>
      </c>
      <c r="H30" s="67">
        <f>SUM(AZ372:BK372)</f>
        <v>1308000</v>
      </c>
      <c r="I30" s="181">
        <f t="shared" si="1"/>
        <v>4800000</v>
      </c>
      <c r="J30" s="181">
        <f>BM372</f>
        <v>4800000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719</v>
      </c>
      <c r="C32" s="192">
        <f>C376</f>
        <v>0</v>
      </c>
      <c r="D32" s="192">
        <f>SUM(D376:O376)</f>
        <v>36723620</v>
      </c>
      <c r="E32" s="192">
        <f>SUM(P376:AA376)</f>
        <v>42898620</v>
      </c>
      <c r="F32" s="192">
        <f>SUM(AB376:AM376)</f>
        <v>45654820.000000007</v>
      </c>
      <c r="G32" s="192">
        <f>SUM(AN376:AY376)</f>
        <v>48345240</v>
      </c>
      <c r="H32" s="192">
        <f>SUM(AZ376:BK376)</f>
        <v>53657902.000000007</v>
      </c>
      <c r="I32" s="181">
        <f t="shared" si="1"/>
        <v>227280202</v>
      </c>
      <c r="J32" s="181">
        <f>BM376</f>
        <v>227280202.00000006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423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426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424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427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760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758</v>
      </c>
      <c r="C41" s="192">
        <f t="shared" ref="C41:J41" si="3">C40+C32</f>
        <v>1800</v>
      </c>
      <c r="D41" s="192">
        <f t="shared" si="3"/>
        <v>37076770</v>
      </c>
      <c r="E41" s="192">
        <f t="shared" si="3"/>
        <v>43065480</v>
      </c>
      <c r="F41" s="192">
        <f t="shared" si="3"/>
        <v>45787840.000000007</v>
      </c>
      <c r="G41" s="192">
        <f t="shared" si="3"/>
        <v>48481940</v>
      </c>
      <c r="H41" s="192">
        <f t="shared" si="3"/>
        <v>53790192.000000007</v>
      </c>
      <c r="I41" s="213">
        <f t="shared" si="3"/>
        <v>228204022</v>
      </c>
      <c r="J41" s="213">
        <f t="shared" si="3"/>
        <v>228204022.00000006</v>
      </c>
      <c r="K41" s="10"/>
      <c r="L41" s="10"/>
      <c r="M41" s="10"/>
      <c r="N41" s="10"/>
      <c r="O41" s="10"/>
      <c r="P41" s="361" t="s">
        <v>36</v>
      </c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361"/>
      <c r="AB41" s="361" t="s">
        <v>37</v>
      </c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 t="s">
        <v>38</v>
      </c>
      <c r="AO41" s="361"/>
      <c r="AP41" s="361"/>
      <c r="AQ41" s="361"/>
      <c r="AR41" s="361"/>
      <c r="AS41" s="361"/>
      <c r="AT41" s="361"/>
      <c r="AU41" s="361"/>
      <c r="AV41" s="361"/>
      <c r="AW41" s="361"/>
      <c r="AX41" s="361"/>
      <c r="AY41" s="361"/>
      <c r="AZ41" s="361" t="s">
        <v>39</v>
      </c>
      <c r="BA41" s="361"/>
      <c r="BB41" s="361"/>
      <c r="BC41" s="361"/>
      <c r="BD41" s="361"/>
      <c r="BE41" s="361"/>
      <c r="BF41" s="361"/>
      <c r="BG41" s="361"/>
      <c r="BH41" s="361"/>
      <c r="BI41" s="361"/>
      <c r="BJ41" s="361"/>
      <c r="BK41" s="361"/>
      <c r="BL41" s="35"/>
      <c r="BM41" s="212"/>
    </row>
    <row r="42" spans="2:75" s="14" customFormat="1" x14ac:dyDescent="0.15">
      <c r="B42" s="73" t="s">
        <v>721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1" t="s">
        <v>35</v>
      </c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361"/>
      <c r="Q44" s="361" t="s">
        <v>36</v>
      </c>
      <c r="R44" s="361"/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 t="s">
        <v>37</v>
      </c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 t="s">
        <v>38</v>
      </c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 t="s">
        <v>39</v>
      </c>
      <c r="BB44" s="361"/>
      <c r="BC44" s="361"/>
      <c r="BD44" s="361"/>
      <c r="BE44" s="361"/>
      <c r="BF44" s="361"/>
      <c r="BG44" s="361"/>
      <c r="BH44" s="361"/>
      <c r="BI44" s="361"/>
      <c r="BJ44" s="361"/>
      <c r="BK44" s="361"/>
      <c r="BL44" s="361"/>
      <c r="BM44" s="65"/>
    </row>
    <row r="45" spans="2:75" customFormat="1" x14ac:dyDescent="0.15">
      <c r="B45" s="14" t="s">
        <v>755</v>
      </c>
      <c r="C45" s="74" t="s">
        <v>149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423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430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433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434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432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399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400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429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431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435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426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430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552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597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598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434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432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399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400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429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431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436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424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430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433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434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432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399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400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429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431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437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438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430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770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771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434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432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399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400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429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431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439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427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430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433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188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434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432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399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400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429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431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440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468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401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422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423</v>
      </c>
    </row>
    <row r="122" spans="1:65" x14ac:dyDescent="0.15">
      <c r="A122" s="75"/>
      <c r="B122" s="47" t="s">
        <v>193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187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192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426</v>
      </c>
    </row>
    <row r="127" spans="1:65" x14ac:dyDescent="0.15">
      <c r="A127" s="75"/>
      <c r="B127" s="47" t="s">
        <v>189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190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191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424</v>
      </c>
    </row>
    <row r="132" spans="1:75" x14ac:dyDescent="0.15">
      <c r="A132" s="75"/>
      <c r="B132" s="47" t="s">
        <v>441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442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425</v>
      </c>
    </row>
    <row r="136" spans="1:75" x14ac:dyDescent="0.15">
      <c r="A136" s="75"/>
      <c r="B136" s="47" t="s">
        <v>443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188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427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444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5" t="s">
        <v>35</v>
      </c>
      <c r="E143" s="365"/>
      <c r="F143" s="365"/>
      <c r="G143" s="365"/>
      <c r="H143" s="365"/>
      <c r="I143" s="365"/>
      <c r="J143" s="365"/>
      <c r="K143" s="365"/>
      <c r="L143" s="365"/>
      <c r="M143" s="365"/>
      <c r="N143" s="365"/>
      <c r="O143" s="36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149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710</v>
      </c>
      <c r="BM144" s="181" t="s">
        <v>626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112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113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114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115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0.6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0.6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0.8</v>
      </c>
      <c r="AC218" s="23">
        <f>STAFF_CWS!AG395</f>
        <v>0.8</v>
      </c>
      <c r="AD218" s="23">
        <f>STAFF_CWS!AH395</f>
        <v>0.8</v>
      </c>
      <c r="AE218" s="23">
        <f>STAFF_CWS!AI395</f>
        <v>0.8</v>
      </c>
      <c r="AF218" s="23">
        <f>STAFF_CWS!AJ395</f>
        <v>0.8</v>
      </c>
      <c r="AG218" s="23">
        <f>STAFF_CWS!AK395</f>
        <v>0.8</v>
      </c>
      <c r="AH218" s="23">
        <f>STAFF_CWS!AL395</f>
        <v>0.8</v>
      </c>
      <c r="AI218" s="23">
        <f>STAFF_CWS!AM395</f>
        <v>0.8</v>
      </c>
      <c r="AJ218" s="23">
        <f>STAFF_CWS!AN395</f>
        <v>0.8</v>
      </c>
      <c r="AK218" s="23">
        <f>STAFF_CWS!AO395</f>
        <v>0.8</v>
      </c>
      <c r="AL218" s="23">
        <f>STAFF_CWS!AP395</f>
        <v>0.8</v>
      </c>
      <c r="AM218" s="23">
        <f>STAFF_CWS!AQ395</f>
        <v>0.8</v>
      </c>
      <c r="AN218" s="23">
        <f>STAFF_CWS!AR395</f>
        <v>0.9</v>
      </c>
      <c r="AO218" s="23">
        <f>STAFF_CWS!AS395</f>
        <v>0.9</v>
      </c>
      <c r="AP218" s="23">
        <f>STAFF_CWS!AT395</f>
        <v>0.9</v>
      </c>
      <c r="AQ218" s="23">
        <f>STAFF_CWS!AU395</f>
        <v>0.9</v>
      </c>
      <c r="AR218" s="23">
        <f>STAFF_CWS!AV395</f>
        <v>0.9</v>
      </c>
      <c r="AS218" s="23">
        <f>STAFF_CWS!AW395</f>
        <v>0.9</v>
      </c>
      <c r="AT218" s="23">
        <f>STAFF_CWS!AX395</f>
        <v>0.9</v>
      </c>
      <c r="AU218" s="23">
        <f>STAFF_CWS!AY395</f>
        <v>0.9</v>
      </c>
      <c r="AV218" s="23">
        <f>STAFF_CWS!AZ395</f>
        <v>0.9</v>
      </c>
      <c r="AW218" s="23">
        <f>STAFF_CWS!BA395</f>
        <v>0.9</v>
      </c>
      <c r="AX218" s="23">
        <f>STAFF_CWS!BB395</f>
        <v>0.9</v>
      </c>
      <c r="AY218" s="23">
        <f>STAFF_CWS!BC395</f>
        <v>0.9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0.6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0.6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0.6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0.8</v>
      </c>
      <c r="AC245" s="23">
        <f>STAFF_CWS!AG422</f>
        <v>0.8</v>
      </c>
      <c r="AD245" s="23">
        <f>STAFF_CWS!AH422</f>
        <v>0.8</v>
      </c>
      <c r="AE245" s="23">
        <f>STAFF_CWS!AI422</f>
        <v>0.8</v>
      </c>
      <c r="AF245" s="23">
        <f>STAFF_CWS!AJ422</f>
        <v>0.8</v>
      </c>
      <c r="AG245" s="23">
        <f>STAFF_CWS!AK422</f>
        <v>0.8</v>
      </c>
      <c r="AH245" s="23">
        <f>STAFF_CWS!AL422</f>
        <v>0.8</v>
      </c>
      <c r="AI245" s="23">
        <f>STAFF_CWS!AM422</f>
        <v>0.8</v>
      </c>
      <c r="AJ245" s="23">
        <f>STAFF_CWS!AN422</f>
        <v>0.8</v>
      </c>
      <c r="AK245" s="23">
        <f>STAFF_CWS!AO422</f>
        <v>0.8</v>
      </c>
      <c r="AL245" s="23">
        <f>STAFF_CWS!AP422</f>
        <v>0.8</v>
      </c>
      <c r="AM245" s="23">
        <f>STAFF_CWS!AQ422</f>
        <v>0.8</v>
      </c>
      <c r="AN245" s="23">
        <f>STAFF_CWS!AR422</f>
        <v>0.9</v>
      </c>
      <c r="AO245" s="23">
        <f>STAFF_CWS!AS422</f>
        <v>0.9</v>
      </c>
      <c r="AP245" s="23">
        <f>STAFF_CWS!AT422</f>
        <v>0.9</v>
      </c>
      <c r="AQ245" s="23">
        <f>STAFF_CWS!AU422</f>
        <v>0.9</v>
      </c>
      <c r="AR245" s="23">
        <f>STAFF_CWS!AV422</f>
        <v>0.9</v>
      </c>
      <c r="AS245" s="23">
        <f>STAFF_CWS!AW422</f>
        <v>0.9</v>
      </c>
      <c r="AT245" s="23">
        <f>STAFF_CWS!AX422</f>
        <v>0.9</v>
      </c>
      <c r="AU245" s="23">
        <f>STAFF_CWS!AY422</f>
        <v>0.9</v>
      </c>
      <c r="AV245" s="23">
        <f>STAFF_CWS!AZ422</f>
        <v>0.9</v>
      </c>
      <c r="AW245" s="23">
        <f>STAFF_CWS!BA422</f>
        <v>0.9</v>
      </c>
      <c r="AX245" s="23">
        <f>STAFF_CWS!BB422</f>
        <v>0.9</v>
      </c>
      <c r="AY245" s="23">
        <f>STAFF_CWS!BC422</f>
        <v>0.9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0.6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0.9</v>
      </c>
      <c r="AO254" s="23">
        <f>STAFF_CWS!AS431</f>
        <v>0.9</v>
      </c>
      <c r="AP254" s="23">
        <f>STAFF_CWS!AT431</f>
        <v>0.9</v>
      </c>
      <c r="AQ254" s="23">
        <f>STAFF_CWS!AU431</f>
        <v>0.9</v>
      </c>
      <c r="AR254" s="23">
        <f>STAFF_CWS!AV431</f>
        <v>0.9</v>
      </c>
      <c r="AS254" s="23">
        <f>STAFF_CWS!AW431</f>
        <v>0.9</v>
      </c>
      <c r="AT254" s="23">
        <f>STAFF_CWS!AX431</f>
        <v>0.9</v>
      </c>
      <c r="AU254" s="23">
        <f>STAFF_CWS!AY431</f>
        <v>0.9</v>
      </c>
      <c r="AV254" s="23">
        <f>STAFF_CWS!AZ431</f>
        <v>0.9</v>
      </c>
      <c r="AW254" s="23">
        <f>STAFF_CWS!BA431</f>
        <v>0.9</v>
      </c>
      <c r="AX254" s="23">
        <f>STAFF_CWS!BB431</f>
        <v>0.9</v>
      </c>
      <c r="AY254" s="23">
        <f>STAFF_CWS!BC431</f>
        <v>0.9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113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0.6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0.8</v>
      </c>
      <c r="AC263" s="23">
        <f>STAFF_CWS!AG440</f>
        <v>0.8</v>
      </c>
      <c r="AD263" s="23">
        <f>STAFF_CWS!AH440</f>
        <v>0.8</v>
      </c>
      <c r="AE263" s="23">
        <f>STAFF_CWS!AI440</f>
        <v>0.8</v>
      </c>
      <c r="AF263" s="23">
        <f>STAFF_CWS!AJ440</f>
        <v>0.8</v>
      </c>
      <c r="AG263" s="23">
        <f>STAFF_CWS!AK440</f>
        <v>0.8</v>
      </c>
      <c r="AH263" s="23">
        <f>STAFF_CWS!AL440</f>
        <v>0.8</v>
      </c>
      <c r="AI263" s="23">
        <f>STAFF_CWS!AM440</f>
        <v>0.8</v>
      </c>
      <c r="AJ263" s="23">
        <f>STAFF_CWS!AN440</f>
        <v>0.8</v>
      </c>
      <c r="AK263" s="23">
        <f>STAFF_CWS!AO440</f>
        <v>0.8</v>
      </c>
      <c r="AL263" s="23">
        <f>STAFF_CWS!AP440</f>
        <v>0.8</v>
      </c>
      <c r="AM263" s="23">
        <f>STAFF_CWS!AQ440</f>
        <v>0.8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0.6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1600000</v>
      </c>
      <c r="E282" s="26">
        <f>STAFF_CWS!I459</f>
        <v>1600000</v>
      </c>
      <c r="F282" s="26">
        <f>STAFF_CWS!J459</f>
        <v>1600000</v>
      </c>
      <c r="G282" s="26">
        <f>STAFF_CWS!K459</f>
        <v>1600000</v>
      </c>
      <c r="H282" s="26">
        <f>STAFF_CWS!L459</f>
        <v>1600000</v>
      </c>
      <c r="I282" s="26">
        <f>STAFF_CWS!M459</f>
        <v>1600000</v>
      </c>
      <c r="J282" s="26">
        <f>STAFF_CWS!N459</f>
        <v>1600000</v>
      </c>
      <c r="K282" s="26">
        <f>STAFF_CWS!O459</f>
        <v>1600000</v>
      </c>
      <c r="L282" s="26">
        <f>STAFF_CWS!P459</f>
        <v>1600000</v>
      </c>
      <c r="M282" s="26">
        <f>STAFF_CWS!Q459</f>
        <v>1600000</v>
      </c>
      <c r="N282" s="26">
        <f>STAFF_CWS!R459</f>
        <v>1600000</v>
      </c>
      <c r="O282" s="26">
        <f>STAFF_CWS!S459</f>
        <v>1600000</v>
      </c>
      <c r="P282" s="26">
        <f>STAFF_CWS!T459</f>
        <v>1800000</v>
      </c>
      <c r="Q282" s="26">
        <f>STAFF_CWS!U459</f>
        <v>1800000</v>
      </c>
      <c r="R282" s="26">
        <f>STAFF_CWS!V459</f>
        <v>1800000</v>
      </c>
      <c r="S282" s="26">
        <f>STAFF_CWS!W459</f>
        <v>1800000</v>
      </c>
      <c r="T282" s="26">
        <f>STAFF_CWS!X459</f>
        <v>1800000</v>
      </c>
      <c r="U282" s="26">
        <f>STAFF_CWS!Y459</f>
        <v>1800000</v>
      </c>
      <c r="V282" s="26">
        <f>STAFF_CWS!Z459</f>
        <v>1800000</v>
      </c>
      <c r="W282" s="26">
        <f>STAFF_CWS!AA459</f>
        <v>1800000</v>
      </c>
      <c r="X282" s="26">
        <f>STAFF_CWS!AB459</f>
        <v>1800000</v>
      </c>
      <c r="Y282" s="26">
        <f>STAFF_CWS!AC459</f>
        <v>1800000</v>
      </c>
      <c r="Z282" s="26">
        <f>STAFF_CWS!AD459</f>
        <v>1800000</v>
      </c>
      <c r="AA282" s="26">
        <f>STAFF_CWS!AE459</f>
        <v>1800000</v>
      </c>
      <c r="AB282" s="26">
        <f>STAFF_CWS!AF459</f>
        <v>1800000</v>
      </c>
      <c r="AC282" s="26">
        <f>STAFF_CWS!AG459</f>
        <v>1800000</v>
      </c>
      <c r="AD282" s="26">
        <f>STAFF_CWS!AH459</f>
        <v>1800000</v>
      </c>
      <c r="AE282" s="26">
        <f>STAFF_CWS!AI459</f>
        <v>1800000</v>
      </c>
      <c r="AF282" s="26">
        <f>STAFF_CWS!AJ459</f>
        <v>1800000</v>
      </c>
      <c r="AG282" s="26">
        <f>STAFF_CWS!AK459</f>
        <v>1800000</v>
      </c>
      <c r="AH282" s="26">
        <f>STAFF_CWS!AL459</f>
        <v>1800000</v>
      </c>
      <c r="AI282" s="26">
        <f>STAFF_CWS!AM459</f>
        <v>1800000</v>
      </c>
      <c r="AJ282" s="26">
        <f>STAFF_CWS!AN459</f>
        <v>1800000</v>
      </c>
      <c r="AK282" s="26">
        <f>STAFF_CWS!AO459</f>
        <v>1800000</v>
      </c>
      <c r="AL282" s="26">
        <f>STAFF_CWS!AP459</f>
        <v>1800000</v>
      </c>
      <c r="AM282" s="26">
        <f>STAFF_CWS!AQ459</f>
        <v>1800000</v>
      </c>
      <c r="AN282" s="26">
        <f>STAFF_CWS!AR459</f>
        <v>1800000</v>
      </c>
      <c r="AO282" s="26">
        <f>STAFF_CWS!AS459</f>
        <v>1800000</v>
      </c>
      <c r="AP282" s="26">
        <f>STAFF_CWS!AT459</f>
        <v>1800000</v>
      </c>
      <c r="AQ282" s="26">
        <f>STAFF_CWS!AU459</f>
        <v>1800000</v>
      </c>
      <c r="AR282" s="26">
        <f>STAFF_CWS!AV459</f>
        <v>1800000</v>
      </c>
      <c r="AS282" s="26">
        <f>STAFF_CWS!AW459</f>
        <v>1800000</v>
      </c>
      <c r="AT282" s="26">
        <f>STAFF_CWS!AX459</f>
        <v>1800000</v>
      </c>
      <c r="AU282" s="26">
        <f>STAFF_CWS!AY459</f>
        <v>1800000</v>
      </c>
      <c r="AV282" s="26">
        <f>STAFF_CWS!AZ459</f>
        <v>1800000</v>
      </c>
      <c r="AW282" s="26">
        <f>STAFF_CWS!BA459</f>
        <v>1800000</v>
      </c>
      <c r="AX282" s="26">
        <f>STAFF_CWS!BB459</f>
        <v>1800000</v>
      </c>
      <c r="AY282" s="26">
        <f>STAFF_CWS!BC459</f>
        <v>1800000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1600000</v>
      </c>
      <c r="E284" s="26">
        <f>STAFF_CWS!I461</f>
        <v>1600000</v>
      </c>
      <c r="F284" s="26">
        <f>STAFF_CWS!J461</f>
        <v>1600000</v>
      </c>
      <c r="G284" s="26">
        <f>STAFF_CWS!K461</f>
        <v>1600000</v>
      </c>
      <c r="H284" s="26">
        <f>STAFF_CWS!L461</f>
        <v>1600000</v>
      </c>
      <c r="I284" s="26">
        <f>STAFF_CWS!M461</f>
        <v>1600000</v>
      </c>
      <c r="J284" s="26">
        <f>STAFF_CWS!N461</f>
        <v>1600000</v>
      </c>
      <c r="K284" s="26">
        <f>STAFF_CWS!O461</f>
        <v>1600000</v>
      </c>
      <c r="L284" s="26">
        <f>STAFF_CWS!P461</f>
        <v>1600000</v>
      </c>
      <c r="M284" s="26">
        <f>STAFF_CWS!Q461</f>
        <v>1600000</v>
      </c>
      <c r="N284" s="26">
        <f>STAFF_CWS!R461</f>
        <v>1600000</v>
      </c>
      <c r="O284" s="26">
        <f>STAFF_CWS!S461</f>
        <v>1600000</v>
      </c>
      <c r="P284" s="26">
        <f>STAFF_CWS!T461</f>
        <v>1800000</v>
      </c>
      <c r="Q284" s="26">
        <f>STAFF_CWS!U461</f>
        <v>1800000</v>
      </c>
      <c r="R284" s="26">
        <f>STAFF_CWS!V461</f>
        <v>1800000</v>
      </c>
      <c r="S284" s="26">
        <f>STAFF_CWS!W461</f>
        <v>1800000</v>
      </c>
      <c r="T284" s="26">
        <f>STAFF_CWS!X461</f>
        <v>1800000</v>
      </c>
      <c r="U284" s="26">
        <f>STAFF_CWS!Y461</f>
        <v>1800000</v>
      </c>
      <c r="V284" s="26">
        <f>STAFF_CWS!Z461</f>
        <v>1800000</v>
      </c>
      <c r="W284" s="26">
        <f>STAFF_CWS!AA461</f>
        <v>1800000</v>
      </c>
      <c r="X284" s="26">
        <f>STAFF_CWS!AB461</f>
        <v>1800000</v>
      </c>
      <c r="Y284" s="26">
        <f>STAFF_CWS!AC461</f>
        <v>1800000</v>
      </c>
      <c r="Z284" s="26">
        <f>STAFF_CWS!AD461</f>
        <v>1800000</v>
      </c>
      <c r="AA284" s="26">
        <f>STAFF_CWS!AE461</f>
        <v>1800000</v>
      </c>
      <c r="AB284" s="26">
        <f>STAFF_CWS!AF461</f>
        <v>1800000</v>
      </c>
      <c r="AC284" s="26">
        <f>STAFF_CWS!AG461</f>
        <v>1800000</v>
      </c>
      <c r="AD284" s="26">
        <f>STAFF_CWS!AH461</f>
        <v>1800000</v>
      </c>
      <c r="AE284" s="26">
        <f>STAFF_CWS!AI461</f>
        <v>1800000</v>
      </c>
      <c r="AF284" s="26">
        <f>STAFF_CWS!AJ461</f>
        <v>1800000</v>
      </c>
      <c r="AG284" s="26">
        <f>STAFF_CWS!AK461</f>
        <v>1800000</v>
      </c>
      <c r="AH284" s="26">
        <f>STAFF_CWS!AL461</f>
        <v>1800000</v>
      </c>
      <c r="AI284" s="26">
        <f>STAFF_CWS!AM461</f>
        <v>1800000</v>
      </c>
      <c r="AJ284" s="26">
        <f>STAFF_CWS!AN461</f>
        <v>1800000</v>
      </c>
      <c r="AK284" s="26">
        <f>STAFF_CWS!AO461</f>
        <v>1800000</v>
      </c>
      <c r="AL284" s="26">
        <f>STAFF_CWS!AP461</f>
        <v>1800000</v>
      </c>
      <c r="AM284" s="26">
        <f>STAFF_CWS!AQ461</f>
        <v>1800000</v>
      </c>
      <c r="AN284" s="26">
        <f>STAFF_CWS!AR461</f>
        <v>1800000</v>
      </c>
      <c r="AO284" s="26">
        <f>STAFF_CWS!AS461</f>
        <v>1800000</v>
      </c>
      <c r="AP284" s="26">
        <f>STAFF_CWS!AT461</f>
        <v>1800000</v>
      </c>
      <c r="AQ284" s="26">
        <f>STAFF_CWS!AU461</f>
        <v>1800000</v>
      </c>
      <c r="AR284" s="26">
        <f>STAFF_CWS!AV461</f>
        <v>1800000</v>
      </c>
      <c r="AS284" s="26">
        <f>STAFF_CWS!AW461</f>
        <v>1800000</v>
      </c>
      <c r="AT284" s="26">
        <f>STAFF_CWS!AX461</f>
        <v>1800000</v>
      </c>
      <c r="AU284" s="26">
        <f>STAFF_CWS!AY461</f>
        <v>1800000</v>
      </c>
      <c r="AV284" s="26">
        <f>STAFF_CWS!AZ461</f>
        <v>1800000</v>
      </c>
      <c r="AW284" s="26">
        <f>STAFF_CWS!BA461</f>
        <v>1800000</v>
      </c>
      <c r="AX284" s="26">
        <f>STAFF_CWS!BB461</f>
        <v>1800000</v>
      </c>
      <c r="AY284" s="26">
        <f>STAFF_CWS!BC461</f>
        <v>1800000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114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0.6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0.8</v>
      </c>
      <c r="AC290" s="23">
        <f>STAFF_CWS!AG467</f>
        <v>0.8</v>
      </c>
      <c r="AD290" s="23">
        <f>STAFF_CWS!AH467</f>
        <v>0.8</v>
      </c>
      <c r="AE290" s="23">
        <f>STAFF_CWS!AI467</f>
        <v>0.8</v>
      </c>
      <c r="AF290" s="23">
        <f>STAFF_CWS!AJ467</f>
        <v>0.8</v>
      </c>
      <c r="AG290" s="23">
        <f>STAFF_CWS!AK467</f>
        <v>0.8</v>
      </c>
      <c r="AH290" s="23">
        <f>STAFF_CWS!AL467</f>
        <v>0.8</v>
      </c>
      <c r="AI290" s="23">
        <f>STAFF_CWS!AM467</f>
        <v>0.8</v>
      </c>
      <c r="AJ290" s="23">
        <f>STAFF_CWS!AN467</f>
        <v>0.8</v>
      </c>
      <c r="AK290" s="23">
        <f>STAFF_CWS!AO467</f>
        <v>0.8</v>
      </c>
      <c r="AL290" s="23">
        <f>STAFF_CWS!AP467</f>
        <v>0.8</v>
      </c>
      <c r="AM290" s="23">
        <f>STAFF_CWS!AQ467</f>
        <v>0.8</v>
      </c>
      <c r="AN290" s="23">
        <f>STAFF_CWS!AR467</f>
        <v>0.9</v>
      </c>
      <c r="AO290" s="23">
        <f>STAFF_CWS!AS467</f>
        <v>0.9</v>
      </c>
      <c r="AP290" s="23">
        <f>STAFF_CWS!AT467</f>
        <v>0.9</v>
      </c>
      <c r="AQ290" s="23">
        <f>STAFF_CWS!AU467</f>
        <v>0.9</v>
      </c>
      <c r="AR290" s="23">
        <f>STAFF_CWS!AV467</f>
        <v>0.9</v>
      </c>
      <c r="AS290" s="23">
        <f>STAFF_CWS!AW467</f>
        <v>0.9</v>
      </c>
      <c r="AT290" s="23">
        <f>STAFF_CWS!AX467</f>
        <v>0.9</v>
      </c>
      <c r="AU290" s="23">
        <f>STAFF_CWS!AY467</f>
        <v>0.9</v>
      </c>
      <c r="AV290" s="23">
        <f>STAFF_CWS!AZ467</f>
        <v>0.9</v>
      </c>
      <c r="AW290" s="23">
        <f>STAFF_CWS!BA467</f>
        <v>0.9</v>
      </c>
      <c r="AX290" s="23">
        <f>STAFF_CWS!BB467</f>
        <v>0.9</v>
      </c>
      <c r="AY290" s="23">
        <f>STAFF_CWS!BC467</f>
        <v>0.9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0.6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0.8</v>
      </c>
      <c r="AC299" s="23">
        <f>STAFF_CWS!AG476</f>
        <v>0.8</v>
      </c>
      <c r="AD299" s="23">
        <f>STAFF_CWS!AH476</f>
        <v>0.8</v>
      </c>
      <c r="AE299" s="23">
        <f>STAFF_CWS!AI476</f>
        <v>0.8</v>
      </c>
      <c r="AF299" s="23">
        <f>STAFF_CWS!AJ476</f>
        <v>0.8</v>
      </c>
      <c r="AG299" s="23">
        <f>STAFF_CWS!AK476</f>
        <v>0.8</v>
      </c>
      <c r="AH299" s="23">
        <f>STAFF_CWS!AL476</f>
        <v>0.8</v>
      </c>
      <c r="AI299" s="23">
        <f>STAFF_CWS!AM476</f>
        <v>0.8</v>
      </c>
      <c r="AJ299" s="23">
        <f>STAFF_CWS!AN476</f>
        <v>0.8</v>
      </c>
      <c r="AK299" s="23">
        <f>STAFF_CWS!AO476</f>
        <v>0.8</v>
      </c>
      <c r="AL299" s="23">
        <f>STAFF_CWS!AP476</f>
        <v>0.8</v>
      </c>
      <c r="AM299" s="23">
        <f>STAFF_CWS!AQ476</f>
        <v>0.8</v>
      </c>
      <c r="AN299" s="23">
        <f>STAFF_CWS!AR476</f>
        <v>0.9</v>
      </c>
      <c r="AO299" s="23">
        <f>STAFF_CWS!AS476</f>
        <v>0.9</v>
      </c>
      <c r="AP299" s="23">
        <f>STAFF_CWS!AT476</f>
        <v>0.9</v>
      </c>
      <c r="AQ299" s="23">
        <f>STAFF_CWS!AU476</f>
        <v>0.9</v>
      </c>
      <c r="AR299" s="23">
        <f>STAFF_CWS!AV476</f>
        <v>0.9</v>
      </c>
      <c r="AS299" s="23">
        <f>STAFF_CWS!AW476</f>
        <v>0.9</v>
      </c>
      <c r="AT299" s="23">
        <f>STAFF_CWS!AX476</f>
        <v>0.9</v>
      </c>
      <c r="AU299" s="23">
        <f>STAFF_CWS!AY476</f>
        <v>0.9</v>
      </c>
      <c r="AV299" s="23">
        <f>STAFF_CWS!AZ476</f>
        <v>0.9</v>
      </c>
      <c r="AW299" s="23">
        <f>STAFF_CWS!BA476</f>
        <v>0.9</v>
      </c>
      <c r="AX299" s="23">
        <f>STAFF_CWS!BB476</f>
        <v>0.9</v>
      </c>
      <c r="AY299" s="23">
        <f>STAFF_CWS!BC476</f>
        <v>0.9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115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0.6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0.6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0.6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0.8</v>
      </c>
      <c r="AC335" s="23">
        <f>STAFF_CWS!AG512</f>
        <v>0.8</v>
      </c>
      <c r="AD335" s="23">
        <f>STAFF_CWS!AH512</f>
        <v>0.8</v>
      </c>
      <c r="AE335" s="23">
        <f>STAFF_CWS!AI512</f>
        <v>0.8</v>
      </c>
      <c r="AF335" s="23">
        <f>STAFF_CWS!AJ512</f>
        <v>0.8</v>
      </c>
      <c r="AG335" s="23">
        <f>STAFF_CWS!AK512</f>
        <v>0.8</v>
      </c>
      <c r="AH335" s="23">
        <f>STAFF_CWS!AL512</f>
        <v>0.8</v>
      </c>
      <c r="AI335" s="23">
        <f>STAFF_CWS!AM512</f>
        <v>0.8</v>
      </c>
      <c r="AJ335" s="23">
        <f>STAFF_CWS!AN512</f>
        <v>0.8</v>
      </c>
      <c r="AK335" s="23">
        <f>STAFF_CWS!AO512</f>
        <v>0.8</v>
      </c>
      <c r="AL335" s="23">
        <f>STAFF_CWS!AP512</f>
        <v>0.8</v>
      </c>
      <c r="AM335" s="23">
        <f>STAFF_CWS!AQ512</f>
        <v>0.8</v>
      </c>
      <c r="AN335" s="23">
        <f>STAFF_CWS!AR512</f>
        <v>0.9</v>
      </c>
      <c r="AO335" s="23">
        <f>STAFF_CWS!AS512</f>
        <v>0.9</v>
      </c>
      <c r="AP335" s="23">
        <f>STAFF_CWS!AT512</f>
        <v>0.9</v>
      </c>
      <c r="AQ335" s="23">
        <f>STAFF_CWS!AU512</f>
        <v>0.9</v>
      </c>
      <c r="AR335" s="23">
        <f>STAFF_CWS!AV512</f>
        <v>0.9</v>
      </c>
      <c r="AS335" s="23">
        <f>STAFF_CWS!AW512</f>
        <v>0.9</v>
      </c>
      <c r="AT335" s="23">
        <f>STAFF_CWS!AX512</f>
        <v>0.9</v>
      </c>
      <c r="AU335" s="23">
        <f>STAFF_CWS!AY512</f>
        <v>0.9</v>
      </c>
      <c r="AV335" s="23">
        <f>STAFF_CWS!AZ512</f>
        <v>0.9</v>
      </c>
      <c r="AW335" s="23">
        <f>STAFF_CWS!BA512</f>
        <v>0.9</v>
      </c>
      <c r="AX335" s="23">
        <f>STAFF_CWS!BB512</f>
        <v>0.9</v>
      </c>
      <c r="AY335" s="23">
        <f>STAFF_CWS!BC512</f>
        <v>0.9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0.6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0.8</v>
      </c>
      <c r="AC344" s="23">
        <f>STAFF_CWS!AG521</f>
        <v>0.8</v>
      </c>
      <c r="AD344" s="23">
        <f>STAFF_CWS!AH521</f>
        <v>0.8</v>
      </c>
      <c r="AE344" s="23">
        <f>STAFF_CWS!AI521</f>
        <v>0.8</v>
      </c>
      <c r="AF344" s="23">
        <f>STAFF_CWS!AJ521</f>
        <v>0.8</v>
      </c>
      <c r="AG344" s="23">
        <f>STAFF_CWS!AK521</f>
        <v>0.8</v>
      </c>
      <c r="AH344" s="23">
        <f>STAFF_CWS!AL521</f>
        <v>0.8</v>
      </c>
      <c r="AI344" s="23">
        <f>STAFF_CWS!AM521</f>
        <v>0.8</v>
      </c>
      <c r="AJ344" s="23">
        <f>STAFF_CWS!AN521</f>
        <v>0.8</v>
      </c>
      <c r="AK344" s="23">
        <f>STAFF_CWS!AO521</f>
        <v>0.8</v>
      </c>
      <c r="AL344" s="23">
        <f>STAFF_CWS!AP521</f>
        <v>0.8</v>
      </c>
      <c r="AM344" s="23">
        <f>STAFF_CWS!AQ521</f>
        <v>0.8</v>
      </c>
      <c r="AN344" s="23">
        <f>STAFF_CWS!AR521</f>
        <v>0.9</v>
      </c>
      <c r="AO344" s="23">
        <f>STAFF_CWS!AS521</f>
        <v>0.9</v>
      </c>
      <c r="AP344" s="23">
        <f>STAFF_CWS!AT521</f>
        <v>0.9</v>
      </c>
      <c r="AQ344" s="23">
        <f>STAFF_CWS!AU521</f>
        <v>0.9</v>
      </c>
      <c r="AR344" s="23">
        <f>STAFF_CWS!AV521</f>
        <v>0.9</v>
      </c>
      <c r="AS344" s="23">
        <f>STAFF_CWS!AW521</f>
        <v>0.9</v>
      </c>
      <c r="AT344" s="23">
        <f>STAFF_CWS!AX521</f>
        <v>0.9</v>
      </c>
      <c r="AU344" s="23">
        <f>STAFF_CWS!AY521</f>
        <v>0.9</v>
      </c>
      <c r="AV344" s="23">
        <f>STAFF_CWS!AZ521</f>
        <v>0.9</v>
      </c>
      <c r="AW344" s="23">
        <f>STAFF_CWS!BA521</f>
        <v>0.9</v>
      </c>
      <c r="AX344" s="23">
        <f>STAFF_CWS!BB521</f>
        <v>0.9</v>
      </c>
      <c r="AY344" s="23">
        <f>STAFF_CWS!BC521</f>
        <v>0.9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2800000</v>
      </c>
      <c r="E352" s="26">
        <f>STAFF_CWS!I529</f>
        <v>2800000</v>
      </c>
      <c r="F352" s="26">
        <f>STAFF_CWS!J529</f>
        <v>2800000</v>
      </c>
      <c r="G352" s="26">
        <f>STAFF_CWS!K529</f>
        <v>2800000</v>
      </c>
      <c r="H352" s="26">
        <f>STAFF_CWS!L529</f>
        <v>2800000</v>
      </c>
      <c r="I352" s="26">
        <f>STAFF_CWS!M529</f>
        <v>2800000</v>
      </c>
      <c r="J352" s="26">
        <f>STAFF_CWS!N529</f>
        <v>2800000</v>
      </c>
      <c r="K352" s="26">
        <f>STAFF_CWS!O529</f>
        <v>2800000</v>
      </c>
      <c r="L352" s="26">
        <f>STAFF_CWS!P529</f>
        <v>2800000</v>
      </c>
      <c r="M352" s="26">
        <f>STAFF_CWS!Q529</f>
        <v>2800000</v>
      </c>
      <c r="N352" s="26">
        <f>STAFF_CWS!R529</f>
        <v>2800000</v>
      </c>
      <c r="O352" s="26">
        <f>STAFF_CWS!S529</f>
        <v>2800000</v>
      </c>
      <c r="P352" s="26">
        <f>STAFF_CWS!T529</f>
        <v>3200000</v>
      </c>
      <c r="Q352" s="26">
        <f>STAFF_CWS!U529</f>
        <v>3200000</v>
      </c>
      <c r="R352" s="26">
        <f>STAFF_CWS!V529</f>
        <v>3200000</v>
      </c>
      <c r="S352" s="26">
        <f>STAFF_CWS!W529</f>
        <v>3200000</v>
      </c>
      <c r="T352" s="26">
        <f>STAFF_CWS!X529</f>
        <v>3200000</v>
      </c>
      <c r="U352" s="26">
        <f>STAFF_CWS!Y529</f>
        <v>3200000</v>
      </c>
      <c r="V352" s="26">
        <f>STAFF_CWS!Z529</f>
        <v>3200000</v>
      </c>
      <c r="W352" s="26">
        <f>STAFF_CWS!AA529</f>
        <v>3200000</v>
      </c>
      <c r="X352" s="26">
        <f>STAFF_CWS!AB529</f>
        <v>3200000</v>
      </c>
      <c r="Y352" s="26">
        <f>STAFF_CWS!AC529</f>
        <v>3200000</v>
      </c>
      <c r="Z352" s="26">
        <f>STAFF_CWS!AD529</f>
        <v>3200000</v>
      </c>
      <c r="AA352" s="26">
        <f>STAFF_CWS!AE529</f>
        <v>3200000</v>
      </c>
      <c r="AB352" s="26">
        <f>STAFF_CWS!AF529</f>
        <v>3400000</v>
      </c>
      <c r="AC352" s="26">
        <f>STAFF_CWS!AG529</f>
        <v>3400000</v>
      </c>
      <c r="AD352" s="26">
        <f>STAFF_CWS!AH529</f>
        <v>3400000</v>
      </c>
      <c r="AE352" s="26">
        <f>STAFF_CWS!AI529</f>
        <v>3400000</v>
      </c>
      <c r="AF352" s="26">
        <f>STAFF_CWS!AJ529</f>
        <v>3400000</v>
      </c>
      <c r="AG352" s="26">
        <f>STAFF_CWS!AK529</f>
        <v>3400000</v>
      </c>
      <c r="AH352" s="26">
        <f>STAFF_CWS!AL529</f>
        <v>3400000</v>
      </c>
      <c r="AI352" s="26">
        <f>STAFF_CWS!AM529</f>
        <v>3400000</v>
      </c>
      <c r="AJ352" s="26">
        <f>STAFF_CWS!AN529</f>
        <v>3400000</v>
      </c>
      <c r="AK352" s="26">
        <f>STAFF_CWS!AO529</f>
        <v>3400000</v>
      </c>
      <c r="AL352" s="26">
        <f>STAFF_CWS!AP529</f>
        <v>3400000</v>
      </c>
      <c r="AM352" s="26">
        <f>STAFF_CWS!AQ529</f>
        <v>3400000</v>
      </c>
      <c r="AN352" s="26">
        <f>STAFF_CWS!AR529</f>
        <v>3600000</v>
      </c>
      <c r="AO352" s="26">
        <f>STAFF_CWS!AS529</f>
        <v>3600000</v>
      </c>
      <c r="AP352" s="26">
        <f>STAFF_CWS!AT529</f>
        <v>3600000</v>
      </c>
      <c r="AQ352" s="26">
        <f>STAFF_CWS!AU529</f>
        <v>3600000</v>
      </c>
      <c r="AR352" s="26">
        <f>STAFF_CWS!AV529</f>
        <v>3600000</v>
      </c>
      <c r="AS352" s="26">
        <f>STAFF_CWS!AW529</f>
        <v>3600000</v>
      </c>
      <c r="AT352" s="26">
        <f>STAFF_CWS!AX529</f>
        <v>3600000</v>
      </c>
      <c r="AU352" s="26">
        <f>STAFF_CWS!AY529</f>
        <v>3600000</v>
      </c>
      <c r="AV352" s="26">
        <f>STAFF_CWS!AZ529</f>
        <v>3600000</v>
      </c>
      <c r="AW352" s="26">
        <f>STAFF_CWS!BA529</f>
        <v>3600000</v>
      </c>
      <c r="AX352" s="26">
        <f>STAFF_CWS!BB529</f>
        <v>3600000</v>
      </c>
      <c r="AY352" s="26">
        <f>STAFF_CWS!BC529</f>
        <v>3600000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204000000</v>
      </c>
      <c r="BM352" s="65">
        <f>STAFF_CWS!BP529</f>
        <v>204000000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2800000</v>
      </c>
      <c r="E354" s="26">
        <f>STAFF_CWS!I531</f>
        <v>2800000</v>
      </c>
      <c r="F354" s="26">
        <f>STAFF_CWS!J531</f>
        <v>2800000</v>
      </c>
      <c r="G354" s="26">
        <f>STAFF_CWS!K531</f>
        <v>2800000</v>
      </c>
      <c r="H354" s="26">
        <f>STAFF_CWS!L531</f>
        <v>2800000</v>
      </c>
      <c r="I354" s="26">
        <f>STAFF_CWS!M531</f>
        <v>2800000</v>
      </c>
      <c r="J354" s="26">
        <f>STAFF_CWS!N531</f>
        <v>2800000</v>
      </c>
      <c r="K354" s="26">
        <f>STAFF_CWS!O531</f>
        <v>2800000</v>
      </c>
      <c r="L354" s="26">
        <f>STAFF_CWS!P531</f>
        <v>2800000</v>
      </c>
      <c r="M354" s="26">
        <f>STAFF_CWS!Q531</f>
        <v>2800000</v>
      </c>
      <c r="N354" s="26">
        <f>STAFF_CWS!R531</f>
        <v>2800000</v>
      </c>
      <c r="O354" s="26">
        <f>STAFF_CWS!S531</f>
        <v>2800000</v>
      </c>
      <c r="P354" s="26">
        <f>STAFF_CWS!T531</f>
        <v>3200000</v>
      </c>
      <c r="Q354" s="26">
        <f>STAFF_CWS!U531</f>
        <v>3200000</v>
      </c>
      <c r="R354" s="26">
        <f>STAFF_CWS!V531</f>
        <v>3200000</v>
      </c>
      <c r="S354" s="26">
        <f>STAFF_CWS!W531</f>
        <v>3200000</v>
      </c>
      <c r="T354" s="26">
        <f>STAFF_CWS!X531</f>
        <v>3200000</v>
      </c>
      <c r="U354" s="26">
        <f>STAFF_CWS!Y531</f>
        <v>3200000</v>
      </c>
      <c r="V354" s="26">
        <f>STAFF_CWS!Z531</f>
        <v>3200000</v>
      </c>
      <c r="W354" s="26">
        <f>STAFF_CWS!AA531</f>
        <v>3200000</v>
      </c>
      <c r="X354" s="26">
        <f>STAFF_CWS!AB531</f>
        <v>3200000</v>
      </c>
      <c r="Y354" s="26">
        <f>STAFF_CWS!AC531</f>
        <v>3200000</v>
      </c>
      <c r="Z354" s="26">
        <f>STAFF_CWS!AD531</f>
        <v>3200000</v>
      </c>
      <c r="AA354" s="26">
        <f>STAFF_CWS!AE531</f>
        <v>3200000</v>
      </c>
      <c r="AB354" s="26">
        <f>STAFF_CWS!AF531</f>
        <v>3400000</v>
      </c>
      <c r="AC354" s="26">
        <f>STAFF_CWS!AG531</f>
        <v>3400000</v>
      </c>
      <c r="AD354" s="26">
        <f>STAFF_CWS!AH531</f>
        <v>3400000</v>
      </c>
      <c r="AE354" s="26">
        <f>STAFF_CWS!AI531</f>
        <v>3400000</v>
      </c>
      <c r="AF354" s="26">
        <f>STAFF_CWS!AJ531</f>
        <v>3400000</v>
      </c>
      <c r="AG354" s="26">
        <f>STAFF_CWS!AK531</f>
        <v>3400000</v>
      </c>
      <c r="AH354" s="26">
        <f>STAFF_CWS!AL531</f>
        <v>3400000</v>
      </c>
      <c r="AI354" s="26">
        <f>STAFF_CWS!AM531</f>
        <v>3400000</v>
      </c>
      <c r="AJ354" s="26">
        <f>STAFF_CWS!AN531</f>
        <v>3400000</v>
      </c>
      <c r="AK354" s="26">
        <f>STAFF_CWS!AO531</f>
        <v>3400000</v>
      </c>
      <c r="AL354" s="26">
        <f>STAFF_CWS!AP531</f>
        <v>3400000</v>
      </c>
      <c r="AM354" s="26">
        <f>STAFF_CWS!AQ531</f>
        <v>3400000</v>
      </c>
      <c r="AN354" s="26">
        <f>STAFF_CWS!AR531</f>
        <v>3600000</v>
      </c>
      <c r="AO354" s="26">
        <f>STAFF_CWS!AS531</f>
        <v>3600000</v>
      </c>
      <c r="AP354" s="26">
        <f>STAFF_CWS!AT531</f>
        <v>3600000</v>
      </c>
      <c r="AQ354" s="26">
        <f>STAFF_CWS!AU531</f>
        <v>3600000</v>
      </c>
      <c r="AR354" s="26">
        <f>STAFF_CWS!AV531</f>
        <v>3600000</v>
      </c>
      <c r="AS354" s="26">
        <f>STAFF_CWS!AW531</f>
        <v>3600000</v>
      </c>
      <c r="AT354" s="26">
        <f>STAFF_CWS!AX531</f>
        <v>3600000</v>
      </c>
      <c r="AU354" s="26">
        <f>STAFF_CWS!AY531</f>
        <v>3600000</v>
      </c>
      <c r="AV354" s="26">
        <f>STAFF_CWS!AZ531</f>
        <v>3600000</v>
      </c>
      <c r="AW354" s="26">
        <f>STAFF_CWS!BA531</f>
        <v>3600000</v>
      </c>
      <c r="AX354" s="26">
        <f>STAFF_CWS!BB531</f>
        <v>3600000</v>
      </c>
      <c r="AY354" s="26">
        <f>STAFF_CWS!BC531</f>
        <v>3600000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204000000</v>
      </c>
      <c r="BM354" s="65">
        <f>STAFF_CWS!BP531</f>
        <v>204000000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2800000</v>
      </c>
      <c r="E358" s="26">
        <f>STAFF_CWS!I535</f>
        <v>2800000</v>
      </c>
      <c r="F358" s="26">
        <f>STAFF_CWS!J535</f>
        <v>2800000</v>
      </c>
      <c r="G358" s="26">
        <f>STAFF_CWS!K535</f>
        <v>2800000</v>
      </c>
      <c r="H358" s="26">
        <f>STAFF_CWS!L535</f>
        <v>2800000</v>
      </c>
      <c r="I358" s="26">
        <f>STAFF_CWS!M535</f>
        <v>2800000</v>
      </c>
      <c r="J358" s="26">
        <f>STAFF_CWS!N535</f>
        <v>2800000</v>
      </c>
      <c r="K358" s="26">
        <f>STAFF_CWS!O535</f>
        <v>2800000</v>
      </c>
      <c r="L358" s="26">
        <f>STAFF_CWS!P535</f>
        <v>2800000</v>
      </c>
      <c r="M358" s="26">
        <f>STAFF_CWS!Q535</f>
        <v>2800000</v>
      </c>
      <c r="N358" s="26">
        <f>STAFF_CWS!R535</f>
        <v>2800000</v>
      </c>
      <c r="O358" s="26">
        <f>STAFF_CWS!S535</f>
        <v>2800000</v>
      </c>
      <c r="P358" s="26">
        <f>STAFF_CWS!T535</f>
        <v>3200000</v>
      </c>
      <c r="Q358" s="26">
        <f>STAFF_CWS!U535</f>
        <v>3200000</v>
      </c>
      <c r="R358" s="26">
        <f>STAFF_CWS!V535</f>
        <v>3200000</v>
      </c>
      <c r="S358" s="26">
        <f>STAFF_CWS!W535</f>
        <v>3200000</v>
      </c>
      <c r="T358" s="26">
        <f>STAFF_CWS!X535</f>
        <v>3200000</v>
      </c>
      <c r="U358" s="26">
        <f>STAFF_CWS!Y535</f>
        <v>3200000</v>
      </c>
      <c r="V358" s="26">
        <f>STAFF_CWS!Z535</f>
        <v>3200000</v>
      </c>
      <c r="W358" s="26">
        <f>STAFF_CWS!AA535</f>
        <v>3200000</v>
      </c>
      <c r="X358" s="26">
        <f>STAFF_CWS!AB535</f>
        <v>3200000</v>
      </c>
      <c r="Y358" s="26">
        <f>STAFF_CWS!AC535</f>
        <v>3200000</v>
      </c>
      <c r="Z358" s="26">
        <f>STAFF_CWS!AD535</f>
        <v>3200000</v>
      </c>
      <c r="AA358" s="26">
        <f>STAFF_CWS!AE535</f>
        <v>3200000</v>
      </c>
      <c r="AB358" s="26">
        <f>STAFF_CWS!AF535</f>
        <v>3400000</v>
      </c>
      <c r="AC358" s="26">
        <f>STAFF_CWS!AG535</f>
        <v>3400000</v>
      </c>
      <c r="AD358" s="26">
        <f>STAFF_CWS!AH535</f>
        <v>3400000</v>
      </c>
      <c r="AE358" s="26">
        <f>STAFF_CWS!AI535</f>
        <v>3400000</v>
      </c>
      <c r="AF358" s="26">
        <f>STAFF_CWS!AJ535</f>
        <v>3400000</v>
      </c>
      <c r="AG358" s="26">
        <f>STAFF_CWS!AK535</f>
        <v>3400000</v>
      </c>
      <c r="AH358" s="26">
        <f>STAFF_CWS!AL535</f>
        <v>3400000</v>
      </c>
      <c r="AI358" s="26">
        <f>STAFF_CWS!AM535</f>
        <v>3400000</v>
      </c>
      <c r="AJ358" s="26">
        <f>STAFF_CWS!AN535</f>
        <v>3400000</v>
      </c>
      <c r="AK358" s="26">
        <f>STAFF_CWS!AO535</f>
        <v>3400000</v>
      </c>
      <c r="AL358" s="26">
        <f>STAFF_CWS!AP535</f>
        <v>3400000</v>
      </c>
      <c r="AM358" s="26">
        <f>STAFF_CWS!AQ535</f>
        <v>3400000</v>
      </c>
      <c r="AN358" s="26">
        <f>STAFF_CWS!AR535</f>
        <v>3600000</v>
      </c>
      <c r="AO358" s="26">
        <f>STAFF_CWS!AS535</f>
        <v>3600000</v>
      </c>
      <c r="AP358" s="26">
        <f>STAFF_CWS!AT535</f>
        <v>3600000</v>
      </c>
      <c r="AQ358" s="26">
        <f>STAFF_CWS!AU535</f>
        <v>3600000</v>
      </c>
      <c r="AR358" s="26">
        <f>STAFF_CWS!AV535</f>
        <v>3600000</v>
      </c>
      <c r="AS358" s="26">
        <f>STAFF_CWS!AW535</f>
        <v>3600000</v>
      </c>
      <c r="AT358" s="26">
        <f>STAFF_CWS!AX535</f>
        <v>3600000</v>
      </c>
      <c r="AU358" s="26">
        <f>STAFF_CWS!AY535</f>
        <v>3600000</v>
      </c>
      <c r="AV358" s="26">
        <f>STAFF_CWS!AZ535</f>
        <v>3600000</v>
      </c>
      <c r="AW358" s="26">
        <f>STAFF_CWS!BA535</f>
        <v>3600000</v>
      </c>
      <c r="AX358" s="26">
        <f>STAFF_CWS!BB535</f>
        <v>3600000</v>
      </c>
      <c r="AY358" s="26">
        <f>STAFF_CWS!BC535</f>
        <v>3600000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204000000</v>
      </c>
      <c r="BM358" s="65">
        <f>STAFF_CWS!BP535</f>
        <v>204000000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173600</v>
      </c>
      <c r="E363" s="26">
        <f>STAFF_CWS!I540</f>
        <v>173600</v>
      </c>
      <c r="F363" s="26">
        <f>STAFF_CWS!J540</f>
        <v>173600</v>
      </c>
      <c r="G363" s="26">
        <f>STAFF_CWS!K540</f>
        <v>173600</v>
      </c>
      <c r="H363" s="26">
        <f>STAFF_CWS!L540</f>
        <v>173600</v>
      </c>
      <c r="I363" s="26">
        <f>STAFF_CWS!M540</f>
        <v>173600</v>
      </c>
      <c r="J363" s="26">
        <f>STAFF_CWS!N540</f>
        <v>173600</v>
      </c>
      <c r="K363" s="26">
        <f>STAFF_CWS!O540</f>
        <v>173600</v>
      </c>
      <c r="L363" s="26">
        <f>STAFF_CWS!P540</f>
        <v>173600</v>
      </c>
      <c r="M363" s="26">
        <f>STAFF_CWS!Q540</f>
        <v>173600</v>
      </c>
      <c r="N363" s="26">
        <f>STAFF_CWS!R540</f>
        <v>173600</v>
      </c>
      <c r="O363" s="26">
        <f>STAFF_CWS!S540</f>
        <v>173600</v>
      </c>
      <c r="P363" s="26">
        <f>STAFF_CWS!T540</f>
        <v>198400</v>
      </c>
      <c r="Q363" s="26">
        <f>STAFF_CWS!U540</f>
        <v>198400</v>
      </c>
      <c r="R363" s="26">
        <f>STAFF_CWS!V540</f>
        <v>198400</v>
      </c>
      <c r="S363" s="26">
        <f>STAFF_CWS!W540</f>
        <v>198400</v>
      </c>
      <c r="T363" s="26">
        <f>STAFF_CWS!X540</f>
        <v>198400</v>
      </c>
      <c r="U363" s="26">
        <f>STAFF_CWS!Y540</f>
        <v>198400</v>
      </c>
      <c r="V363" s="26">
        <f>STAFF_CWS!Z540</f>
        <v>198400</v>
      </c>
      <c r="W363" s="26">
        <f>STAFF_CWS!AA540</f>
        <v>198400</v>
      </c>
      <c r="X363" s="26">
        <f>STAFF_CWS!AB540</f>
        <v>198400</v>
      </c>
      <c r="Y363" s="26">
        <f>STAFF_CWS!AC540</f>
        <v>198400</v>
      </c>
      <c r="Z363" s="26">
        <f>STAFF_CWS!AD540</f>
        <v>198400</v>
      </c>
      <c r="AA363" s="26">
        <f>STAFF_CWS!AE540</f>
        <v>198400</v>
      </c>
      <c r="AB363" s="26">
        <f>STAFF_CWS!AF540</f>
        <v>210800</v>
      </c>
      <c r="AC363" s="26">
        <f>STAFF_CWS!AG540</f>
        <v>210800</v>
      </c>
      <c r="AD363" s="26">
        <f>STAFF_CWS!AH540</f>
        <v>210800</v>
      </c>
      <c r="AE363" s="26">
        <f>STAFF_CWS!AI540</f>
        <v>210800</v>
      </c>
      <c r="AF363" s="26">
        <f>STAFF_CWS!AJ540</f>
        <v>210800</v>
      </c>
      <c r="AG363" s="26">
        <f>STAFF_CWS!AK540</f>
        <v>210800</v>
      </c>
      <c r="AH363" s="26">
        <f>STAFF_CWS!AL540</f>
        <v>210800</v>
      </c>
      <c r="AI363" s="26">
        <f>STAFF_CWS!AM540</f>
        <v>210800</v>
      </c>
      <c r="AJ363" s="26">
        <f>STAFF_CWS!AN540</f>
        <v>210800</v>
      </c>
      <c r="AK363" s="26">
        <f>STAFF_CWS!AO540</f>
        <v>210800</v>
      </c>
      <c r="AL363" s="26">
        <f>STAFF_CWS!AP540</f>
        <v>210800</v>
      </c>
      <c r="AM363" s="26">
        <f>STAFF_CWS!AQ540</f>
        <v>210800</v>
      </c>
      <c r="AN363" s="26">
        <f>STAFF_CWS!AR540</f>
        <v>223200</v>
      </c>
      <c r="AO363" s="26">
        <f>STAFF_CWS!AS540</f>
        <v>223200</v>
      </c>
      <c r="AP363" s="26">
        <f>STAFF_CWS!AT540</f>
        <v>223200</v>
      </c>
      <c r="AQ363" s="26">
        <f>STAFF_CWS!AU540</f>
        <v>223200</v>
      </c>
      <c r="AR363" s="26">
        <f>STAFF_CWS!AV540</f>
        <v>223200</v>
      </c>
      <c r="AS363" s="26">
        <f>STAFF_CWS!AW540</f>
        <v>223200</v>
      </c>
      <c r="AT363" s="26">
        <f>STAFF_CWS!AX540</f>
        <v>223200</v>
      </c>
      <c r="AU363" s="26">
        <f>STAFF_CWS!AY540</f>
        <v>223200</v>
      </c>
      <c r="AV363" s="26">
        <f>STAFF_CWS!AZ540</f>
        <v>223200</v>
      </c>
      <c r="AW363" s="26">
        <f>STAFF_CWS!BA540</f>
        <v>223200</v>
      </c>
      <c r="AX363" s="26">
        <f>STAFF_CWS!BB540</f>
        <v>223200</v>
      </c>
      <c r="AY363" s="26">
        <f>STAFF_CWS!BC540</f>
        <v>223200</v>
      </c>
      <c r="AZ363" s="26">
        <f>STAFF_CWS!BD540</f>
        <v>248000</v>
      </c>
      <c r="BA363" s="26">
        <f>STAFF_CWS!BE540</f>
        <v>248000</v>
      </c>
      <c r="BB363" s="26">
        <f>STAFF_CWS!BF540</f>
        <v>248000</v>
      </c>
      <c r="BC363" s="26">
        <f>STAFF_CWS!BG540</f>
        <v>248000</v>
      </c>
      <c r="BD363" s="26">
        <f>STAFF_CWS!BH540</f>
        <v>248000</v>
      </c>
      <c r="BE363" s="26">
        <f>STAFF_CWS!BI540</f>
        <v>248000</v>
      </c>
      <c r="BF363" s="26">
        <f>STAFF_CWS!BJ540</f>
        <v>248000</v>
      </c>
      <c r="BG363" s="26">
        <f>STAFF_CWS!BK540</f>
        <v>248000</v>
      </c>
      <c r="BH363" s="26">
        <f>STAFF_CWS!BL540</f>
        <v>248000</v>
      </c>
      <c r="BI363" s="26">
        <f>STAFF_CWS!BM540</f>
        <v>248000</v>
      </c>
      <c r="BJ363" s="26">
        <f>STAFF_CWS!BN540</f>
        <v>248000</v>
      </c>
      <c r="BK363" s="26">
        <f>STAFF_CWS!BO540</f>
        <v>248000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40600</v>
      </c>
      <c r="E364" s="26">
        <f>STAFF_CWS!I541</f>
        <v>40600</v>
      </c>
      <c r="F364" s="26">
        <f>STAFF_CWS!J541</f>
        <v>40600</v>
      </c>
      <c r="G364" s="26">
        <f>STAFF_CWS!K541</f>
        <v>40600</v>
      </c>
      <c r="H364" s="26">
        <f>STAFF_CWS!L541</f>
        <v>40600</v>
      </c>
      <c r="I364" s="26">
        <f>STAFF_CWS!M541</f>
        <v>40600</v>
      </c>
      <c r="J364" s="26">
        <f>STAFF_CWS!N541</f>
        <v>40600</v>
      </c>
      <c r="K364" s="26">
        <f>STAFF_CWS!O541</f>
        <v>40600</v>
      </c>
      <c r="L364" s="26">
        <f>STAFF_CWS!P541</f>
        <v>40600</v>
      </c>
      <c r="M364" s="26">
        <f>STAFF_CWS!Q541</f>
        <v>40600</v>
      </c>
      <c r="N364" s="26">
        <f>STAFF_CWS!R541</f>
        <v>40600</v>
      </c>
      <c r="O364" s="26">
        <f>STAFF_CWS!S541</f>
        <v>40600</v>
      </c>
      <c r="P364" s="26">
        <f>STAFF_CWS!T541</f>
        <v>46400</v>
      </c>
      <c r="Q364" s="26">
        <f>STAFF_CWS!U541</f>
        <v>46400</v>
      </c>
      <c r="R364" s="26">
        <f>STAFF_CWS!V541</f>
        <v>46400</v>
      </c>
      <c r="S364" s="26">
        <f>STAFF_CWS!W541</f>
        <v>46400</v>
      </c>
      <c r="T364" s="26">
        <f>STAFF_CWS!X541</f>
        <v>46400</v>
      </c>
      <c r="U364" s="26">
        <f>STAFF_CWS!Y541</f>
        <v>46400</v>
      </c>
      <c r="V364" s="26">
        <f>STAFF_CWS!Z541</f>
        <v>46400</v>
      </c>
      <c r="W364" s="26">
        <f>STAFF_CWS!AA541</f>
        <v>46400</v>
      </c>
      <c r="X364" s="26">
        <f>STAFF_CWS!AB541</f>
        <v>46400</v>
      </c>
      <c r="Y364" s="26">
        <f>STAFF_CWS!AC541</f>
        <v>46400</v>
      </c>
      <c r="Z364" s="26">
        <f>STAFF_CWS!AD541</f>
        <v>46400</v>
      </c>
      <c r="AA364" s="26">
        <f>STAFF_CWS!AE541</f>
        <v>46400</v>
      </c>
      <c r="AB364" s="26">
        <f>STAFF_CWS!AF541</f>
        <v>49300</v>
      </c>
      <c r="AC364" s="26">
        <f>STAFF_CWS!AG541</f>
        <v>49300</v>
      </c>
      <c r="AD364" s="26">
        <f>STAFF_CWS!AH541</f>
        <v>49300</v>
      </c>
      <c r="AE364" s="26">
        <f>STAFF_CWS!AI541</f>
        <v>49300</v>
      </c>
      <c r="AF364" s="26">
        <f>STAFF_CWS!AJ541</f>
        <v>49300</v>
      </c>
      <c r="AG364" s="26">
        <f>STAFF_CWS!AK541</f>
        <v>49300</v>
      </c>
      <c r="AH364" s="26">
        <f>STAFF_CWS!AL541</f>
        <v>49300</v>
      </c>
      <c r="AI364" s="26">
        <f>STAFF_CWS!AM541</f>
        <v>49300</v>
      </c>
      <c r="AJ364" s="26">
        <f>STAFF_CWS!AN541</f>
        <v>49300</v>
      </c>
      <c r="AK364" s="26">
        <f>STAFF_CWS!AO541</f>
        <v>49300</v>
      </c>
      <c r="AL364" s="26">
        <f>STAFF_CWS!AP541</f>
        <v>49300</v>
      </c>
      <c r="AM364" s="26">
        <f>STAFF_CWS!AQ541</f>
        <v>49300</v>
      </c>
      <c r="AN364" s="26">
        <f>STAFF_CWS!AR541</f>
        <v>52200</v>
      </c>
      <c r="AO364" s="26">
        <f>STAFF_CWS!AS541</f>
        <v>52200</v>
      </c>
      <c r="AP364" s="26">
        <f>STAFF_CWS!AT541</f>
        <v>52200</v>
      </c>
      <c r="AQ364" s="26">
        <f>STAFF_CWS!AU541</f>
        <v>52200</v>
      </c>
      <c r="AR364" s="26">
        <f>STAFF_CWS!AV541</f>
        <v>52200</v>
      </c>
      <c r="AS364" s="26">
        <f>STAFF_CWS!AW541</f>
        <v>52200</v>
      </c>
      <c r="AT364" s="26">
        <f>STAFF_CWS!AX541</f>
        <v>52200</v>
      </c>
      <c r="AU364" s="26">
        <f>STAFF_CWS!AY541</f>
        <v>52200</v>
      </c>
      <c r="AV364" s="26">
        <f>STAFF_CWS!AZ541</f>
        <v>52200</v>
      </c>
      <c r="AW364" s="26">
        <f>STAFF_CWS!BA541</f>
        <v>52200</v>
      </c>
      <c r="AX364" s="26">
        <f>STAFF_CWS!BB541</f>
        <v>52200</v>
      </c>
      <c r="AY364" s="26">
        <f>STAFF_CWS!BC541</f>
        <v>52200</v>
      </c>
      <c r="AZ364" s="26">
        <f>STAFF_CWS!BD541</f>
        <v>58000</v>
      </c>
      <c r="BA364" s="26">
        <f>STAFF_CWS!BE541</f>
        <v>58000</v>
      </c>
      <c r="BB364" s="26">
        <f>STAFF_CWS!BF541</f>
        <v>58000</v>
      </c>
      <c r="BC364" s="26">
        <f>STAFF_CWS!BG541</f>
        <v>58000</v>
      </c>
      <c r="BD364" s="26">
        <f>STAFF_CWS!BH541</f>
        <v>58000</v>
      </c>
      <c r="BE364" s="26">
        <f>STAFF_CWS!BI541</f>
        <v>58000</v>
      </c>
      <c r="BF364" s="26">
        <f>STAFF_CWS!BJ541</f>
        <v>58000</v>
      </c>
      <c r="BG364" s="26">
        <f>STAFF_CWS!BK541</f>
        <v>58000</v>
      </c>
      <c r="BH364" s="26">
        <f>STAFF_CWS!BL541</f>
        <v>58000</v>
      </c>
      <c r="BI364" s="26">
        <f>STAFF_CWS!BM541</f>
        <v>58000</v>
      </c>
      <c r="BJ364" s="26">
        <f>STAFF_CWS!BN541</f>
        <v>58000</v>
      </c>
      <c r="BK364" s="26">
        <f>STAFF_CWS!BO541</f>
        <v>58000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15400</v>
      </c>
      <c r="E365" s="26">
        <f>STAFF_CWS!I542</f>
        <v>15400</v>
      </c>
      <c r="F365" s="26">
        <f>STAFF_CWS!J542</f>
        <v>15400</v>
      </c>
      <c r="G365" s="26">
        <f>STAFF_CWS!K542</f>
        <v>15400</v>
      </c>
      <c r="H365" s="26">
        <f>STAFF_CWS!L542</f>
        <v>15400</v>
      </c>
      <c r="I365" s="26">
        <f>STAFF_CWS!M542</f>
        <v>15400</v>
      </c>
      <c r="J365" s="26">
        <f>STAFF_CWS!N542</f>
        <v>15400</v>
      </c>
      <c r="K365" s="26">
        <f>STAFF_CWS!O542</f>
        <v>15400</v>
      </c>
      <c r="L365" s="26">
        <f>STAFF_CWS!P542</f>
        <v>15400</v>
      </c>
      <c r="M365" s="26">
        <f>STAFF_CWS!Q542</f>
        <v>15400</v>
      </c>
      <c r="N365" s="26">
        <f>STAFF_CWS!R542</f>
        <v>15400</v>
      </c>
      <c r="O365" s="26">
        <f>STAFF_CWS!S542</f>
        <v>15400</v>
      </c>
      <c r="P365" s="26">
        <f>STAFF_CWS!T542</f>
        <v>17600</v>
      </c>
      <c r="Q365" s="26">
        <f>STAFF_CWS!U542</f>
        <v>17600</v>
      </c>
      <c r="R365" s="26">
        <f>STAFF_CWS!V542</f>
        <v>17600</v>
      </c>
      <c r="S365" s="26">
        <f>STAFF_CWS!W542</f>
        <v>17600</v>
      </c>
      <c r="T365" s="26">
        <f>STAFF_CWS!X542</f>
        <v>17600</v>
      </c>
      <c r="U365" s="26">
        <f>STAFF_CWS!Y542</f>
        <v>17600</v>
      </c>
      <c r="V365" s="26">
        <f>STAFF_CWS!Z542</f>
        <v>17600</v>
      </c>
      <c r="W365" s="26">
        <f>STAFF_CWS!AA542</f>
        <v>17600</v>
      </c>
      <c r="X365" s="26">
        <f>STAFF_CWS!AB542</f>
        <v>17600</v>
      </c>
      <c r="Y365" s="26">
        <f>STAFF_CWS!AC542</f>
        <v>17600</v>
      </c>
      <c r="Z365" s="26">
        <f>STAFF_CWS!AD542</f>
        <v>17600</v>
      </c>
      <c r="AA365" s="26">
        <f>STAFF_CWS!AE542</f>
        <v>17600</v>
      </c>
      <c r="AB365" s="26">
        <f>STAFF_CWS!AF542</f>
        <v>18700</v>
      </c>
      <c r="AC365" s="26">
        <f>STAFF_CWS!AG542</f>
        <v>18700</v>
      </c>
      <c r="AD365" s="26">
        <f>STAFF_CWS!AH542</f>
        <v>18700</v>
      </c>
      <c r="AE365" s="26">
        <f>STAFF_CWS!AI542</f>
        <v>18700</v>
      </c>
      <c r="AF365" s="26">
        <f>STAFF_CWS!AJ542</f>
        <v>18700</v>
      </c>
      <c r="AG365" s="26">
        <f>STAFF_CWS!AK542</f>
        <v>18700</v>
      </c>
      <c r="AH365" s="26">
        <f>STAFF_CWS!AL542</f>
        <v>18700</v>
      </c>
      <c r="AI365" s="26">
        <f>STAFF_CWS!AM542</f>
        <v>18700</v>
      </c>
      <c r="AJ365" s="26">
        <f>STAFF_CWS!AN542</f>
        <v>18700</v>
      </c>
      <c r="AK365" s="26">
        <f>STAFF_CWS!AO542</f>
        <v>18700</v>
      </c>
      <c r="AL365" s="26">
        <f>STAFF_CWS!AP542</f>
        <v>18700</v>
      </c>
      <c r="AM365" s="26">
        <f>STAFF_CWS!AQ542</f>
        <v>18700</v>
      </c>
      <c r="AN365" s="26">
        <f>STAFF_CWS!AR542</f>
        <v>19800</v>
      </c>
      <c r="AO365" s="26">
        <f>STAFF_CWS!AS542</f>
        <v>19800</v>
      </c>
      <c r="AP365" s="26">
        <f>STAFF_CWS!AT542</f>
        <v>19800</v>
      </c>
      <c r="AQ365" s="26">
        <f>STAFF_CWS!AU542</f>
        <v>19800</v>
      </c>
      <c r="AR365" s="26">
        <f>STAFF_CWS!AV542</f>
        <v>19800</v>
      </c>
      <c r="AS365" s="26">
        <f>STAFF_CWS!AW542</f>
        <v>19800</v>
      </c>
      <c r="AT365" s="26">
        <f>STAFF_CWS!AX542</f>
        <v>19800</v>
      </c>
      <c r="AU365" s="26">
        <f>STAFF_CWS!AY542</f>
        <v>19800</v>
      </c>
      <c r="AV365" s="26">
        <f>STAFF_CWS!AZ542</f>
        <v>19800</v>
      </c>
      <c r="AW365" s="26">
        <f>STAFF_CWS!BA542</f>
        <v>19800</v>
      </c>
      <c r="AX365" s="26">
        <f>STAFF_CWS!BB542</f>
        <v>19800</v>
      </c>
      <c r="AY365" s="26">
        <f>STAFF_CWS!BC542</f>
        <v>19800</v>
      </c>
      <c r="AZ365" s="26">
        <f>STAFF_CWS!BD542</f>
        <v>22000</v>
      </c>
      <c r="BA365" s="26">
        <f>STAFF_CWS!BE542</f>
        <v>22000</v>
      </c>
      <c r="BB365" s="26">
        <f>STAFF_CWS!BF542</f>
        <v>22000</v>
      </c>
      <c r="BC365" s="26">
        <f>STAFF_CWS!BG542</f>
        <v>22000</v>
      </c>
      <c r="BD365" s="26">
        <f>STAFF_CWS!BH542</f>
        <v>22000</v>
      </c>
      <c r="BE365" s="26">
        <f>STAFF_CWS!BI542</f>
        <v>22000</v>
      </c>
      <c r="BF365" s="26">
        <f>STAFF_CWS!BJ542</f>
        <v>22000</v>
      </c>
      <c r="BG365" s="26">
        <f>STAFF_CWS!BK542</f>
        <v>22000</v>
      </c>
      <c r="BH365" s="26">
        <f>STAFF_CWS!BL542</f>
        <v>22000</v>
      </c>
      <c r="BI365" s="26">
        <f>STAFF_CWS!BM542</f>
        <v>22000</v>
      </c>
      <c r="BJ365" s="26">
        <f>STAFF_CWS!BN542</f>
        <v>22000</v>
      </c>
      <c r="BK365" s="26">
        <f>STAFF_CWS!BO542</f>
        <v>22000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22400</v>
      </c>
      <c r="E367" s="26">
        <f>STAFF_CWS!I544</f>
        <v>22400</v>
      </c>
      <c r="F367" s="26">
        <f>STAFF_CWS!J544</f>
        <v>22400</v>
      </c>
      <c r="G367" s="26">
        <f>STAFF_CWS!K544</f>
        <v>22400</v>
      </c>
      <c r="H367" s="26">
        <f>STAFF_CWS!L544</f>
        <v>22400</v>
      </c>
      <c r="I367" s="26">
        <f>STAFF_CWS!M544</f>
        <v>22400</v>
      </c>
      <c r="J367" s="26">
        <f>STAFF_CWS!N544</f>
        <v>22400</v>
      </c>
      <c r="K367" s="26">
        <f>STAFF_CWS!O544</f>
        <v>22400</v>
      </c>
      <c r="L367" s="26">
        <f>STAFF_CWS!P544</f>
        <v>22400</v>
      </c>
      <c r="M367" s="26">
        <f>STAFF_CWS!Q544</f>
        <v>22400</v>
      </c>
      <c r="N367" s="26">
        <f>STAFF_CWS!R544</f>
        <v>22400</v>
      </c>
      <c r="O367" s="26">
        <f>STAFF_CWS!S544</f>
        <v>22400</v>
      </c>
      <c r="P367" s="26">
        <f>STAFF_CWS!T544</f>
        <v>25600</v>
      </c>
      <c r="Q367" s="26">
        <f>STAFF_CWS!U544</f>
        <v>25600</v>
      </c>
      <c r="R367" s="26">
        <f>STAFF_CWS!V544</f>
        <v>25600</v>
      </c>
      <c r="S367" s="26">
        <f>STAFF_CWS!W544</f>
        <v>25600</v>
      </c>
      <c r="T367" s="26">
        <f>STAFF_CWS!X544</f>
        <v>25600</v>
      </c>
      <c r="U367" s="26">
        <f>STAFF_CWS!Y544</f>
        <v>25600</v>
      </c>
      <c r="V367" s="26">
        <f>STAFF_CWS!Z544</f>
        <v>25600</v>
      </c>
      <c r="W367" s="26">
        <f>STAFF_CWS!AA544</f>
        <v>25600</v>
      </c>
      <c r="X367" s="26">
        <f>STAFF_CWS!AB544</f>
        <v>25600</v>
      </c>
      <c r="Y367" s="26">
        <f>STAFF_CWS!AC544</f>
        <v>25600</v>
      </c>
      <c r="Z367" s="26">
        <f>STAFF_CWS!AD544</f>
        <v>25600</v>
      </c>
      <c r="AA367" s="26">
        <f>STAFF_CWS!AE544</f>
        <v>25600</v>
      </c>
      <c r="AB367" s="26">
        <f>STAFF_CWS!AF544</f>
        <v>27200</v>
      </c>
      <c r="AC367" s="26">
        <f>STAFF_CWS!AG544</f>
        <v>27200</v>
      </c>
      <c r="AD367" s="26">
        <f>STAFF_CWS!AH544</f>
        <v>27200</v>
      </c>
      <c r="AE367" s="26">
        <f>STAFF_CWS!AI544</f>
        <v>27200</v>
      </c>
      <c r="AF367" s="26">
        <f>STAFF_CWS!AJ544</f>
        <v>27200</v>
      </c>
      <c r="AG367" s="26">
        <f>STAFF_CWS!AK544</f>
        <v>27200</v>
      </c>
      <c r="AH367" s="26">
        <f>STAFF_CWS!AL544</f>
        <v>27200</v>
      </c>
      <c r="AI367" s="26">
        <f>STAFF_CWS!AM544</f>
        <v>27200</v>
      </c>
      <c r="AJ367" s="26">
        <f>STAFF_CWS!AN544</f>
        <v>27200</v>
      </c>
      <c r="AK367" s="26">
        <f>STAFF_CWS!AO544</f>
        <v>27200</v>
      </c>
      <c r="AL367" s="26">
        <f>STAFF_CWS!AP544</f>
        <v>27200</v>
      </c>
      <c r="AM367" s="26">
        <f>STAFF_CWS!AQ544</f>
        <v>27200</v>
      </c>
      <c r="AN367" s="26">
        <f>STAFF_CWS!AR544</f>
        <v>28800</v>
      </c>
      <c r="AO367" s="26">
        <f>STAFF_CWS!AS544</f>
        <v>28800</v>
      </c>
      <c r="AP367" s="26">
        <f>STAFF_CWS!AT544</f>
        <v>28800</v>
      </c>
      <c r="AQ367" s="26">
        <f>STAFF_CWS!AU544</f>
        <v>28800</v>
      </c>
      <c r="AR367" s="26">
        <f>STAFF_CWS!AV544</f>
        <v>28800</v>
      </c>
      <c r="AS367" s="26">
        <f>STAFF_CWS!AW544</f>
        <v>28800</v>
      </c>
      <c r="AT367" s="26">
        <f>STAFF_CWS!AX544</f>
        <v>28800</v>
      </c>
      <c r="AU367" s="26">
        <f>STAFF_CWS!AY544</f>
        <v>28800</v>
      </c>
      <c r="AV367" s="26">
        <f>STAFF_CWS!AZ544</f>
        <v>28800</v>
      </c>
      <c r="AW367" s="26">
        <f>STAFF_CWS!BA544</f>
        <v>28800</v>
      </c>
      <c r="AX367" s="26">
        <f>STAFF_CWS!BB544</f>
        <v>28800</v>
      </c>
      <c r="AY367" s="26">
        <f>STAFF_CWS!BC544</f>
        <v>28800</v>
      </c>
      <c r="AZ367" s="26">
        <f>STAFF_CWS!BD544</f>
        <v>32000</v>
      </c>
      <c r="BA367" s="26">
        <f>STAFF_CWS!BE544</f>
        <v>32000</v>
      </c>
      <c r="BB367" s="26">
        <f>STAFF_CWS!BF544</f>
        <v>32000</v>
      </c>
      <c r="BC367" s="26">
        <f>STAFF_CWS!BG544</f>
        <v>32000</v>
      </c>
      <c r="BD367" s="26">
        <f>STAFF_CWS!BH544</f>
        <v>32000</v>
      </c>
      <c r="BE367" s="26">
        <f>STAFF_CWS!BI544</f>
        <v>32000</v>
      </c>
      <c r="BF367" s="26">
        <f>STAFF_CWS!BJ544</f>
        <v>32000</v>
      </c>
      <c r="BG367" s="26">
        <f>STAFF_CWS!BK544</f>
        <v>32000</v>
      </c>
      <c r="BH367" s="26">
        <f>STAFF_CWS!BL544</f>
        <v>32000</v>
      </c>
      <c r="BI367" s="26">
        <f>STAFF_CWS!BM544</f>
        <v>32000</v>
      </c>
      <c r="BJ367" s="26">
        <f>STAFF_CWS!BN544</f>
        <v>32000</v>
      </c>
      <c r="BK367" s="26">
        <f>STAFF_CWS!BO544</f>
        <v>32000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252051.66666666666</v>
      </c>
      <c r="E368" s="26">
        <f>STAFF_CWS!I545</f>
        <v>252051.66666666666</v>
      </c>
      <c r="F368" s="26">
        <f>STAFF_CWS!J545</f>
        <v>252051.66666666666</v>
      </c>
      <c r="G368" s="26">
        <f>STAFF_CWS!K545</f>
        <v>252051.66666666666</v>
      </c>
      <c r="H368" s="26">
        <f>STAFF_CWS!L545</f>
        <v>252051.66666666666</v>
      </c>
      <c r="I368" s="26">
        <f>STAFF_CWS!M545</f>
        <v>252051.66666666666</v>
      </c>
      <c r="J368" s="26">
        <f>STAFF_CWS!N545</f>
        <v>252051.66666666666</v>
      </c>
      <c r="K368" s="26">
        <f>STAFF_CWS!O545</f>
        <v>252051.66666666666</v>
      </c>
      <c r="L368" s="26">
        <f>STAFF_CWS!P545</f>
        <v>252051.66666666666</v>
      </c>
      <c r="M368" s="26">
        <f>STAFF_CWS!Q545</f>
        <v>252051.66666666666</v>
      </c>
      <c r="N368" s="26">
        <f>STAFF_CWS!R545</f>
        <v>252051.66666666666</v>
      </c>
      <c r="O368" s="26">
        <f>STAFF_CWS!S545</f>
        <v>252051.66666666666</v>
      </c>
      <c r="P368" s="26">
        <f>STAFF_CWS!T545</f>
        <v>288051.66666666669</v>
      </c>
      <c r="Q368" s="26">
        <f>STAFF_CWS!U545</f>
        <v>288051.66666666669</v>
      </c>
      <c r="R368" s="26">
        <f>STAFF_CWS!V545</f>
        <v>288051.66666666669</v>
      </c>
      <c r="S368" s="26">
        <f>STAFF_CWS!W545</f>
        <v>288051.66666666669</v>
      </c>
      <c r="T368" s="26">
        <f>STAFF_CWS!X545</f>
        <v>288051.66666666669</v>
      </c>
      <c r="U368" s="26">
        <f>STAFF_CWS!Y545</f>
        <v>288051.66666666669</v>
      </c>
      <c r="V368" s="26">
        <f>STAFF_CWS!Z545</f>
        <v>288051.66666666669</v>
      </c>
      <c r="W368" s="26">
        <f>STAFF_CWS!AA545</f>
        <v>288051.66666666669</v>
      </c>
      <c r="X368" s="26">
        <f>STAFF_CWS!AB545</f>
        <v>288051.66666666669</v>
      </c>
      <c r="Y368" s="26">
        <f>STAFF_CWS!AC545</f>
        <v>288051.66666666669</v>
      </c>
      <c r="Z368" s="26">
        <f>STAFF_CWS!AD545</f>
        <v>288051.66666666669</v>
      </c>
      <c r="AA368" s="26">
        <f>STAFF_CWS!AE545</f>
        <v>288051.66666666669</v>
      </c>
      <c r="AB368" s="26">
        <f>STAFF_CWS!AF545</f>
        <v>306051.66666666669</v>
      </c>
      <c r="AC368" s="26">
        <f>STAFF_CWS!AG545</f>
        <v>306051.66666666669</v>
      </c>
      <c r="AD368" s="26">
        <f>STAFF_CWS!AH545</f>
        <v>306051.66666666669</v>
      </c>
      <c r="AE368" s="26">
        <f>STAFF_CWS!AI545</f>
        <v>306051.66666666669</v>
      </c>
      <c r="AF368" s="26">
        <f>STAFF_CWS!AJ545</f>
        <v>306051.66666666669</v>
      </c>
      <c r="AG368" s="26">
        <f>STAFF_CWS!AK545</f>
        <v>306051.66666666669</v>
      </c>
      <c r="AH368" s="26">
        <f>STAFF_CWS!AL545</f>
        <v>306051.66666666669</v>
      </c>
      <c r="AI368" s="26">
        <f>STAFF_CWS!AM545</f>
        <v>306051.66666666669</v>
      </c>
      <c r="AJ368" s="26">
        <f>STAFF_CWS!AN545</f>
        <v>306051.66666666669</v>
      </c>
      <c r="AK368" s="26">
        <f>STAFF_CWS!AO545</f>
        <v>306051.66666666669</v>
      </c>
      <c r="AL368" s="26">
        <f>STAFF_CWS!AP545</f>
        <v>306051.66666666669</v>
      </c>
      <c r="AM368" s="26">
        <f>STAFF_CWS!AQ545</f>
        <v>306051.66666666669</v>
      </c>
      <c r="AN368" s="26">
        <f>STAFF_CWS!AR545</f>
        <v>324051.66666666669</v>
      </c>
      <c r="AO368" s="26">
        <f>STAFF_CWS!AS545</f>
        <v>324051.66666666669</v>
      </c>
      <c r="AP368" s="26">
        <f>STAFF_CWS!AT545</f>
        <v>324051.66666666669</v>
      </c>
      <c r="AQ368" s="26">
        <f>STAFF_CWS!AU545</f>
        <v>324051.66666666669</v>
      </c>
      <c r="AR368" s="26">
        <f>STAFF_CWS!AV545</f>
        <v>324051.66666666669</v>
      </c>
      <c r="AS368" s="26">
        <f>STAFF_CWS!AW545</f>
        <v>324051.66666666669</v>
      </c>
      <c r="AT368" s="26">
        <f>STAFF_CWS!AX545</f>
        <v>324051.66666666669</v>
      </c>
      <c r="AU368" s="26">
        <f>STAFF_CWS!AY545</f>
        <v>324051.66666666669</v>
      </c>
      <c r="AV368" s="26">
        <f>STAFF_CWS!AZ545</f>
        <v>324051.66666666669</v>
      </c>
      <c r="AW368" s="26">
        <f>STAFF_CWS!BA545</f>
        <v>324051.66666666669</v>
      </c>
      <c r="AX368" s="26">
        <f>STAFF_CWS!BB545</f>
        <v>324051.66666666669</v>
      </c>
      <c r="AY368" s="26">
        <f>STAFF_CWS!BC545</f>
        <v>324051.66666666669</v>
      </c>
      <c r="AZ368" s="26">
        <f>STAFF_CWS!BD545</f>
        <v>360051.66666666669</v>
      </c>
      <c r="BA368" s="26">
        <f>STAFF_CWS!BE545</f>
        <v>360051.66666666669</v>
      </c>
      <c r="BB368" s="26">
        <f>STAFF_CWS!BF545</f>
        <v>360051.66666666669</v>
      </c>
      <c r="BC368" s="26">
        <f>STAFF_CWS!BG545</f>
        <v>360051.66666666669</v>
      </c>
      <c r="BD368" s="26">
        <f>STAFF_CWS!BH545</f>
        <v>360051.66666666669</v>
      </c>
      <c r="BE368" s="26">
        <f>STAFF_CWS!BI545</f>
        <v>360051.66666666669</v>
      </c>
      <c r="BF368" s="26">
        <f>STAFF_CWS!BJ545</f>
        <v>360051.66666666669</v>
      </c>
      <c r="BG368" s="26">
        <f>STAFF_CWS!BK545</f>
        <v>360051.66666666669</v>
      </c>
      <c r="BH368" s="26">
        <f>STAFF_CWS!BL545</f>
        <v>360051.66666666669</v>
      </c>
      <c r="BI368" s="26">
        <f>STAFF_CWS!BM545</f>
        <v>360051.66666666669</v>
      </c>
      <c r="BJ368" s="26">
        <f>STAFF_CWS!BN545</f>
        <v>360051.66666666669</v>
      </c>
      <c r="BK368" s="26">
        <f>STAFF_CWS!BO545</f>
        <v>360051.66666666669</v>
      </c>
      <c r="BL368" s="38">
        <f>SUM(C368:BK368)</f>
        <v>18363099.999999993</v>
      </c>
      <c r="BM368" s="65">
        <f>STAFF_CWS!BP545</f>
        <v>18363099.999999993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8">
        <f>SUM(C371:BK371)</f>
        <v>117101.99999999997</v>
      </c>
      <c r="BM371" s="65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84000</v>
      </c>
      <c r="P372" s="26">
        <f>STAFF_CWS!T549</f>
        <v>84000</v>
      </c>
      <c r="Q372" s="26">
        <f>STAFF_CWS!U549</f>
        <v>84000</v>
      </c>
      <c r="R372" s="26">
        <f>STAFF_CWS!V549</f>
        <v>84000</v>
      </c>
      <c r="S372" s="26">
        <f>STAFF_CWS!W549</f>
        <v>84000</v>
      </c>
      <c r="T372" s="26">
        <f>STAFF_CWS!X549</f>
        <v>84000</v>
      </c>
      <c r="U372" s="26">
        <f>STAFF_CWS!Y549</f>
        <v>84000</v>
      </c>
      <c r="V372" s="26">
        <f>STAFF_CWS!Z549</f>
        <v>84000</v>
      </c>
      <c r="W372" s="26">
        <f>STAFF_CWS!AA549</f>
        <v>84000</v>
      </c>
      <c r="X372" s="26">
        <f>STAFF_CWS!AB549</f>
        <v>84000</v>
      </c>
      <c r="Y372" s="26">
        <f>STAFF_CWS!AC549</f>
        <v>84000</v>
      </c>
      <c r="Z372" s="26">
        <f>STAFF_CWS!AD549</f>
        <v>84000</v>
      </c>
      <c r="AA372" s="26">
        <f>STAFF_CWS!AE549</f>
        <v>96000</v>
      </c>
      <c r="AB372" s="26">
        <f>STAFF_CWS!AF549</f>
        <v>96000</v>
      </c>
      <c r="AC372" s="26">
        <f>STAFF_CWS!AG549</f>
        <v>96000</v>
      </c>
      <c r="AD372" s="26">
        <f>STAFF_CWS!AH549</f>
        <v>96000</v>
      </c>
      <c r="AE372" s="26">
        <f>STAFF_CWS!AI549</f>
        <v>96000</v>
      </c>
      <c r="AF372" s="26">
        <f>STAFF_CWS!AJ549</f>
        <v>96000</v>
      </c>
      <c r="AG372" s="26">
        <f>STAFF_CWS!AK549</f>
        <v>96000</v>
      </c>
      <c r="AH372" s="26">
        <f>STAFF_CWS!AL549</f>
        <v>96000</v>
      </c>
      <c r="AI372" s="26">
        <f>STAFF_CWS!AM549</f>
        <v>96000</v>
      </c>
      <c r="AJ372" s="26">
        <f>STAFF_CWS!AN549</f>
        <v>96000</v>
      </c>
      <c r="AK372" s="26">
        <f>STAFF_CWS!AO549</f>
        <v>96000</v>
      </c>
      <c r="AL372" s="26">
        <f>STAFF_CWS!AP549</f>
        <v>96000</v>
      </c>
      <c r="AM372" s="26">
        <f>STAFF_CWS!AQ549</f>
        <v>102000</v>
      </c>
      <c r="AN372" s="26">
        <f>STAFF_CWS!AR549</f>
        <v>102000</v>
      </c>
      <c r="AO372" s="26">
        <f>STAFF_CWS!AS549</f>
        <v>102000</v>
      </c>
      <c r="AP372" s="26">
        <f>STAFF_CWS!AT549</f>
        <v>102000</v>
      </c>
      <c r="AQ372" s="26">
        <f>STAFF_CWS!AU549</f>
        <v>102000</v>
      </c>
      <c r="AR372" s="26">
        <f>STAFF_CWS!AV549</f>
        <v>102000</v>
      </c>
      <c r="AS372" s="26">
        <f>STAFF_CWS!AW549</f>
        <v>102000</v>
      </c>
      <c r="AT372" s="26">
        <f>STAFF_CWS!AX549</f>
        <v>102000</v>
      </c>
      <c r="AU372" s="26">
        <f>STAFF_CWS!AY549</f>
        <v>102000</v>
      </c>
      <c r="AV372" s="26">
        <f>STAFF_CWS!AZ549</f>
        <v>102000</v>
      </c>
      <c r="AW372" s="26">
        <f>STAFF_CWS!BA549</f>
        <v>102000</v>
      </c>
      <c r="AX372" s="26">
        <f>STAFF_CWS!BB549</f>
        <v>102000</v>
      </c>
      <c r="AY372" s="26">
        <f>STAFF_CWS!BC549</f>
        <v>108000</v>
      </c>
      <c r="AZ372" s="26">
        <f>STAFF_CWS!BD549</f>
        <v>108000</v>
      </c>
      <c r="BA372" s="26">
        <f>STAFF_CWS!BE549</f>
        <v>108000</v>
      </c>
      <c r="BB372" s="26">
        <f>STAFF_CWS!BF549</f>
        <v>108000</v>
      </c>
      <c r="BC372" s="26">
        <f>STAFF_CWS!BG549</f>
        <v>108000</v>
      </c>
      <c r="BD372" s="26">
        <f>STAFF_CWS!BH549</f>
        <v>108000</v>
      </c>
      <c r="BE372" s="26">
        <f>STAFF_CWS!BI549</f>
        <v>108000</v>
      </c>
      <c r="BF372" s="26">
        <f>STAFF_CWS!BJ549</f>
        <v>108000</v>
      </c>
      <c r="BG372" s="26">
        <f>STAFF_CWS!BK549</f>
        <v>108000</v>
      </c>
      <c r="BH372" s="26">
        <f>STAFF_CWS!BL549</f>
        <v>108000</v>
      </c>
      <c r="BI372" s="26">
        <f>STAFF_CWS!BM549</f>
        <v>108000</v>
      </c>
      <c r="BJ372" s="26">
        <f>STAFF_CWS!BN549</f>
        <v>108000</v>
      </c>
      <c r="BK372" s="26">
        <f>STAFF_CWS!BO549</f>
        <v>120000</v>
      </c>
      <c r="BL372" s="38">
        <f>SUM(C372:BK372)</f>
        <v>4800000</v>
      </c>
      <c r="BM372" s="65">
        <f>STAFF_CWS!BP549</f>
        <v>4800000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85666.666666666672</v>
      </c>
      <c r="P374" s="26">
        <f>STAFF_CWS!T551</f>
        <v>85833.333333333328</v>
      </c>
      <c r="Q374" s="26">
        <f>STAFF_CWS!U551</f>
        <v>85833.333333333328</v>
      </c>
      <c r="R374" s="26">
        <f>STAFF_CWS!V551</f>
        <v>85833.333333333328</v>
      </c>
      <c r="S374" s="26">
        <f>STAFF_CWS!W551</f>
        <v>85833.333333333328</v>
      </c>
      <c r="T374" s="26">
        <f>STAFF_CWS!X551</f>
        <v>85833.333333333328</v>
      </c>
      <c r="U374" s="26">
        <f>STAFF_CWS!Y551</f>
        <v>85833.333333333328</v>
      </c>
      <c r="V374" s="26">
        <f>STAFF_CWS!Z551</f>
        <v>85833.333333333328</v>
      </c>
      <c r="W374" s="26">
        <f>STAFF_CWS!AA551</f>
        <v>85833.333333333328</v>
      </c>
      <c r="X374" s="26">
        <f>STAFF_CWS!AB551</f>
        <v>85833.333333333328</v>
      </c>
      <c r="Y374" s="26">
        <f>STAFF_CWS!AC551</f>
        <v>85833.333333333328</v>
      </c>
      <c r="Z374" s="26">
        <f>STAFF_CWS!AD551</f>
        <v>85833.333333333328</v>
      </c>
      <c r="AA374" s="26">
        <f>STAFF_CWS!AE551</f>
        <v>97833.333333333328</v>
      </c>
      <c r="AB374" s="26">
        <f>STAFF_CWS!AF551</f>
        <v>98016.666666666672</v>
      </c>
      <c r="AC374" s="26">
        <f>STAFF_CWS!AG551</f>
        <v>98016.666666666672</v>
      </c>
      <c r="AD374" s="26">
        <f>STAFF_CWS!AH551</f>
        <v>98016.666666666672</v>
      </c>
      <c r="AE374" s="26">
        <f>STAFF_CWS!AI551</f>
        <v>98016.666666666672</v>
      </c>
      <c r="AF374" s="26">
        <f>STAFF_CWS!AJ551</f>
        <v>98016.666666666672</v>
      </c>
      <c r="AG374" s="26">
        <f>STAFF_CWS!AK551</f>
        <v>98016.666666666672</v>
      </c>
      <c r="AH374" s="26">
        <f>STAFF_CWS!AL551</f>
        <v>98016.666666666672</v>
      </c>
      <c r="AI374" s="26">
        <f>STAFF_CWS!AM551</f>
        <v>98016.666666666672</v>
      </c>
      <c r="AJ374" s="26">
        <f>STAFF_CWS!AN551</f>
        <v>98016.666666666672</v>
      </c>
      <c r="AK374" s="26">
        <f>STAFF_CWS!AO551</f>
        <v>98016.666666666672</v>
      </c>
      <c r="AL374" s="26">
        <f>STAFF_CWS!AP551</f>
        <v>98016.666666666672</v>
      </c>
      <c r="AM374" s="26">
        <f>STAFF_CWS!AQ551</f>
        <v>104016.66666666667</v>
      </c>
      <c r="AN374" s="26">
        <f>STAFF_CWS!AR551</f>
        <v>104218.33333333333</v>
      </c>
      <c r="AO374" s="26">
        <f>STAFF_CWS!AS551</f>
        <v>104218.33333333333</v>
      </c>
      <c r="AP374" s="26">
        <f>STAFF_CWS!AT551</f>
        <v>104218.33333333333</v>
      </c>
      <c r="AQ374" s="26">
        <f>STAFF_CWS!AU551</f>
        <v>104218.33333333333</v>
      </c>
      <c r="AR374" s="26">
        <f>STAFF_CWS!AV551</f>
        <v>104218.33333333333</v>
      </c>
      <c r="AS374" s="26">
        <f>STAFF_CWS!AW551</f>
        <v>104218.33333333333</v>
      </c>
      <c r="AT374" s="26">
        <f>STAFF_CWS!AX551</f>
        <v>104218.33333333333</v>
      </c>
      <c r="AU374" s="26">
        <f>STAFF_CWS!AY551</f>
        <v>104218.33333333333</v>
      </c>
      <c r="AV374" s="26">
        <f>STAFF_CWS!AZ551</f>
        <v>104218.33333333333</v>
      </c>
      <c r="AW374" s="26">
        <f>STAFF_CWS!BA551</f>
        <v>104218.33333333333</v>
      </c>
      <c r="AX374" s="26">
        <f>STAFF_CWS!BB551</f>
        <v>104218.33333333333</v>
      </c>
      <c r="AY374" s="26">
        <f>STAFF_CWS!BC551</f>
        <v>110218.33333333333</v>
      </c>
      <c r="AZ374" s="26">
        <f>STAFF_CWS!BD551</f>
        <v>110440.16666666667</v>
      </c>
      <c r="BA374" s="26">
        <f>STAFF_CWS!BE551</f>
        <v>110440.16666666667</v>
      </c>
      <c r="BB374" s="26">
        <f>STAFF_CWS!BF551</f>
        <v>110440.16666666667</v>
      </c>
      <c r="BC374" s="26">
        <f>STAFF_CWS!BG551</f>
        <v>110440.16666666667</v>
      </c>
      <c r="BD374" s="26">
        <f>STAFF_CWS!BH551</f>
        <v>110440.16666666667</v>
      </c>
      <c r="BE374" s="26">
        <f>STAFF_CWS!BI551</f>
        <v>110440.16666666667</v>
      </c>
      <c r="BF374" s="26">
        <f>STAFF_CWS!BJ551</f>
        <v>110440.16666666667</v>
      </c>
      <c r="BG374" s="26">
        <f>STAFF_CWS!BK551</f>
        <v>110440.16666666667</v>
      </c>
      <c r="BH374" s="26">
        <f>STAFF_CWS!BL551</f>
        <v>110440.16666666667</v>
      </c>
      <c r="BI374" s="26">
        <f>STAFF_CWS!BM551</f>
        <v>110440.16666666667</v>
      </c>
      <c r="BJ374" s="26">
        <f>STAFF_CWS!BN551</f>
        <v>110440.16666666667</v>
      </c>
      <c r="BK374" s="26">
        <f>STAFF_CWS!BO551</f>
        <v>122440.16666666667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127</v>
      </c>
      <c r="C376" s="26">
        <f>STAFF_CWS!G553</f>
        <v>0</v>
      </c>
      <c r="D376" s="26">
        <f>STAFF_CWS!H553</f>
        <v>3052051.6666666665</v>
      </c>
      <c r="E376" s="26">
        <f>STAFF_CWS!I553</f>
        <v>3052051.6666666665</v>
      </c>
      <c r="F376" s="26">
        <f>STAFF_CWS!J553</f>
        <v>3052051.6666666665</v>
      </c>
      <c r="G376" s="26">
        <f>STAFF_CWS!K553</f>
        <v>3053718.3333333335</v>
      </c>
      <c r="H376" s="26">
        <f>STAFF_CWS!L553</f>
        <v>3053718.3333333335</v>
      </c>
      <c r="I376" s="26">
        <f>STAFF_CWS!M553</f>
        <v>3053718.3333333335</v>
      </c>
      <c r="J376" s="26">
        <f>STAFF_CWS!N553</f>
        <v>3053718.3333333335</v>
      </c>
      <c r="K376" s="26">
        <f>STAFF_CWS!O553</f>
        <v>3053718.3333333335</v>
      </c>
      <c r="L376" s="26">
        <f>STAFF_CWS!P553</f>
        <v>3053718.3333333335</v>
      </c>
      <c r="M376" s="26">
        <f>STAFF_CWS!Q553</f>
        <v>3053718.3333333335</v>
      </c>
      <c r="N376" s="26">
        <f>STAFF_CWS!R553</f>
        <v>3053718.3333333335</v>
      </c>
      <c r="O376" s="26">
        <f>STAFF_CWS!S553</f>
        <v>3137718.3333333335</v>
      </c>
      <c r="P376" s="26">
        <f>STAFF_CWS!T553</f>
        <v>3573885</v>
      </c>
      <c r="Q376" s="26">
        <f>STAFF_CWS!U553</f>
        <v>3573885</v>
      </c>
      <c r="R376" s="26">
        <f>STAFF_CWS!V553</f>
        <v>3573885</v>
      </c>
      <c r="S376" s="26">
        <f>STAFF_CWS!W553</f>
        <v>3573885</v>
      </c>
      <c r="T376" s="26">
        <f>STAFF_CWS!X553</f>
        <v>3573885</v>
      </c>
      <c r="U376" s="26">
        <f>STAFF_CWS!Y553</f>
        <v>3573885</v>
      </c>
      <c r="V376" s="26">
        <f>STAFF_CWS!Z553</f>
        <v>3573885</v>
      </c>
      <c r="W376" s="26">
        <f>STAFF_CWS!AA553</f>
        <v>3573885</v>
      </c>
      <c r="X376" s="26">
        <f>STAFF_CWS!AB553</f>
        <v>3573885</v>
      </c>
      <c r="Y376" s="26">
        <f>STAFF_CWS!AC553</f>
        <v>3573885</v>
      </c>
      <c r="Z376" s="26">
        <f>STAFF_CWS!AD553</f>
        <v>3573885</v>
      </c>
      <c r="AA376" s="26">
        <f>STAFF_CWS!AE553</f>
        <v>3585885</v>
      </c>
      <c r="AB376" s="26">
        <f>STAFF_CWS!AF553</f>
        <v>3804068.3333333335</v>
      </c>
      <c r="AC376" s="26">
        <f>STAFF_CWS!AG553</f>
        <v>3804068.3333333335</v>
      </c>
      <c r="AD376" s="26">
        <f>STAFF_CWS!AH553</f>
        <v>3804068.3333333335</v>
      </c>
      <c r="AE376" s="26">
        <f>STAFF_CWS!AI553</f>
        <v>3804068.3333333335</v>
      </c>
      <c r="AF376" s="26">
        <f>STAFF_CWS!AJ553</f>
        <v>3804068.3333333335</v>
      </c>
      <c r="AG376" s="26">
        <f>STAFF_CWS!AK553</f>
        <v>3804068.3333333335</v>
      </c>
      <c r="AH376" s="26">
        <f>STAFF_CWS!AL553</f>
        <v>3804068.3333333335</v>
      </c>
      <c r="AI376" s="26">
        <f>STAFF_CWS!AM553</f>
        <v>3804068.3333333335</v>
      </c>
      <c r="AJ376" s="26">
        <f>STAFF_CWS!AN553</f>
        <v>3804068.3333333335</v>
      </c>
      <c r="AK376" s="26">
        <f>STAFF_CWS!AO553</f>
        <v>3804068.3333333335</v>
      </c>
      <c r="AL376" s="26">
        <f>STAFF_CWS!AP553</f>
        <v>3804068.3333333335</v>
      </c>
      <c r="AM376" s="26">
        <f>STAFF_CWS!AQ553</f>
        <v>3810068.3333333335</v>
      </c>
      <c r="AN376" s="26">
        <f>STAFF_CWS!AR553</f>
        <v>4028270</v>
      </c>
      <c r="AO376" s="26">
        <f>STAFF_CWS!AS553</f>
        <v>4028270</v>
      </c>
      <c r="AP376" s="26">
        <f>STAFF_CWS!AT553</f>
        <v>4028270</v>
      </c>
      <c r="AQ376" s="26">
        <f>STAFF_CWS!AU553</f>
        <v>4028270</v>
      </c>
      <c r="AR376" s="26">
        <f>STAFF_CWS!AV553</f>
        <v>4028270</v>
      </c>
      <c r="AS376" s="26">
        <f>STAFF_CWS!AW553</f>
        <v>4028270</v>
      </c>
      <c r="AT376" s="26">
        <f>STAFF_CWS!AX553</f>
        <v>4028270</v>
      </c>
      <c r="AU376" s="26">
        <f>STAFF_CWS!AY553</f>
        <v>4028270</v>
      </c>
      <c r="AV376" s="26">
        <f>STAFF_CWS!AZ553</f>
        <v>4028270</v>
      </c>
      <c r="AW376" s="26">
        <f>STAFF_CWS!BA553</f>
        <v>4028270</v>
      </c>
      <c r="AX376" s="26">
        <f>STAFF_CWS!BB553</f>
        <v>4028270</v>
      </c>
      <c r="AY376" s="26">
        <f>STAFF_CWS!BC553</f>
        <v>4034270</v>
      </c>
      <c r="AZ376" s="26">
        <f>STAFF_CWS!BD553</f>
        <v>4470491.833333333</v>
      </c>
      <c r="BA376" s="26">
        <f>STAFF_CWS!BE553</f>
        <v>4470491.833333333</v>
      </c>
      <c r="BB376" s="26">
        <f>STAFF_CWS!BF553</f>
        <v>4470491.833333333</v>
      </c>
      <c r="BC376" s="26">
        <f>STAFF_CWS!BG553</f>
        <v>4470491.833333333</v>
      </c>
      <c r="BD376" s="26">
        <f>STAFF_CWS!BH553</f>
        <v>4470491.833333333</v>
      </c>
      <c r="BE376" s="26">
        <f>STAFF_CWS!BI553</f>
        <v>4470491.833333333</v>
      </c>
      <c r="BF376" s="26">
        <f>STAFF_CWS!BJ553</f>
        <v>4470491.833333333</v>
      </c>
      <c r="BG376" s="26">
        <f>STAFF_CWS!BK553</f>
        <v>4470491.833333333</v>
      </c>
      <c r="BH376" s="26">
        <f>STAFF_CWS!BL553</f>
        <v>4470491.833333333</v>
      </c>
      <c r="BI376" s="26">
        <f>STAFF_CWS!BM553</f>
        <v>4470491.833333333</v>
      </c>
      <c r="BJ376" s="26">
        <f>STAFF_CWS!BN553</f>
        <v>4470491.833333333</v>
      </c>
      <c r="BK376" s="26">
        <f>STAFF_CWS!BO553</f>
        <v>4482491.833333333</v>
      </c>
      <c r="BL376" s="38">
        <f>SUM(C376:BK376)</f>
        <v>227280202.00000006</v>
      </c>
      <c r="BM376" s="65">
        <f>STAFF_CWS!BP553</f>
        <v>227280202.00000006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112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113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114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115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1" t="s">
        <v>35</v>
      </c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 t="s">
        <v>36</v>
      </c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 t="s">
        <v>37</v>
      </c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 t="s">
        <v>38</v>
      </c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 t="s">
        <v>39</v>
      </c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</row>
    <row r="2" spans="1:64" customFormat="1" x14ac:dyDescent="0.15">
      <c r="B2" s="14" t="s">
        <v>25</v>
      </c>
      <c r="D2" s="74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423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430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433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434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432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399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400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429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431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435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426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430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552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597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598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434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432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399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400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429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431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436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424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430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433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434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432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399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400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429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431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437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438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430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770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771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434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432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399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400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429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431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439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427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430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433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188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434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432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399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400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429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431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440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468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401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422</v>
      </c>
    </row>
    <row r="78" spans="1:64" x14ac:dyDescent="0.15">
      <c r="B78" s="50"/>
    </row>
    <row r="79" spans="1:64" x14ac:dyDescent="0.15">
      <c r="B79" s="14" t="s">
        <v>423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193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187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192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426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189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190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191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424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441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442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425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443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188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427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444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1" t="s">
        <v>320</v>
      </c>
      <c r="B2" s="361"/>
      <c r="C2" s="197"/>
    </row>
    <row r="3" spans="1:63" x14ac:dyDescent="0.15">
      <c r="A3" s="10"/>
      <c r="B3" s="10" t="s">
        <v>729</v>
      </c>
      <c r="C3" s="197"/>
    </row>
    <row r="4" spans="1:63" x14ac:dyDescent="0.15">
      <c r="C4" s="198"/>
      <c r="D4" s="361" t="s">
        <v>35</v>
      </c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 t="s">
        <v>36</v>
      </c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/>
      <c r="AB4" s="361" t="s">
        <v>37</v>
      </c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 t="s">
        <v>38</v>
      </c>
      <c r="AO4" s="361"/>
      <c r="AP4" s="361"/>
      <c r="AQ4" s="361"/>
      <c r="AR4" s="361"/>
      <c r="AS4" s="361"/>
      <c r="AT4" s="361"/>
      <c r="AU4" s="361"/>
      <c r="AV4" s="361"/>
      <c r="AW4" s="361"/>
      <c r="AX4" s="361"/>
      <c r="AY4" s="361"/>
      <c r="AZ4" s="361" t="s">
        <v>39</v>
      </c>
      <c r="BA4" s="361"/>
      <c r="BB4" s="361"/>
      <c r="BC4" s="361"/>
      <c r="BD4" s="361"/>
      <c r="BE4" s="361"/>
      <c r="BF4" s="361"/>
      <c r="BG4" s="361"/>
      <c r="BH4" s="361"/>
      <c r="BI4" s="361"/>
      <c r="BJ4" s="361"/>
      <c r="BK4" s="361"/>
    </row>
    <row r="5" spans="1:63" x14ac:dyDescent="0.15">
      <c r="C5" s="197" t="s">
        <v>149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378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668</v>
      </c>
      <c r="C8" s="199"/>
      <c r="D8" s="9">
        <f>'FIN-P&amp;L_CWS'!E205</f>
        <v>16331070</v>
      </c>
      <c r="E8" s="9">
        <f>'FIN-P&amp;L_CWS'!F205</f>
        <v>16303761.666666668</v>
      </c>
      <c r="F8" s="9">
        <f>'FIN-P&amp;L_CWS'!G205</f>
        <v>16306818.333333334</v>
      </c>
      <c r="G8" s="9">
        <f>'FIN-P&amp;L_CWS'!H205</f>
        <v>16305345</v>
      </c>
      <c r="H8" s="9">
        <f>'FIN-P&amp;L_CWS'!I205</f>
        <v>16340985</v>
      </c>
      <c r="I8" s="9">
        <f>'FIN-P&amp;L_CWS'!J205</f>
        <v>16342095</v>
      </c>
      <c r="J8" s="9">
        <f>'FIN-P&amp;L_CWS'!K205</f>
        <v>16374885</v>
      </c>
      <c r="K8" s="9">
        <f>'FIN-P&amp;L_CWS'!L205</f>
        <v>16342545</v>
      </c>
      <c r="L8" s="9">
        <f>'FIN-P&amp;L_CWS'!M205</f>
        <v>16336935</v>
      </c>
      <c r="M8" s="9">
        <f>'FIN-P&amp;L_CWS'!N205</f>
        <v>16325229.678000001</v>
      </c>
      <c r="N8" s="9">
        <f>'FIN-P&amp;L_CWS'!O205</f>
        <v>16311254.678000001</v>
      </c>
      <c r="O8" s="9">
        <f>'FIN-P&amp;L_CWS'!P205</f>
        <v>16539736.4925</v>
      </c>
      <c r="P8" s="9">
        <f>'FIN-P&amp;L_CWS'!Q205</f>
        <v>17867457.992100004</v>
      </c>
      <c r="Q8" s="9">
        <f>'FIN-P&amp;L_CWS'!R205</f>
        <v>17854101.80985</v>
      </c>
      <c r="R8" s="9">
        <f>'FIN-P&amp;L_CWS'!S205</f>
        <v>17857251.994700003</v>
      </c>
      <c r="S8" s="9">
        <f>'FIN-P&amp;L_CWS'!T205</f>
        <v>17876816.994700003</v>
      </c>
      <c r="T8" s="9">
        <f>'FIN-P&amp;L_CWS'!U205</f>
        <v>17860851.994700003</v>
      </c>
      <c r="U8" s="9">
        <f>'FIN-P&amp;L_CWS'!V205</f>
        <v>13865070.328033334</v>
      </c>
      <c r="V8" s="9">
        <f>'FIN-P&amp;L_CWS'!W205</f>
        <v>11866819.4947</v>
      </c>
      <c r="W8" s="9">
        <f>'FIN-P&amp;L_CWS'!X205</f>
        <v>11868123.312449999</v>
      </c>
      <c r="X8" s="9">
        <f>'FIN-P&amp;L_CWS'!Y205</f>
        <v>11866213.956200002</v>
      </c>
      <c r="Y8" s="9">
        <f>'FIN-P&amp;L_CWS'!Z205</f>
        <v>11884753.4812</v>
      </c>
      <c r="Z8" s="9">
        <f>'FIN-P&amp;L_CWS'!AA205</f>
        <v>11868052.462987499</v>
      </c>
      <c r="AA8" s="9">
        <f>'FIN-P&amp;L_CWS'!AB205</f>
        <v>11907335.36775</v>
      </c>
      <c r="AB8" s="9">
        <f>'FIN-P&amp;L_CWS'!AC205</f>
        <v>11003762.906441666</v>
      </c>
      <c r="AC8" s="9">
        <f>'FIN-P&amp;L_CWS'!AD205</f>
        <v>11012584.888745001</v>
      </c>
      <c r="AD8" s="9">
        <f>'FIN-P&amp;L_CWS'!AE205</f>
        <v>11009525.78696</v>
      </c>
      <c r="AE8" s="9">
        <f>'FIN-P&amp;L_CWS'!AF205</f>
        <v>11031630.78696</v>
      </c>
      <c r="AF8" s="9">
        <f>'FIN-P&amp;L_CWS'!AG205</f>
        <v>11012487.631425001</v>
      </c>
      <c r="AG8" s="9">
        <f>'FIN-P&amp;L_CWS'!AH205</f>
        <v>11018787.631425001</v>
      </c>
      <c r="AH8" s="9">
        <f>'FIN-P&amp;L_CWS'!AI205</f>
        <v>11013868.745674999</v>
      </c>
      <c r="AI8" s="9">
        <f>'FIN-P&amp;L_CWS'!AJ205</f>
        <v>11013402.949210001</v>
      </c>
      <c r="AJ8" s="9">
        <f>'FIN-P&amp;L_CWS'!AK205</f>
        <v>11009628.55796</v>
      </c>
      <c r="AK8" s="9">
        <f>'FIN-P&amp;L_CWS'!AL205</f>
        <v>11027348.3165075</v>
      </c>
      <c r="AL8" s="9">
        <f>'FIN-P&amp;L_CWS'!AM205</f>
        <v>11003827.255480001</v>
      </c>
      <c r="AM8" s="9">
        <f>'FIN-P&amp;L_CWS'!AN205</f>
        <v>11034240.021002499</v>
      </c>
      <c r="AN8" s="9">
        <f>'FIN-P&amp;L_CWS'!AO205</f>
        <v>12145519.437927624</v>
      </c>
      <c r="AO8" s="9">
        <f>'FIN-P&amp;L_CWS'!AP205</f>
        <v>12159673.250235625</v>
      </c>
      <c r="AP8" s="9">
        <f>'FIN-P&amp;L_CWS'!AQ205</f>
        <v>12161607.194745125</v>
      </c>
      <c r="AQ8" s="9">
        <f>'FIN-P&amp;L_CWS'!AR205</f>
        <v>12183793.713400126</v>
      </c>
      <c r="AR8" s="9">
        <f>'FIN-P&amp;L_CWS'!AS205</f>
        <v>12167170.676096873</v>
      </c>
      <c r="AS8" s="9">
        <f>'FIN-P&amp;L_CWS'!AT205</f>
        <v>12173470.676096873</v>
      </c>
      <c r="AT8" s="9">
        <f>'FIN-P&amp;L_CWS'!AU205</f>
        <v>12168444.843691874</v>
      </c>
      <c r="AU8" s="9">
        <f>'FIN-P&amp;L_CWS'!AV205</f>
        <v>12165436.362245126</v>
      </c>
      <c r="AV8" s="9">
        <f>'FIN-P&amp;L_CWS'!AW205</f>
        <v>12161583.381090125</v>
      </c>
      <c r="AW8" s="9">
        <f>'FIN-P&amp;L_CWS'!AX205</f>
        <v>12176515.045425626</v>
      </c>
      <c r="AX8" s="9">
        <f>'FIN-P&amp;L_CWS'!AY205</f>
        <v>12150392.670636375</v>
      </c>
      <c r="AY8" s="9">
        <f>'FIN-P&amp;L_CWS'!AZ205</f>
        <v>12178314.253883375</v>
      </c>
      <c r="AZ8" s="9">
        <f>'FIN-P&amp;L_CWS'!BA205</f>
        <v>13507712.968264267</v>
      </c>
      <c r="BA8" s="9">
        <f>'FIN-P&amp;L_CWS'!BB205</f>
        <v>13533785.263157215</v>
      </c>
      <c r="BB8" s="9">
        <f>'FIN-P&amp;L_CWS'!BC205</f>
        <v>13539578.617084363</v>
      </c>
      <c r="BC8" s="9">
        <f>'FIN-P&amp;L_CWS'!BD205</f>
        <v>13561834.496791614</v>
      </c>
      <c r="BD8" s="9">
        <f>'FIN-P&amp;L_CWS'!BE205</f>
        <v>13549205.880093765</v>
      </c>
      <c r="BE8" s="9">
        <f>'FIN-P&amp;L_CWS'!BF205</f>
        <v>13555505.880093765</v>
      </c>
      <c r="BF8" s="9">
        <f>'FIN-P&amp;L_CWS'!BG205</f>
        <v>13550410.765386514</v>
      </c>
      <c r="BG8" s="9">
        <f>'FIN-P&amp;L_CWS'!BH205</f>
        <v>13543407.942084365</v>
      </c>
      <c r="BH8" s="9">
        <f>'FIN-P&amp;L_CWS'!BI205</f>
        <v>13539481.799597863</v>
      </c>
      <c r="BI8" s="9">
        <f>'FIN-P&amp;L_CWS'!BJ205</f>
        <v>13550484.700963464</v>
      </c>
      <c r="BJ8" s="9">
        <f>'FIN-P&amp;L_CWS'!BK205</f>
        <v>13520294.735799816</v>
      </c>
      <c r="BK8" s="9">
        <f>'FIN-P&amp;L_CWS'!BL205</f>
        <v>13544896.041611666</v>
      </c>
    </row>
    <row r="9" spans="1:63" x14ac:dyDescent="0.15">
      <c r="B9" s="44" t="s">
        <v>378</v>
      </c>
      <c r="C9" s="199"/>
      <c r="D9" s="9">
        <f>'FIN-P&amp;L_CWS'!E207</f>
        <v>-16331070</v>
      </c>
      <c r="E9" s="9">
        <f>'FIN-P&amp;L_CWS'!F207</f>
        <v>-16303761.666666668</v>
      </c>
      <c r="F9" s="9">
        <f>'FIN-P&amp;L_CWS'!G207</f>
        <v>-16306818.333333334</v>
      </c>
      <c r="G9" s="9">
        <f>'FIN-P&amp;L_CWS'!H207</f>
        <v>-16305345</v>
      </c>
      <c r="H9" s="9">
        <f>'FIN-P&amp;L_CWS'!I207</f>
        <v>-16340985</v>
      </c>
      <c r="I9" s="9">
        <f>'FIN-P&amp;L_CWS'!J207</f>
        <v>-16342095</v>
      </c>
      <c r="J9" s="9">
        <f>'FIN-P&amp;L_CWS'!K207</f>
        <v>-16374885</v>
      </c>
      <c r="K9" s="9">
        <f>'FIN-P&amp;L_CWS'!L207</f>
        <v>-16342545</v>
      </c>
      <c r="L9" s="9">
        <f>'FIN-P&amp;L_CWS'!M207</f>
        <v>-16336935</v>
      </c>
      <c r="M9" s="9">
        <f>'FIN-P&amp;L_CWS'!N207</f>
        <v>-16309461.678000001</v>
      </c>
      <c r="N9" s="9">
        <f>'FIN-P&amp;L_CWS'!O207</f>
        <v>-16295486.678000001</v>
      </c>
      <c r="O9" s="9">
        <f>'FIN-P&amp;L_CWS'!P207</f>
        <v>-16509406.4925</v>
      </c>
      <c r="P9" s="9">
        <f>'FIN-P&amp;L_CWS'!Q207</f>
        <v>-17766490.392100003</v>
      </c>
      <c r="Q9" s="9">
        <f>'FIN-P&amp;L_CWS'!R207</f>
        <v>-17718315.209849998</v>
      </c>
      <c r="R9" s="9">
        <f>'FIN-P&amp;L_CWS'!S207</f>
        <v>-17585678.794700004</v>
      </c>
      <c r="S9" s="9">
        <f>'FIN-P&amp;L_CWS'!T207</f>
        <v>-17605243.794700004</v>
      </c>
      <c r="T9" s="9">
        <f>'FIN-P&amp;L_CWS'!U207</f>
        <v>-17589278.794700004</v>
      </c>
      <c r="U9" s="9">
        <f>'FIN-P&amp;L_CWS'!V207</f>
        <v>-13593497.128033334</v>
      </c>
      <c r="V9" s="9">
        <f>'FIN-P&amp;L_CWS'!W207</f>
        <v>-11595246.2947</v>
      </c>
      <c r="W9" s="9">
        <f>'FIN-P&amp;L_CWS'!X207</f>
        <v>-11561731.11245</v>
      </c>
      <c r="X9" s="9">
        <f>'FIN-P&amp;L_CWS'!Y207</f>
        <v>-11525002.756200003</v>
      </c>
      <c r="Y9" s="9">
        <f>'FIN-P&amp;L_CWS'!Z207</f>
        <v>-11542642.281200001</v>
      </c>
      <c r="Z9" s="9">
        <f>'FIN-P&amp;L_CWS'!AA207</f>
        <v>-11459773.912987499</v>
      </c>
      <c r="AA9" s="9">
        <f>'FIN-P&amp;L_CWS'!AB207</f>
        <v>-11498325.567749999</v>
      </c>
      <c r="AB9" s="9">
        <f>'FIN-P&amp;L_CWS'!AC207</f>
        <v>-10457627.706441667</v>
      </c>
      <c r="AC9" s="9">
        <f>'FIN-P&amp;L_CWS'!AD207</f>
        <v>-10139502.568745</v>
      </c>
      <c r="AD9" s="9">
        <f>'FIN-P&amp;L_CWS'!AE207</f>
        <v>-10024116.926960001</v>
      </c>
      <c r="AE9" s="9">
        <f>'FIN-P&amp;L_CWS'!AF207</f>
        <v>-10046221.926960001</v>
      </c>
      <c r="AF9" s="9">
        <f>'FIN-P&amp;L_CWS'!AG207</f>
        <v>-9918387.2314250004</v>
      </c>
      <c r="AG9" s="9">
        <f>'FIN-P&amp;L_CWS'!AH207</f>
        <v>-9924687.2314250004</v>
      </c>
      <c r="AH9" s="9">
        <f>'FIN-P&amp;L_CWS'!AI207</f>
        <v>-9919768.3456749991</v>
      </c>
      <c r="AI9" s="9">
        <f>'FIN-P&amp;L_CWS'!AJ207</f>
        <v>-10027079.089210002</v>
      </c>
      <c r="AJ9" s="9">
        <f>'FIN-P&amp;L_CWS'!AK207</f>
        <v>-10022389.69796</v>
      </c>
      <c r="AK9" s="9">
        <f>'FIN-P&amp;L_CWS'!AL207</f>
        <v>-10147810.996507499</v>
      </c>
      <c r="AL9" s="9">
        <f>'FIN-P&amp;L_CWS'!AM207</f>
        <v>-10231321.475480001</v>
      </c>
      <c r="AM9" s="9">
        <f>'FIN-P&amp;L_CWS'!AN207</f>
        <v>-10369627.031002499</v>
      </c>
      <c r="AN9" s="9">
        <f>'FIN-P&amp;L_CWS'!AO207</f>
        <v>-11120688.605927624</v>
      </c>
      <c r="AO9" s="9">
        <f>'FIN-P&amp;L_CWS'!AP207</f>
        <v>-10524766.550235625</v>
      </c>
      <c r="AP9" s="9">
        <f>'FIN-P&amp;L_CWS'!AQ207</f>
        <v>-10316280.512745125</v>
      </c>
      <c r="AQ9" s="9">
        <f>'FIN-P&amp;L_CWS'!AR207</f>
        <v>-10338467.031400125</v>
      </c>
      <c r="AR9" s="9">
        <f>'FIN-P&amp;L_CWS'!AS207</f>
        <v>-10120671.051096873</v>
      </c>
      <c r="AS9" s="9">
        <f>'FIN-P&amp;L_CWS'!AT207</f>
        <v>-10126971.051096873</v>
      </c>
      <c r="AT9" s="9">
        <f>'FIN-P&amp;L_CWS'!AU207</f>
        <v>-10121945.218691874</v>
      </c>
      <c r="AU9" s="9">
        <f>'FIN-P&amp;L_CWS'!AV207</f>
        <v>-10319089.680245126</v>
      </c>
      <c r="AV9" s="9">
        <f>'FIN-P&amp;L_CWS'!AW207</f>
        <v>-10314216.699090125</v>
      </c>
      <c r="AW9" s="9">
        <f>'FIN-P&amp;L_CWS'!AX207</f>
        <v>-10534398.345425626</v>
      </c>
      <c r="AX9" s="9">
        <f>'FIN-P&amp;L_CWS'!AY207</f>
        <v>-10707778.913636375</v>
      </c>
      <c r="AY9" s="9">
        <f>'FIN-P&amp;L_CWS'!AZ207</f>
        <v>-10941152.978883374</v>
      </c>
      <c r="AZ9" s="9">
        <f>'FIN-P&amp;L_CWS'!BA207</f>
        <v>-11764824.541264268</v>
      </c>
      <c r="BA9" s="9">
        <f>'FIN-P&amp;L_CWS'!BB207</f>
        <v>-10746145.279957214</v>
      </c>
      <c r="BB9" s="9">
        <f>'FIN-P&amp;L_CWS'!BC207</f>
        <v>-10399888.948484363</v>
      </c>
      <c r="BC9" s="9">
        <f>'FIN-P&amp;L_CWS'!BD207</f>
        <v>-10422144.828191614</v>
      </c>
      <c r="BD9" s="9">
        <f>'FIN-P&amp;L_CWS'!BE207</f>
        <v>-10061759.026093764</v>
      </c>
      <c r="BE9" s="9">
        <f>'FIN-P&amp;L_CWS'!BF207</f>
        <v>-10068059.026093764</v>
      </c>
      <c r="BF9" s="9">
        <f>'FIN-P&amp;L_CWS'!BG207</f>
        <v>-10062963.911386514</v>
      </c>
      <c r="BG9" s="9">
        <f>'FIN-P&amp;L_CWS'!BH207</f>
        <v>-10402698.273484364</v>
      </c>
      <c r="BH9" s="9">
        <f>'FIN-P&amp;L_CWS'!BI207</f>
        <v>-10397752.130997863</v>
      </c>
      <c r="BI9" s="9">
        <f>'FIN-P&amp;L_CWS'!BJ207</f>
        <v>-10755634.717763463</v>
      </c>
      <c r="BJ9" s="9">
        <f>'FIN-P&amp;L_CWS'!BK207</f>
        <v>-11071531.937999815</v>
      </c>
      <c r="BK9" s="9">
        <f>'FIN-P&amp;L_CWS'!BL207</f>
        <v>-11443215.429211665</v>
      </c>
    </row>
    <row r="10" spans="1:63" x14ac:dyDescent="0.15">
      <c r="B10" s="44" t="s">
        <v>383</v>
      </c>
      <c r="C10" s="199"/>
      <c r="D10" s="9">
        <f>'FIN-P&amp;L_CWS'!E208</f>
        <v>-16359662</v>
      </c>
      <c r="E10" s="9">
        <f>'FIN-P&amp;L_CWS'!F208</f>
        <v>-32663423.666666668</v>
      </c>
      <c r="F10" s="9">
        <f>'FIN-P&amp;L_CWS'!G208</f>
        <v>-48970242</v>
      </c>
      <c r="G10" s="9">
        <f>'FIN-P&amp;L_CWS'!H208</f>
        <v>-65275587</v>
      </c>
      <c r="H10" s="9">
        <f>'FIN-P&amp;L_CWS'!I208</f>
        <v>-81616572</v>
      </c>
      <c r="I10" s="9">
        <f>'FIN-P&amp;L_CWS'!J208</f>
        <v>-97958667</v>
      </c>
      <c r="J10" s="9">
        <f>'FIN-P&amp;L_CWS'!K208</f>
        <v>-114333552</v>
      </c>
      <c r="K10" s="9">
        <f>'FIN-P&amp;L_CWS'!L208</f>
        <v>-130676097</v>
      </c>
      <c r="L10" s="9">
        <f>'FIN-P&amp;L_CWS'!M208</f>
        <v>-147013032</v>
      </c>
      <c r="M10" s="9">
        <f>'FIN-P&amp;L_CWS'!N208</f>
        <v>-163322493.678</v>
      </c>
      <c r="N10" s="9">
        <f>'FIN-P&amp;L_CWS'!O208</f>
        <v>-179617980.35600001</v>
      </c>
      <c r="O10" s="9">
        <f>'FIN-P&amp;L_CWS'!P208</f>
        <v>-196127386.84850001</v>
      </c>
      <c r="P10" s="9">
        <f>'FIN-P&amp;L_CWS'!Q208</f>
        <v>-213893877.24060002</v>
      </c>
      <c r="Q10" s="9">
        <f>'FIN-P&amp;L_CWS'!R208</f>
        <v>-231612192.45045</v>
      </c>
      <c r="R10" s="9">
        <f>'FIN-P&amp;L_CWS'!S208</f>
        <v>-249197871.24515</v>
      </c>
      <c r="S10" s="9">
        <f>'FIN-P&amp;L_CWS'!T208</f>
        <v>-266803115.03985</v>
      </c>
      <c r="T10" s="9">
        <f>'FIN-P&amp;L_CWS'!U208</f>
        <v>-284392393.83455002</v>
      </c>
      <c r="U10" s="9">
        <f>'FIN-P&amp;L_CWS'!V208</f>
        <v>-297985890.96258336</v>
      </c>
      <c r="V10" s="9">
        <f>'FIN-P&amp;L_CWS'!W208</f>
        <v>-309581137.25728339</v>
      </c>
      <c r="W10" s="9">
        <f>'FIN-P&amp;L_CWS'!X208</f>
        <v>-321142868.36973339</v>
      </c>
      <c r="X10" s="9">
        <f>'FIN-P&amp;L_CWS'!Y208</f>
        <v>-332667871.12593341</v>
      </c>
      <c r="Y10" s="9">
        <f>'FIN-P&amp;L_CWS'!Z208</f>
        <v>-344210513.4071334</v>
      </c>
      <c r="Z10" s="9">
        <f>'FIN-P&amp;L_CWS'!AA208</f>
        <v>-355670287.32012087</v>
      </c>
      <c r="AA10" s="9">
        <f>'FIN-P&amp;L_CWS'!AB208</f>
        <v>-367168612.88787085</v>
      </c>
      <c r="AB10" s="9">
        <f>'FIN-P&amp;L_CWS'!AC208</f>
        <v>-377626240.59431249</v>
      </c>
      <c r="AC10" s="9">
        <f>'FIN-P&amp;L_CWS'!AD208</f>
        <v>-387765743.16305751</v>
      </c>
      <c r="AD10" s="9">
        <f>'FIN-P&amp;L_CWS'!AE208</f>
        <v>-397789860.0900175</v>
      </c>
      <c r="AE10" s="9">
        <f>'FIN-P&amp;L_CWS'!AF208</f>
        <v>-407836082.01697749</v>
      </c>
      <c r="AF10" s="9">
        <f>'FIN-P&amp;L_CWS'!AG208</f>
        <v>-417754469.24840248</v>
      </c>
      <c r="AG10" s="9">
        <f>'FIN-P&amp;L_CWS'!AH208</f>
        <v>-427679156.47982746</v>
      </c>
      <c r="AH10" s="9">
        <f>'FIN-P&amp;L_CWS'!AI208</f>
        <v>-437598924.82550246</v>
      </c>
      <c r="AI10" s="9">
        <f>'FIN-P&amp;L_CWS'!AJ208</f>
        <v>-447626003.91471243</v>
      </c>
      <c r="AJ10" s="9">
        <f>'FIN-P&amp;L_CWS'!AK208</f>
        <v>-457648393.61267245</v>
      </c>
      <c r="AK10" s="9">
        <f>'FIN-P&amp;L_CWS'!AL208</f>
        <v>-467796204.60917997</v>
      </c>
      <c r="AL10" s="9">
        <f>'FIN-P&amp;L_CWS'!AM208</f>
        <v>-478027526.08465999</v>
      </c>
      <c r="AM10" s="9">
        <f>'FIN-P&amp;L_CWS'!AN208</f>
        <v>-488397153.11566252</v>
      </c>
      <c r="AN10" s="9">
        <f>'FIN-P&amp;L_CWS'!AO208</f>
        <v>-499517841.72159016</v>
      </c>
      <c r="AO10" s="9">
        <f>'FIN-P&amp;L_CWS'!AP208</f>
        <v>-510042608.27182579</v>
      </c>
      <c r="AP10" s="9">
        <f>'FIN-P&amp;L_CWS'!AQ208</f>
        <v>-520358888.78457093</v>
      </c>
      <c r="AQ10" s="9">
        <f>'FIN-P&amp;L_CWS'!AR208</f>
        <v>-530697355.81597108</v>
      </c>
      <c r="AR10" s="9">
        <f>'FIN-P&amp;L_CWS'!AS208</f>
        <v>-540818026.86706793</v>
      </c>
      <c r="AS10" s="9">
        <f>'FIN-P&amp;L_CWS'!AT208</f>
        <v>-550944997.91816485</v>
      </c>
      <c r="AT10" s="9">
        <f>'FIN-P&amp;L_CWS'!AU208</f>
        <v>-561066943.13685668</v>
      </c>
      <c r="AU10" s="9">
        <f>'FIN-P&amp;L_CWS'!AV208</f>
        <v>-571386032.81710184</v>
      </c>
      <c r="AV10" s="9">
        <f>'FIN-P&amp;L_CWS'!AW208</f>
        <v>-581700249.51619196</v>
      </c>
      <c r="AW10" s="9">
        <f>'FIN-P&amp;L_CWS'!AX208</f>
        <v>-592234647.86161757</v>
      </c>
      <c r="AX10" s="9">
        <f>'FIN-P&amp;L_CWS'!AY208</f>
        <v>-602942426.77525389</v>
      </c>
      <c r="AY10" s="9">
        <f>'FIN-P&amp;L_CWS'!AZ208</f>
        <v>-613883579.75413728</v>
      </c>
      <c r="AZ10" s="9">
        <f>'FIN-P&amp;L_CWS'!BA208</f>
        <v>-625648404.29540157</v>
      </c>
      <c r="BA10" s="9">
        <f>'FIN-P&amp;L_CWS'!BB208</f>
        <v>-636394549.57535875</v>
      </c>
      <c r="BB10" s="9">
        <f>'FIN-P&amp;L_CWS'!BC208</f>
        <v>-646794438.52384317</v>
      </c>
      <c r="BC10" s="9">
        <f>'FIN-P&amp;L_CWS'!BD208</f>
        <v>-657216583.35203481</v>
      </c>
      <c r="BD10" s="9">
        <f>'FIN-P&amp;L_CWS'!BE208</f>
        <v>-667278342.37812853</v>
      </c>
      <c r="BE10" s="9">
        <f>'FIN-P&amp;L_CWS'!BF208</f>
        <v>-677346401.40422225</v>
      </c>
      <c r="BF10" s="9">
        <f>'FIN-P&amp;L_CWS'!BG208</f>
        <v>-687409365.31560874</v>
      </c>
      <c r="BG10" s="9">
        <f>'FIN-P&amp;L_CWS'!BH208</f>
        <v>-697812063.58909309</v>
      </c>
      <c r="BH10" s="9">
        <f>'FIN-P&amp;L_CWS'!BI208</f>
        <v>-708209815.72009099</v>
      </c>
      <c r="BI10" s="9">
        <f>'FIN-P&amp;L_CWS'!BJ208</f>
        <v>-718965450.43785441</v>
      </c>
      <c r="BJ10" s="9">
        <f>'FIN-P&amp;L_CWS'!BK208</f>
        <v>-730036982.37585425</v>
      </c>
      <c r="BK10" s="9">
        <f>'FIN-P&amp;L_CWS'!BL208</f>
        <v>-741480197.80506587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1" t="s">
        <v>35</v>
      </c>
      <c r="E13" s="361"/>
      <c r="F13" s="361"/>
      <c r="G13" s="361"/>
      <c r="H13" s="361"/>
      <c r="I13" s="361"/>
      <c r="J13" s="361"/>
      <c r="K13" s="361"/>
      <c r="L13" s="361"/>
      <c r="M13" s="361"/>
      <c r="N13" s="361"/>
      <c r="O13" s="361"/>
      <c r="P13" s="361" t="s">
        <v>36</v>
      </c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 t="s">
        <v>37</v>
      </c>
      <c r="AC13" s="361"/>
      <c r="AD13" s="361"/>
      <c r="AE13" s="361"/>
      <c r="AF13" s="361"/>
      <c r="AG13" s="361"/>
      <c r="AH13" s="361"/>
      <c r="AI13" s="361"/>
      <c r="AJ13" s="361"/>
      <c r="AK13" s="361"/>
      <c r="AL13" s="361"/>
      <c r="AM13" s="361"/>
      <c r="AN13" s="361" t="s">
        <v>38</v>
      </c>
      <c r="AO13" s="361"/>
      <c r="AP13" s="361"/>
      <c r="AQ13" s="361"/>
      <c r="AR13" s="361"/>
      <c r="AS13" s="361"/>
      <c r="AT13" s="361"/>
      <c r="AU13" s="361"/>
      <c r="AV13" s="361"/>
      <c r="AW13" s="361"/>
      <c r="AX13" s="361"/>
      <c r="AY13" s="361"/>
      <c r="AZ13" s="361" t="s">
        <v>39</v>
      </c>
      <c r="BA13" s="361"/>
      <c r="BB13" s="361"/>
      <c r="BC13" s="361"/>
      <c r="BD13" s="361"/>
      <c r="BE13" s="361"/>
      <c r="BF13" s="361"/>
      <c r="BG13" s="361"/>
      <c r="BH13" s="361"/>
      <c r="BI13" s="361"/>
      <c r="BJ13" s="361"/>
      <c r="BK13" s="361"/>
    </row>
    <row r="14" spans="1:63" x14ac:dyDescent="0.15">
      <c r="C14" s="197" t="s">
        <v>149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715</v>
      </c>
      <c r="C17" s="196">
        <f>COSM_DB!C111</f>
        <v>0</v>
      </c>
      <c r="D17" s="196">
        <f>COSM_DB!D111</f>
        <v>2</v>
      </c>
      <c r="E17" s="196">
        <f>COSM_DB!E111</f>
        <v>2</v>
      </c>
      <c r="F17" s="196">
        <f>COSM_DB!F111</f>
        <v>2</v>
      </c>
      <c r="G17" s="196">
        <f>COSM_DB!G111</f>
        <v>2</v>
      </c>
      <c r="H17" s="196">
        <f>COSM_DB!H111</f>
        <v>2</v>
      </c>
      <c r="I17" s="196">
        <f>COSM_DB!I111</f>
        <v>2</v>
      </c>
      <c r="J17" s="196">
        <f>COSM_DB!J111</f>
        <v>2</v>
      </c>
      <c r="K17" s="196">
        <f>COSM_DB!K111</f>
        <v>2</v>
      </c>
      <c r="L17" s="196">
        <f>COSM_DB!L111</f>
        <v>2</v>
      </c>
      <c r="M17" s="196">
        <f>COSM_DB!M111</f>
        <v>2</v>
      </c>
      <c r="N17" s="196">
        <f>COSM_DB!N111</f>
        <v>2</v>
      </c>
      <c r="O17" s="196">
        <f>COSM_DB!O111</f>
        <v>2</v>
      </c>
      <c r="P17" s="196">
        <f>COSM_DB!P111</f>
        <v>2</v>
      </c>
      <c r="Q17" s="196">
        <f>COSM_DB!Q111</f>
        <v>2</v>
      </c>
      <c r="R17" s="196">
        <f>COSM_DB!R111</f>
        <v>2</v>
      </c>
      <c r="S17" s="196">
        <f>COSM_DB!S111</f>
        <v>2</v>
      </c>
      <c r="T17" s="196">
        <f>COSM_DB!T111</f>
        <v>2</v>
      </c>
      <c r="U17" s="196">
        <f>COSM_DB!U111</f>
        <v>2</v>
      </c>
      <c r="V17" s="196">
        <f>COSM_DB!V111</f>
        <v>1</v>
      </c>
      <c r="W17" s="196">
        <f>COSM_DB!W111</f>
        <v>1</v>
      </c>
      <c r="X17" s="196">
        <f>COSM_DB!X111</f>
        <v>1</v>
      </c>
      <c r="Y17" s="196">
        <f>COSM_DB!Y111</f>
        <v>1</v>
      </c>
      <c r="Z17" s="196">
        <f>COSM_DB!Z111</f>
        <v>1</v>
      </c>
      <c r="AA17" s="196">
        <f>COSM_DB!AA111</f>
        <v>1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159</v>
      </c>
      <c r="C18" s="196">
        <f>SUM(C16:C17)</f>
        <v>0</v>
      </c>
      <c r="D18" s="196">
        <f t="shared" ref="D18:BK18" si="0">SUM(D16:D17)</f>
        <v>2</v>
      </c>
      <c r="E18" s="196">
        <f t="shared" si="0"/>
        <v>2</v>
      </c>
      <c r="F18" s="196">
        <f t="shared" si="0"/>
        <v>2</v>
      </c>
      <c r="G18" s="196">
        <f t="shared" si="0"/>
        <v>2</v>
      </c>
      <c r="H18" s="196">
        <f t="shared" si="0"/>
        <v>2</v>
      </c>
      <c r="I18" s="196">
        <f t="shared" si="0"/>
        <v>2</v>
      </c>
      <c r="J18" s="196">
        <f t="shared" si="0"/>
        <v>2</v>
      </c>
      <c r="K18" s="196">
        <f t="shared" si="0"/>
        <v>2</v>
      </c>
      <c r="L18" s="196">
        <f t="shared" si="0"/>
        <v>2</v>
      </c>
      <c r="M18" s="196">
        <f t="shared" si="0"/>
        <v>2</v>
      </c>
      <c r="N18" s="196">
        <f t="shared" si="0"/>
        <v>2</v>
      </c>
      <c r="O18" s="196">
        <f t="shared" si="0"/>
        <v>2</v>
      </c>
      <c r="P18" s="196">
        <f t="shared" si="0"/>
        <v>2</v>
      </c>
      <c r="Q18" s="196">
        <f t="shared" si="0"/>
        <v>2</v>
      </c>
      <c r="R18" s="196">
        <f t="shared" si="0"/>
        <v>2</v>
      </c>
      <c r="S18" s="196">
        <f t="shared" si="0"/>
        <v>2</v>
      </c>
      <c r="T18" s="196">
        <f t="shared" si="0"/>
        <v>2</v>
      </c>
      <c r="U18" s="196">
        <f t="shared" si="0"/>
        <v>2</v>
      </c>
      <c r="V18" s="196">
        <f t="shared" si="0"/>
        <v>1</v>
      </c>
      <c r="W18" s="196">
        <f t="shared" si="0"/>
        <v>1</v>
      </c>
      <c r="X18" s="196">
        <f t="shared" si="0"/>
        <v>1</v>
      </c>
      <c r="Y18" s="196">
        <f t="shared" si="0"/>
        <v>1</v>
      </c>
      <c r="Z18" s="196">
        <f t="shared" si="0"/>
        <v>1</v>
      </c>
      <c r="AA18" s="196">
        <f t="shared" si="0"/>
        <v>1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378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383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1" t="s">
        <v>35</v>
      </c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361"/>
      <c r="P24" s="361" t="s">
        <v>36</v>
      </c>
      <c r="Q24" s="361"/>
      <c r="R24" s="361"/>
      <c r="S24" s="361"/>
      <c r="T24" s="361"/>
      <c r="U24" s="361"/>
      <c r="V24" s="361"/>
      <c r="W24" s="361"/>
      <c r="X24" s="361"/>
      <c r="Y24" s="361"/>
      <c r="Z24" s="361"/>
      <c r="AA24" s="361"/>
      <c r="AB24" s="361" t="s">
        <v>37</v>
      </c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 t="s">
        <v>38</v>
      </c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 t="s">
        <v>39</v>
      </c>
      <c r="BA24" s="361"/>
      <c r="BB24" s="361"/>
      <c r="BC24" s="361"/>
      <c r="BD24" s="361"/>
      <c r="BE24" s="361"/>
      <c r="BF24" s="361"/>
      <c r="BG24" s="361"/>
      <c r="BH24" s="361"/>
      <c r="BI24" s="361"/>
      <c r="BJ24" s="361"/>
      <c r="BK24" s="361"/>
    </row>
    <row r="25" spans="2:63" x14ac:dyDescent="0.15">
      <c r="C25" s="197" t="s">
        <v>149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383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159</v>
      </c>
      <c r="C27" s="196"/>
      <c r="D27" s="196">
        <f t="shared" ref="D27:AI27" si="1">D18</f>
        <v>2</v>
      </c>
      <c r="E27" s="196">
        <f t="shared" si="1"/>
        <v>2</v>
      </c>
      <c r="F27" s="196">
        <f t="shared" si="1"/>
        <v>2</v>
      </c>
      <c r="G27" s="196">
        <f t="shared" si="1"/>
        <v>2</v>
      </c>
      <c r="H27" s="196">
        <f t="shared" si="1"/>
        <v>2</v>
      </c>
      <c r="I27" s="196">
        <f t="shared" si="1"/>
        <v>2</v>
      </c>
      <c r="J27" s="196">
        <f t="shared" si="1"/>
        <v>2</v>
      </c>
      <c r="K27" s="196">
        <f t="shared" si="1"/>
        <v>2</v>
      </c>
      <c r="L27" s="196">
        <f t="shared" si="1"/>
        <v>2</v>
      </c>
      <c r="M27" s="196">
        <f t="shared" si="1"/>
        <v>2</v>
      </c>
      <c r="N27" s="196">
        <f t="shared" si="1"/>
        <v>2</v>
      </c>
      <c r="O27" s="196">
        <f t="shared" si="1"/>
        <v>2</v>
      </c>
      <c r="P27" s="196">
        <f t="shared" si="1"/>
        <v>2</v>
      </c>
      <c r="Q27" s="196">
        <f t="shared" si="1"/>
        <v>2</v>
      </c>
      <c r="R27" s="196">
        <f t="shared" si="1"/>
        <v>2</v>
      </c>
      <c r="S27" s="196">
        <f t="shared" si="1"/>
        <v>2</v>
      </c>
      <c r="T27" s="196">
        <f t="shared" si="1"/>
        <v>2</v>
      </c>
      <c r="U27" s="196">
        <f t="shared" si="1"/>
        <v>2</v>
      </c>
      <c r="V27" s="196">
        <f t="shared" si="1"/>
        <v>1</v>
      </c>
      <c r="W27" s="196">
        <f t="shared" si="1"/>
        <v>1</v>
      </c>
      <c r="X27" s="196">
        <f t="shared" si="1"/>
        <v>1</v>
      </c>
      <c r="Y27" s="196">
        <f t="shared" si="1"/>
        <v>1</v>
      </c>
      <c r="Z27" s="196">
        <f t="shared" si="1"/>
        <v>1</v>
      </c>
      <c r="AA27" s="196">
        <f t="shared" si="1"/>
        <v>1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7884</v>
      </c>
      <c r="N28" s="202">
        <f t="shared" si="3"/>
        <v>7884</v>
      </c>
      <c r="O28" s="202">
        <f t="shared" si="3"/>
        <v>15165</v>
      </c>
      <c r="P28" s="202">
        <f t="shared" si="3"/>
        <v>50483.8</v>
      </c>
      <c r="Q28" s="202">
        <f t="shared" si="3"/>
        <v>67893.3</v>
      </c>
      <c r="R28" s="202">
        <f t="shared" si="3"/>
        <v>135786.6</v>
      </c>
      <c r="S28" s="202">
        <f t="shared" si="3"/>
        <v>135786.6</v>
      </c>
      <c r="T28" s="202">
        <f t="shared" si="3"/>
        <v>135786.6</v>
      </c>
      <c r="U28" s="202">
        <f t="shared" si="3"/>
        <v>135786.6</v>
      </c>
      <c r="V28" s="202">
        <f t="shared" si="3"/>
        <v>271573.2</v>
      </c>
      <c r="W28" s="202">
        <f t="shared" si="3"/>
        <v>306392.2</v>
      </c>
      <c r="X28" s="202">
        <f t="shared" si="3"/>
        <v>341211.2</v>
      </c>
      <c r="Y28" s="202">
        <f t="shared" si="3"/>
        <v>342111.2</v>
      </c>
      <c r="Z28" s="202">
        <f t="shared" si="3"/>
        <v>408278.55</v>
      </c>
      <c r="AA28" s="202">
        <f t="shared" si="3"/>
        <v>409009.8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1" t="s">
        <v>35</v>
      </c>
      <c r="E31" s="361"/>
      <c r="F31" s="361"/>
      <c r="G31" s="361"/>
      <c r="H31" s="361"/>
      <c r="I31" s="361"/>
      <c r="J31" s="361"/>
      <c r="K31" s="361"/>
      <c r="L31" s="361"/>
      <c r="M31" s="361"/>
      <c r="N31" s="361"/>
      <c r="O31" s="361"/>
      <c r="P31" s="361" t="s">
        <v>36</v>
      </c>
      <c r="Q31" s="361"/>
      <c r="R31" s="361"/>
      <c r="S31" s="361"/>
      <c r="T31" s="361"/>
      <c r="U31" s="361"/>
      <c r="V31" s="361"/>
      <c r="W31" s="361"/>
      <c r="X31" s="361"/>
      <c r="Y31" s="361"/>
      <c r="Z31" s="361"/>
      <c r="AA31" s="361"/>
      <c r="AB31" s="361" t="s">
        <v>37</v>
      </c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 t="s">
        <v>38</v>
      </c>
      <c r="AO31" s="361"/>
      <c r="AP31" s="361"/>
      <c r="AQ31" s="361"/>
      <c r="AR31" s="361"/>
      <c r="AS31" s="361"/>
      <c r="AT31" s="361"/>
      <c r="AU31" s="361"/>
      <c r="AV31" s="361"/>
      <c r="AW31" s="361"/>
      <c r="AX31" s="361"/>
      <c r="AY31" s="361"/>
      <c r="AZ31" s="361" t="s">
        <v>39</v>
      </c>
      <c r="BA31" s="361"/>
      <c r="BB31" s="361"/>
      <c r="BC31" s="361"/>
      <c r="BD31" s="361"/>
      <c r="BE31" s="361"/>
      <c r="BF31" s="361"/>
      <c r="BG31" s="361"/>
      <c r="BH31" s="361"/>
      <c r="BI31" s="361"/>
      <c r="BJ31" s="361"/>
      <c r="BK31" s="361"/>
    </row>
    <row r="32" spans="2:63" x14ac:dyDescent="0.15">
      <c r="C32" s="197" t="s">
        <v>149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708</v>
      </c>
      <c r="C36" s="203">
        <f>COSM_DB!C162</f>
        <v>0</v>
      </c>
      <c r="D36" s="203">
        <f>COSM_DB!D162</f>
        <v>4000000</v>
      </c>
      <c r="E36" s="203">
        <f>COSM_DB!E162</f>
        <v>4000000</v>
      </c>
      <c r="F36" s="203">
        <f>COSM_DB!F162</f>
        <v>4000000</v>
      </c>
      <c r="G36" s="203">
        <f>COSM_DB!G162</f>
        <v>4000000</v>
      </c>
      <c r="H36" s="203">
        <f>COSM_DB!H162</f>
        <v>4000000</v>
      </c>
      <c r="I36" s="203">
        <f>COSM_DB!I162</f>
        <v>4000000</v>
      </c>
      <c r="J36" s="203">
        <f>COSM_DB!J162</f>
        <v>4000000</v>
      </c>
      <c r="K36" s="203">
        <f>COSM_DB!K162</f>
        <v>4000000</v>
      </c>
      <c r="L36" s="203">
        <f>COSM_DB!L162</f>
        <v>4000000</v>
      </c>
      <c r="M36" s="203">
        <f>COSM_DB!M162</f>
        <v>4000000</v>
      </c>
      <c r="N36" s="203">
        <f>COSM_DB!N162</f>
        <v>4000000</v>
      </c>
      <c r="O36" s="203">
        <f>COSM_DB!O162</f>
        <v>4000000</v>
      </c>
      <c r="P36" s="203">
        <f>COSM_DB!P162</f>
        <v>4000000</v>
      </c>
      <c r="Q36" s="203">
        <f>COSM_DB!Q162</f>
        <v>4000000</v>
      </c>
      <c r="R36" s="203">
        <f>COSM_DB!R162</f>
        <v>4000000</v>
      </c>
      <c r="S36" s="203">
        <f>COSM_DB!S162</f>
        <v>4000000</v>
      </c>
      <c r="T36" s="203">
        <f>COSM_DB!T162</f>
        <v>4000000</v>
      </c>
      <c r="U36" s="203">
        <f>COSM_DB!U162</f>
        <v>4000000</v>
      </c>
      <c r="V36" s="203">
        <f>COSM_DB!V162</f>
        <v>2000000</v>
      </c>
      <c r="W36" s="203">
        <f>COSM_DB!W162</f>
        <v>2000000</v>
      </c>
      <c r="X36" s="203">
        <f>COSM_DB!X162</f>
        <v>2000000</v>
      </c>
      <c r="Y36" s="203">
        <f>COSM_DB!Y162</f>
        <v>2000000</v>
      </c>
      <c r="Z36" s="203">
        <f>COSM_DB!Z162</f>
        <v>2000000</v>
      </c>
      <c r="AA36" s="203">
        <f>COSM_DB!AA162</f>
        <v>2000000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731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730</v>
      </c>
      <c r="C38" s="203">
        <f>COSM_DB!C168</f>
        <v>0</v>
      </c>
      <c r="D38" s="203">
        <f>COSM_DB!D168</f>
        <v>4000000</v>
      </c>
      <c r="E38" s="203">
        <f>COSM_DB!E168</f>
        <v>4000000</v>
      </c>
      <c r="F38" s="203">
        <f>COSM_DB!F168</f>
        <v>4000000</v>
      </c>
      <c r="G38" s="203">
        <f>COSM_DB!G168</f>
        <v>4000000</v>
      </c>
      <c r="H38" s="203">
        <f>COSM_DB!H168</f>
        <v>4000000</v>
      </c>
      <c r="I38" s="203">
        <f>COSM_DB!I168</f>
        <v>4000000</v>
      </c>
      <c r="J38" s="203">
        <f>COSM_DB!J168</f>
        <v>4000000</v>
      </c>
      <c r="K38" s="203">
        <f>COSM_DB!K168</f>
        <v>4000000</v>
      </c>
      <c r="L38" s="203">
        <f>COSM_DB!L168</f>
        <v>4000000</v>
      </c>
      <c r="M38" s="203">
        <f>COSM_DB!M168</f>
        <v>4000000</v>
      </c>
      <c r="N38" s="203">
        <f>COSM_DB!N168</f>
        <v>4000000</v>
      </c>
      <c r="O38" s="203">
        <f>COSM_DB!O168</f>
        <v>4000000</v>
      </c>
      <c r="P38" s="203">
        <f>COSM_DB!P168</f>
        <v>4000000</v>
      </c>
      <c r="Q38" s="203">
        <f>COSM_DB!Q168</f>
        <v>4000000</v>
      </c>
      <c r="R38" s="203">
        <f>COSM_DB!R168</f>
        <v>4000000</v>
      </c>
      <c r="S38" s="203">
        <f>COSM_DB!S168</f>
        <v>4000000</v>
      </c>
      <c r="T38" s="203">
        <f>COSM_DB!T168</f>
        <v>4000000</v>
      </c>
      <c r="U38" s="203">
        <f>COSM_DB!U168</f>
        <v>4000000</v>
      </c>
      <c r="V38" s="203">
        <f>COSM_DB!V168</f>
        <v>2000000</v>
      </c>
      <c r="W38" s="203">
        <f>COSM_DB!W168</f>
        <v>2000000</v>
      </c>
      <c r="X38" s="203">
        <f>COSM_DB!X168</f>
        <v>2000000</v>
      </c>
      <c r="Y38" s="203">
        <f>COSM_DB!Y168</f>
        <v>2000000</v>
      </c>
      <c r="Z38" s="203">
        <f>COSM_DB!Z168</f>
        <v>2000000</v>
      </c>
      <c r="AA38" s="203">
        <f>COSM_DB!AA168</f>
        <v>2000000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1" t="s">
        <v>35</v>
      </c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361" t="s">
        <v>36</v>
      </c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 t="s">
        <v>37</v>
      </c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 t="s">
        <v>38</v>
      </c>
      <c r="AO40" s="361"/>
      <c r="AP40" s="361"/>
      <c r="AQ40" s="361"/>
      <c r="AR40" s="361"/>
      <c r="AS40" s="361"/>
      <c r="AT40" s="361"/>
      <c r="AU40" s="361"/>
      <c r="AV40" s="361"/>
      <c r="AW40" s="361"/>
      <c r="AX40" s="361"/>
      <c r="AY40" s="361"/>
      <c r="AZ40" s="361" t="s">
        <v>39</v>
      </c>
      <c r="BA40" s="361"/>
      <c r="BB40" s="361"/>
      <c r="BC40" s="361"/>
      <c r="BD40" s="361"/>
      <c r="BE40" s="361"/>
      <c r="BF40" s="361"/>
      <c r="BG40" s="361"/>
      <c r="BH40" s="361"/>
      <c r="BI40" s="361"/>
      <c r="BJ40" s="361"/>
      <c r="BK40" s="361"/>
    </row>
    <row r="41" spans="2:63" x14ac:dyDescent="0.15">
      <c r="C41" s="197" t="s">
        <v>149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403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420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446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466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467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709</v>
      </c>
      <c r="C47" s="205">
        <f t="shared" ref="C47:AH47" si="5">C46+C38</f>
        <v>940</v>
      </c>
      <c r="D47" s="205">
        <f t="shared" si="5"/>
        <v>4003765</v>
      </c>
      <c r="E47" s="205">
        <f t="shared" si="5"/>
        <v>4003215</v>
      </c>
      <c r="F47" s="205">
        <f t="shared" si="5"/>
        <v>4006265</v>
      </c>
      <c r="G47" s="205">
        <f t="shared" si="5"/>
        <v>4003465</v>
      </c>
      <c r="H47" s="205">
        <f t="shared" si="5"/>
        <v>4001765</v>
      </c>
      <c r="I47" s="205">
        <f t="shared" si="5"/>
        <v>4003715</v>
      </c>
      <c r="J47" s="205">
        <f t="shared" si="5"/>
        <v>4001765</v>
      </c>
      <c r="K47" s="205">
        <f t="shared" si="5"/>
        <v>4003265</v>
      </c>
      <c r="L47" s="205">
        <f t="shared" si="5"/>
        <v>4003815</v>
      </c>
      <c r="M47" s="205">
        <f t="shared" si="5"/>
        <v>4018315</v>
      </c>
      <c r="N47" s="205">
        <f t="shared" si="5"/>
        <v>4004815</v>
      </c>
      <c r="O47" s="205">
        <f t="shared" si="5"/>
        <v>4005365</v>
      </c>
      <c r="P47" s="205">
        <f t="shared" si="5"/>
        <v>4016465</v>
      </c>
      <c r="Q47" s="205">
        <f t="shared" si="5"/>
        <v>4008515</v>
      </c>
      <c r="R47" s="205">
        <f t="shared" si="5"/>
        <v>4007965</v>
      </c>
      <c r="S47" s="205">
        <f t="shared" si="5"/>
        <v>4024675</v>
      </c>
      <c r="T47" s="205">
        <f t="shared" si="5"/>
        <v>4011565</v>
      </c>
      <c r="U47" s="205">
        <f t="shared" si="5"/>
        <v>4015775</v>
      </c>
      <c r="V47" s="205">
        <f t="shared" si="5"/>
        <v>2016165</v>
      </c>
      <c r="W47" s="205">
        <f t="shared" si="5"/>
        <v>2017875</v>
      </c>
      <c r="X47" s="205">
        <f t="shared" si="5"/>
        <v>2016165</v>
      </c>
      <c r="Y47" s="205">
        <f t="shared" si="5"/>
        <v>2033325</v>
      </c>
      <c r="Z47" s="205">
        <f t="shared" si="5"/>
        <v>2016165</v>
      </c>
      <c r="AA47" s="205">
        <f t="shared" si="5"/>
        <v>2018375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721</v>
      </c>
      <c r="C49" s="200"/>
    </row>
    <row r="50" spans="2:3" x14ac:dyDescent="0.15">
      <c r="B50" s="14"/>
      <c r="C50" s="200"/>
    </row>
    <row r="51" spans="2:3" x14ac:dyDescent="0.15">
      <c r="B51" s="14" t="s">
        <v>722</v>
      </c>
      <c r="C51" s="200"/>
    </row>
    <row r="52" spans="2:3" x14ac:dyDescent="0.15">
      <c r="B52" s="14" t="s">
        <v>728</v>
      </c>
      <c r="C52" s="200"/>
    </row>
    <row r="53" spans="2:3" x14ac:dyDescent="0.15">
      <c r="B53" s="14" t="s">
        <v>727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149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515</v>
      </c>
    </row>
    <row r="4" spans="2:66" hidden="1" x14ac:dyDescent="0.15"/>
    <row r="5" spans="2:66" x14ac:dyDescent="0.15">
      <c r="B5" s="44" t="s">
        <v>516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517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518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514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130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131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121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112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113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114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115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519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522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130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131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121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524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723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520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109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521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523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525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1" t="s">
        <v>35</v>
      </c>
      <c r="G44" s="361"/>
      <c r="H44" s="361"/>
      <c r="I44" s="361"/>
      <c r="J44" s="361"/>
      <c r="K44" s="361"/>
      <c r="L44" s="361"/>
      <c r="M44" s="361"/>
      <c r="N44" s="361"/>
      <c r="O44" s="361"/>
      <c r="P44" s="361"/>
      <c r="Q44" s="361"/>
      <c r="R44" s="361" t="s">
        <v>36</v>
      </c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/>
      <c r="AD44" s="361" t="s">
        <v>37</v>
      </c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361" t="s">
        <v>38</v>
      </c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 t="s">
        <v>39</v>
      </c>
      <c r="BC44" s="361"/>
      <c r="BD44" s="361"/>
      <c r="BE44" s="361"/>
      <c r="BF44" s="361"/>
      <c r="BG44" s="361"/>
      <c r="BH44" s="361"/>
      <c r="BI44" s="361"/>
      <c r="BJ44" s="361"/>
      <c r="BK44" s="361"/>
      <c r="BL44" s="361"/>
      <c r="BM44" s="361"/>
    </row>
    <row r="45" spans="2:65" x14ac:dyDescent="0.15">
      <c r="B45" s="44"/>
      <c r="E45" s="74" t="s">
        <v>149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515</v>
      </c>
    </row>
    <row r="49" spans="2:66" x14ac:dyDescent="0.15">
      <c r="B49" s="44" t="s">
        <v>516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517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518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514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130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131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121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112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113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114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115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519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522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130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131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121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112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113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114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115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524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520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521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523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525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668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378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383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740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741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715</v>
      </c>
      <c r="C14" s="193">
        <f>C111</f>
        <v>0</v>
      </c>
      <c r="D14" s="193">
        <f>O111</f>
        <v>2</v>
      </c>
      <c r="E14" s="193">
        <f>AA111</f>
        <v>1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159</v>
      </c>
      <c r="C15" s="194">
        <f t="shared" ref="C15:H15" si="0">SUM(C13:C14)</f>
        <v>0</v>
      </c>
      <c r="D15" s="193">
        <f t="shared" si="0"/>
        <v>2</v>
      </c>
      <c r="E15" s="193">
        <f t="shared" si="0"/>
        <v>1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708</v>
      </c>
      <c r="C27" s="67">
        <f>C162</f>
        <v>0</v>
      </c>
      <c r="D27" s="63">
        <f>SUM(D162:O162)</f>
        <v>48000000</v>
      </c>
      <c r="E27" s="63">
        <f>SUM(P162:AA162)</f>
        <v>36000000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403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420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446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466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467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730</v>
      </c>
      <c r="C34" s="67">
        <f t="shared" ref="C34:H34" si="2">C33+C27+C23</f>
        <v>940</v>
      </c>
      <c r="D34" s="63">
        <f t="shared" si="2"/>
        <v>48019130</v>
      </c>
      <c r="E34" s="63">
        <f t="shared" si="2"/>
        <v>36136530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1" t="s">
        <v>36</v>
      </c>
      <c r="Q34" s="361"/>
      <c r="R34" s="361"/>
      <c r="S34" s="361"/>
      <c r="T34" s="361"/>
      <c r="U34" s="361"/>
      <c r="V34" s="361"/>
      <c r="W34" s="361"/>
      <c r="X34" s="361"/>
      <c r="Y34" s="361"/>
      <c r="Z34" s="361"/>
      <c r="AA34" s="361"/>
      <c r="AB34" s="361" t="s">
        <v>37</v>
      </c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 t="s">
        <v>38</v>
      </c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 t="s">
        <v>39</v>
      </c>
      <c r="BA34" s="361"/>
      <c r="BB34" s="361"/>
      <c r="BC34" s="361"/>
      <c r="BD34" s="361"/>
      <c r="BE34" s="361"/>
      <c r="BF34" s="361"/>
      <c r="BG34" s="361"/>
      <c r="BH34" s="361"/>
      <c r="BI34" s="361"/>
      <c r="BJ34" s="361"/>
      <c r="BK34" s="361"/>
      <c r="BL34" s="35"/>
    </row>
    <row r="35" spans="1:75" s="14" customFormat="1" x14ac:dyDescent="0.15">
      <c r="B35" s="47" t="s">
        <v>721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5" t="s">
        <v>35</v>
      </c>
      <c r="E38" s="365"/>
      <c r="F38" s="365"/>
      <c r="G38" s="365"/>
      <c r="H38" s="365"/>
      <c r="I38" s="365"/>
      <c r="J38" s="365"/>
      <c r="K38" s="365"/>
      <c r="L38" s="365"/>
      <c r="M38" s="365"/>
      <c r="N38" s="365"/>
      <c r="O38" s="36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149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710</v>
      </c>
      <c r="BM39" s="36" t="s">
        <v>626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403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404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405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410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418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406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409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416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411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402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413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414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415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419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417</v>
      </c>
    </row>
    <row r="61" spans="1:63" x14ac:dyDescent="0.15">
      <c r="A61" s="75"/>
      <c r="B61" s="50"/>
    </row>
    <row r="62" spans="1:63" x14ac:dyDescent="0.15">
      <c r="A62" s="75"/>
      <c r="B62" s="128" t="s">
        <v>416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411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402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413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414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412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415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420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445</v>
      </c>
    </row>
    <row r="73" spans="1:63" x14ac:dyDescent="0.15">
      <c r="A73" s="75"/>
      <c r="B73" s="124" t="s">
        <v>428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186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421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446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466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467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422</v>
      </c>
    </row>
    <row r="84" spans="1:64" x14ac:dyDescent="0.15">
      <c r="A84" s="75"/>
      <c r="B84" s="48"/>
    </row>
    <row r="85" spans="1:64" x14ac:dyDescent="0.15">
      <c r="A85" s="75"/>
      <c r="B85" s="47" t="s">
        <v>186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447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444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711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121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122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123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42</v>
      </c>
      <c r="BM111" s="188">
        <f>STAFF_CWS!BP76</f>
        <v>42</v>
      </c>
    </row>
    <row r="113" spans="2:64" customFormat="1" x14ac:dyDescent="0.15">
      <c r="B113" s="20" t="s">
        <v>712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121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708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122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708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123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708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709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1" t="s">
        <v>35</v>
      </c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 t="s">
        <v>36</v>
      </c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 t="s">
        <v>37</v>
      </c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 t="s">
        <v>38</v>
      </c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 t="s">
        <v>39</v>
      </c>
      <c r="BA1" s="361"/>
      <c r="BB1" s="361"/>
      <c r="BC1" s="361"/>
      <c r="BD1" s="361"/>
      <c r="BE1" s="361"/>
      <c r="BF1" s="361"/>
      <c r="BG1" s="361"/>
      <c r="BH1" s="361"/>
      <c r="BI1" s="361"/>
      <c r="BJ1" s="361"/>
      <c r="BK1" s="361"/>
    </row>
    <row r="2" spans="2:63" customFormat="1" x14ac:dyDescent="0.15">
      <c r="C2" s="74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403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404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405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410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418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406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409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416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411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402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413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414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415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419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417</v>
      </c>
    </row>
    <row r="22" spans="1:63" x14ac:dyDescent="0.15">
      <c r="B22" s="50"/>
    </row>
    <row r="23" spans="1:63" x14ac:dyDescent="0.15">
      <c r="B23" s="128" t="s">
        <v>416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411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402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413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414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412</v>
      </c>
    </row>
    <row r="29" spans="1:63" x14ac:dyDescent="0.15">
      <c r="B29" s="128" t="s">
        <v>415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420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445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428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186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421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446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466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467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422</v>
      </c>
    </row>
    <row r="46" spans="2:63" x14ac:dyDescent="0.15">
      <c r="B46" s="47" t="s">
        <v>186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447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444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  <sheetView workbookViewId="2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1" t="s">
        <v>652</v>
      </c>
      <c r="C2" s="361"/>
      <c r="D2" s="361"/>
      <c r="E2" s="361"/>
      <c r="F2" s="361"/>
      <c r="G2" s="36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643</v>
      </c>
      <c r="B6" s="171">
        <v>650000</v>
      </c>
      <c r="C6" s="169">
        <v>700000</v>
      </c>
      <c r="D6" s="169">
        <v>1000000</v>
      </c>
      <c r="E6" s="169">
        <v>1250000</v>
      </c>
      <c r="F6" s="169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641</v>
      </c>
      <c r="C7" s="116">
        <v>0.05</v>
      </c>
      <c r="D7" s="116">
        <v>0.06</v>
      </c>
      <c r="E7" s="116">
        <v>0.06</v>
      </c>
      <c r="F7" s="116">
        <v>0.06</v>
      </c>
      <c r="G7" s="116"/>
      <c r="H7"/>
      <c r="I7"/>
      <c r="J7"/>
      <c r="K7"/>
      <c r="L7"/>
      <c r="M7"/>
    </row>
    <row r="8" spans="1:14" x14ac:dyDescent="0.15">
      <c r="A8" t="s">
        <v>642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646</v>
      </c>
      <c r="C9" s="116">
        <v>2.7859999999999999E-2</v>
      </c>
      <c r="D9" s="116">
        <v>0.04</v>
      </c>
      <c r="E9" s="116">
        <v>0.05</v>
      </c>
      <c r="F9" s="116">
        <v>0.06</v>
      </c>
      <c r="G9" s="170"/>
      <c r="H9"/>
      <c r="I9"/>
      <c r="J9"/>
      <c r="K9"/>
      <c r="L9"/>
      <c r="M9"/>
    </row>
    <row r="10" spans="1:14" x14ac:dyDescent="0.15">
      <c r="A10" t="s">
        <v>640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1" t="s">
        <v>653</v>
      </c>
      <c r="C12" s="361"/>
      <c r="D12" s="361"/>
      <c r="E12" s="361"/>
      <c r="F12" s="361"/>
      <c r="G12" s="36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220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644</v>
      </c>
      <c r="B16" s="116">
        <v>0.05</v>
      </c>
      <c r="C16" s="116">
        <v>0.08</v>
      </c>
      <c r="D16" s="116">
        <v>0.09</v>
      </c>
      <c r="E16" s="116">
        <v>0.09</v>
      </c>
      <c r="F16" s="116">
        <v>0.1</v>
      </c>
      <c r="G16" s="116">
        <v>0.11</v>
      </c>
      <c r="H16" s="116">
        <v>0.09</v>
      </c>
      <c r="I16" s="116">
        <v>0.1</v>
      </c>
      <c r="J16" s="116">
        <v>0.08</v>
      </c>
      <c r="K16" s="116">
        <v>0.08</v>
      </c>
      <c r="L16" s="116">
        <v>0.08</v>
      </c>
      <c r="M16" s="116">
        <v>0.05</v>
      </c>
      <c r="N16" s="172">
        <f>SUM(B16:M16)</f>
        <v>0.99999999999999989</v>
      </c>
    </row>
    <row r="17" spans="1:20" ht="13.5" customHeight="1" x14ac:dyDescent="0.15">
      <c r="A17" s="21" t="s">
        <v>645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333</v>
      </c>
      <c r="C19" s="171">
        <v>150000</v>
      </c>
    </row>
    <row r="20" spans="1:20" hidden="1" x14ac:dyDescent="0.15"/>
    <row r="21" spans="1:20" hidden="1" x14ac:dyDescent="0.15">
      <c r="C21" s="361" t="s">
        <v>654</v>
      </c>
      <c r="D21" s="361"/>
      <c r="E21" s="361"/>
      <c r="F21" s="361"/>
    </row>
    <row r="22" spans="1:20" hidden="1" x14ac:dyDescent="0.15"/>
    <row r="23" spans="1:20" hidden="1" x14ac:dyDescent="0.15">
      <c r="C23" s="34" t="s">
        <v>334</v>
      </c>
      <c r="D23" s="34" t="s">
        <v>655</v>
      </c>
      <c r="E23" s="34" t="s">
        <v>647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220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1" t="s">
        <v>656</v>
      </c>
      <c r="C32" s="361"/>
      <c r="D32" s="361"/>
      <c r="E32" s="361"/>
      <c r="F32" s="361"/>
      <c r="G32" s="361"/>
      <c r="H32" s="36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220</v>
      </c>
    </row>
    <row r="35" spans="2:15" x14ac:dyDescent="0.15">
      <c r="B35" s="33" t="s">
        <v>335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217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33" t="s">
        <v>336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220</v>
      </c>
    </row>
    <row r="39" spans="2:15" x14ac:dyDescent="0.15">
      <c r="B39" s="33" t="s">
        <v>335</v>
      </c>
      <c r="C39" s="46">
        <v>0.03</v>
      </c>
      <c r="D39" s="46">
        <v>0.04</v>
      </c>
      <c r="E39" s="46">
        <v>0.08</v>
      </c>
      <c r="F39" s="46">
        <v>0.08</v>
      </c>
      <c r="G39" s="46">
        <v>0.08</v>
      </c>
      <c r="H39" s="46">
        <v>0.08</v>
      </c>
      <c r="I39" s="46">
        <v>0.08</v>
      </c>
      <c r="J39" s="46">
        <v>0.09</v>
      </c>
      <c r="K39" s="46">
        <v>0.1</v>
      </c>
      <c r="L39" s="46">
        <v>0.1</v>
      </c>
      <c r="M39" s="46">
        <v>0.12</v>
      </c>
      <c r="N39" s="46">
        <v>0.12</v>
      </c>
      <c r="O39" s="46">
        <f>SUM(C39:N39)</f>
        <v>1</v>
      </c>
    </row>
    <row r="40" spans="2:15" x14ac:dyDescent="0.15">
      <c r="B40" s="33" t="s">
        <v>217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33" t="s">
        <v>337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220</v>
      </c>
    </row>
    <row r="43" spans="2:15" x14ac:dyDescent="0.15">
      <c r="B43" s="33" t="s">
        <v>335</v>
      </c>
      <c r="C43" s="46">
        <v>0.05</v>
      </c>
      <c r="D43" s="46">
        <v>0.08</v>
      </c>
      <c r="E43" s="46">
        <v>0.09</v>
      </c>
      <c r="F43" s="46">
        <v>0.09</v>
      </c>
      <c r="G43" s="46">
        <v>0.1</v>
      </c>
      <c r="H43" s="46">
        <v>0.1</v>
      </c>
      <c r="I43" s="46">
        <v>0.1</v>
      </c>
      <c r="J43" s="46">
        <v>0.09</v>
      </c>
      <c r="K43" s="46">
        <v>0.09</v>
      </c>
      <c r="L43" s="46">
        <v>0.08</v>
      </c>
      <c r="M43" s="46">
        <v>7.0000000000000007E-2</v>
      </c>
      <c r="N43" s="46">
        <v>0.06</v>
      </c>
      <c r="O43" s="46">
        <f>SUM(C43:N43)</f>
        <v>1</v>
      </c>
    </row>
    <row r="44" spans="2:15" x14ac:dyDescent="0.15">
      <c r="B44" s="33" t="s">
        <v>217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33" t="s">
        <v>338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220</v>
      </c>
    </row>
    <row r="47" spans="2:15" x14ac:dyDescent="0.15">
      <c r="B47" s="33" t="s">
        <v>335</v>
      </c>
      <c r="C47" s="46">
        <v>0.05</v>
      </c>
      <c r="D47" s="46">
        <v>0.08</v>
      </c>
      <c r="E47" s="46">
        <v>0.09</v>
      </c>
      <c r="F47" s="46">
        <v>0.09</v>
      </c>
      <c r="G47" s="46">
        <v>0.1</v>
      </c>
      <c r="H47" s="46">
        <v>0.1</v>
      </c>
      <c r="I47" s="46">
        <v>0.1</v>
      </c>
      <c r="J47" s="46">
        <v>0.09</v>
      </c>
      <c r="K47" s="46">
        <v>0.09</v>
      </c>
      <c r="L47" s="46">
        <v>0.08</v>
      </c>
      <c r="M47" s="46">
        <v>7.0000000000000007E-2</v>
      </c>
      <c r="N47" s="46">
        <v>0.06</v>
      </c>
      <c r="O47" s="46">
        <f>SUM(C47:N47)</f>
        <v>1</v>
      </c>
    </row>
    <row r="48" spans="2:15" x14ac:dyDescent="0.15">
      <c r="B48" s="33" t="s">
        <v>217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220</v>
      </c>
    </row>
    <row r="51" spans="2:19" x14ac:dyDescent="0.15">
      <c r="B51" s="33" t="s">
        <v>335</v>
      </c>
      <c r="C51" s="46">
        <v>0.05</v>
      </c>
      <c r="D51" s="46">
        <v>0.08</v>
      </c>
      <c r="E51" s="46">
        <v>0.09</v>
      </c>
      <c r="F51" s="46">
        <v>0.09</v>
      </c>
      <c r="G51" s="46">
        <v>0.1</v>
      </c>
      <c r="H51" s="46">
        <v>0.1</v>
      </c>
      <c r="I51" s="46">
        <v>0.1</v>
      </c>
      <c r="J51" s="46">
        <v>0.09</v>
      </c>
      <c r="K51" s="46">
        <v>0.09</v>
      </c>
      <c r="L51" s="46">
        <v>0.08</v>
      </c>
      <c r="M51" s="46">
        <v>7.0000000000000007E-2</v>
      </c>
      <c r="N51" s="46">
        <v>0.06</v>
      </c>
      <c r="O51" s="46">
        <f>SUM(C51:N51)</f>
        <v>1</v>
      </c>
    </row>
    <row r="52" spans="2:19" x14ac:dyDescent="0.15">
      <c r="B52" s="33" t="s">
        <v>217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149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311</v>
      </c>
    </row>
    <row r="3" spans="2:11" x14ac:dyDescent="0.15">
      <c r="B3" s="33" t="s">
        <v>375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314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347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329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376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377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381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380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379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382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383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217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324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353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355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314</v>
      </c>
      <c r="C26" s="33"/>
    </row>
    <row r="27" spans="2:11" x14ac:dyDescent="0.15">
      <c r="B27" s="47" t="s">
        <v>332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327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330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328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350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347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329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351</v>
      </c>
      <c r="C36" s="16"/>
    </row>
    <row r="37" spans="2:11" x14ac:dyDescent="0.15">
      <c r="B37" s="47" t="s">
        <v>348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352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354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341</v>
      </c>
      <c r="C41" s="14"/>
    </row>
    <row r="42" spans="2:11" x14ac:dyDescent="0.15">
      <c r="B42" s="47" t="s">
        <v>324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349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357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372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342</v>
      </c>
      <c r="E46" s="66"/>
      <c r="F46" s="66"/>
      <c r="G46" s="66"/>
      <c r="H46" s="66"/>
      <c r="I46" s="66"/>
    </row>
    <row r="47" spans="2:11" x14ac:dyDescent="0.15">
      <c r="B47" s="47" t="s">
        <v>364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371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1" t="s">
        <v>734</v>
      </c>
      <c r="C2" s="361"/>
      <c r="D2" s="361"/>
    </row>
    <row r="3" spans="2:4" x14ac:dyDescent="0.15">
      <c r="C3" s="10" t="s">
        <v>391</v>
      </c>
      <c r="D3" s="10" t="s">
        <v>392</v>
      </c>
    </row>
    <row r="4" spans="2:4" x14ac:dyDescent="0.15">
      <c r="B4" s="14" t="s">
        <v>449</v>
      </c>
      <c r="C4" s="275">
        <v>3</v>
      </c>
      <c r="D4" s="275">
        <v>2</v>
      </c>
    </row>
    <row r="5" spans="2:4" x14ac:dyDescent="0.15">
      <c r="B5" s="17" t="s">
        <v>393</v>
      </c>
      <c r="C5" s="93"/>
      <c r="D5" s="90">
        <v>650</v>
      </c>
    </row>
    <row r="6" spans="2:4" x14ac:dyDescent="0.15">
      <c r="B6" s="17" t="s">
        <v>394</v>
      </c>
      <c r="C6" s="93">
        <v>120</v>
      </c>
      <c r="D6" s="90">
        <f>C6*$D$4</f>
        <v>240</v>
      </c>
    </row>
    <row r="7" spans="2:4" x14ac:dyDescent="0.15">
      <c r="B7" s="17" t="s">
        <v>395</v>
      </c>
      <c r="C7" s="93">
        <v>50</v>
      </c>
      <c r="D7" s="90">
        <f>C7*$C$4</f>
        <v>150</v>
      </c>
    </row>
    <row r="8" spans="2:4" x14ac:dyDescent="0.15">
      <c r="B8" s="17" t="s">
        <v>396</v>
      </c>
      <c r="C8" s="93">
        <v>85</v>
      </c>
      <c r="D8" s="90">
        <f>C8*$C$4</f>
        <v>255</v>
      </c>
    </row>
    <row r="9" spans="2:4" x14ac:dyDescent="0.15">
      <c r="B9" s="73" t="s">
        <v>397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398</v>
      </c>
      <c r="C11" s="275">
        <v>2</v>
      </c>
      <c r="D11" s="275">
        <v>2</v>
      </c>
    </row>
    <row r="12" spans="2:4" x14ac:dyDescent="0.15">
      <c r="B12" s="17" t="s">
        <v>393</v>
      </c>
      <c r="C12" s="93"/>
      <c r="D12" s="90">
        <v>650</v>
      </c>
    </row>
    <row r="13" spans="2:4" x14ac:dyDescent="0.15">
      <c r="B13" s="17" t="s">
        <v>394</v>
      </c>
      <c r="C13" s="93">
        <v>120</v>
      </c>
      <c r="D13" s="90">
        <f>C13*$D$11</f>
        <v>240</v>
      </c>
    </row>
    <row r="14" spans="2:4" x14ac:dyDescent="0.15">
      <c r="B14" s="17" t="s">
        <v>395</v>
      </c>
      <c r="C14" s="93">
        <v>50</v>
      </c>
      <c r="D14" s="90">
        <f>C14*$C$11</f>
        <v>100</v>
      </c>
    </row>
    <row r="15" spans="2:4" x14ac:dyDescent="0.15">
      <c r="B15" s="17" t="s">
        <v>396</v>
      </c>
      <c r="C15" s="93">
        <v>85</v>
      </c>
      <c r="D15" s="90">
        <f>C15*$C$11</f>
        <v>170</v>
      </c>
    </row>
    <row r="16" spans="2:4" x14ac:dyDescent="0.15">
      <c r="B16" s="73" t="s">
        <v>397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450</v>
      </c>
      <c r="C18" s="275">
        <v>4</v>
      </c>
      <c r="D18" s="275">
        <v>3</v>
      </c>
    </row>
    <row r="19" spans="2:4" x14ac:dyDescent="0.15">
      <c r="B19" s="17" t="s">
        <v>393</v>
      </c>
      <c r="C19" s="93"/>
      <c r="D19" s="90">
        <v>650</v>
      </c>
    </row>
    <row r="20" spans="2:4" x14ac:dyDescent="0.15">
      <c r="B20" s="17" t="s">
        <v>394</v>
      </c>
      <c r="C20" s="93">
        <v>120</v>
      </c>
      <c r="D20" s="90">
        <f>C20*$D$18</f>
        <v>360</v>
      </c>
    </row>
    <row r="21" spans="2:4" x14ac:dyDescent="0.15">
      <c r="B21" s="17" t="s">
        <v>395</v>
      </c>
      <c r="C21" s="93">
        <v>50</v>
      </c>
      <c r="D21" s="90">
        <f>C21*$C$18</f>
        <v>200</v>
      </c>
    </row>
    <row r="22" spans="2:4" x14ac:dyDescent="0.15">
      <c r="B22" s="17" t="s">
        <v>396</v>
      </c>
      <c r="C22" s="93">
        <v>85</v>
      </c>
      <c r="D22" s="90">
        <f>C22*$C$18</f>
        <v>340</v>
      </c>
    </row>
    <row r="23" spans="2:4" x14ac:dyDescent="0.15">
      <c r="B23" s="73" t="s">
        <v>397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448</v>
      </c>
      <c r="C25" s="275">
        <v>3</v>
      </c>
      <c r="D25" s="275">
        <v>2</v>
      </c>
    </row>
    <row r="26" spans="2:4" x14ac:dyDescent="0.15">
      <c r="B26" s="17" t="s">
        <v>393</v>
      </c>
      <c r="C26" s="93"/>
      <c r="D26" s="90">
        <v>1500</v>
      </c>
    </row>
    <row r="27" spans="2:4" x14ac:dyDescent="0.15">
      <c r="B27" s="47" t="s">
        <v>394</v>
      </c>
      <c r="C27" s="93">
        <v>150</v>
      </c>
      <c r="D27" s="90">
        <f>C27*$D$25</f>
        <v>300</v>
      </c>
    </row>
    <row r="28" spans="2:4" x14ac:dyDescent="0.15">
      <c r="B28" s="17" t="s">
        <v>395</v>
      </c>
      <c r="C28" s="93">
        <v>50</v>
      </c>
      <c r="D28" s="90">
        <f>C28*$C$25</f>
        <v>150</v>
      </c>
    </row>
    <row r="29" spans="2:4" x14ac:dyDescent="0.15">
      <c r="B29" s="17" t="s">
        <v>396</v>
      </c>
      <c r="C29" s="93">
        <v>85</v>
      </c>
      <c r="D29" s="90">
        <f>C29*$C$25</f>
        <v>255</v>
      </c>
    </row>
    <row r="30" spans="2:4" x14ac:dyDescent="0.15">
      <c r="B30" s="73" t="s">
        <v>397</v>
      </c>
      <c r="C30" s="27"/>
      <c r="D30" s="117">
        <f>SUM(D26:D29)</f>
        <v>2205</v>
      </c>
    </row>
    <row r="32" spans="2:4" x14ac:dyDescent="0.15">
      <c r="B32" s="73" t="s">
        <v>451</v>
      </c>
      <c r="C32" s="275">
        <v>3</v>
      </c>
      <c r="D32" s="275">
        <v>2</v>
      </c>
    </row>
    <row r="33" spans="2:4" x14ac:dyDescent="0.15">
      <c r="B33" s="17" t="s">
        <v>393</v>
      </c>
      <c r="C33" s="93"/>
      <c r="D33" s="90">
        <v>650</v>
      </c>
    </row>
    <row r="34" spans="2:4" x14ac:dyDescent="0.15">
      <c r="B34" s="47" t="s">
        <v>1125</v>
      </c>
      <c r="C34" s="93">
        <v>150</v>
      </c>
      <c r="D34" s="90">
        <f>C34*$D$25</f>
        <v>300</v>
      </c>
    </row>
    <row r="35" spans="2:4" x14ac:dyDescent="0.15">
      <c r="B35" s="17" t="s">
        <v>395</v>
      </c>
      <c r="C35" s="93">
        <v>50</v>
      </c>
      <c r="D35" s="90">
        <f>C35*$C$25</f>
        <v>150</v>
      </c>
    </row>
    <row r="36" spans="2:4" x14ac:dyDescent="0.15">
      <c r="B36" s="17" t="s">
        <v>396</v>
      </c>
      <c r="C36" s="93">
        <v>85</v>
      </c>
      <c r="D36" s="90">
        <f>C36*$C$25</f>
        <v>255</v>
      </c>
    </row>
    <row r="37" spans="2:4" x14ac:dyDescent="0.15">
      <c r="B37" s="73" t="s">
        <v>397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1" t="s">
        <v>35</v>
      </c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 t="s">
        <v>36</v>
      </c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 t="s">
        <v>37</v>
      </c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 t="s">
        <v>38</v>
      </c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 t="s">
        <v>39</v>
      </c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5"/>
    </row>
    <row r="2" spans="1:76" s="14" customFormat="1" x14ac:dyDescent="0.15">
      <c r="A2" s="10"/>
      <c r="B2" s="14" t="s">
        <v>767</v>
      </c>
      <c r="D2" s="10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150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452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130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131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117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118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118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453</v>
      </c>
    </row>
    <row r="25" spans="2:64" x14ac:dyDescent="0.15">
      <c r="B25" s="14"/>
    </row>
    <row r="26" spans="2:64" s="102" customFormat="1" x14ac:dyDescent="0.15">
      <c r="B26" s="299" t="s">
        <v>449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398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450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448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451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551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454</v>
      </c>
    </row>
    <row r="35" spans="2:64" x14ac:dyDescent="0.15">
      <c r="B35" s="14"/>
    </row>
    <row r="36" spans="2:64" x14ac:dyDescent="0.15">
      <c r="B36" s="47" t="s">
        <v>449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398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450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448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451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455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528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456</v>
      </c>
    </row>
    <row r="63" spans="2:64" x14ac:dyDescent="0.15">
      <c r="B63" s="14"/>
    </row>
    <row r="64" spans="2:64" s="102" customFormat="1" x14ac:dyDescent="0.15">
      <c r="B64" s="299" t="s">
        <v>449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398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450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448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451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551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457</v>
      </c>
    </row>
    <row r="73" spans="2:64" x14ac:dyDescent="0.15">
      <c r="B73" s="14"/>
    </row>
    <row r="74" spans="2:64" x14ac:dyDescent="0.15">
      <c r="B74" s="47" t="s">
        <v>449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398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450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448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451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458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529</v>
      </c>
    </row>
    <row r="83" spans="2:64" x14ac:dyDescent="0.15">
      <c r="B83" s="14"/>
    </row>
    <row r="84" spans="2:64" x14ac:dyDescent="0.15">
      <c r="B84" s="33" t="s">
        <v>121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122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1000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459</v>
      </c>
    </row>
    <row r="107" spans="2:64" x14ac:dyDescent="0.15">
      <c r="B107" s="14"/>
    </row>
    <row r="108" spans="2:64" s="102" customFormat="1" x14ac:dyDescent="0.15">
      <c r="B108" s="299" t="s">
        <v>449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398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450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448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451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551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460</v>
      </c>
    </row>
    <row r="117" spans="2:64" x14ac:dyDescent="0.15">
      <c r="B117" s="14"/>
    </row>
    <row r="118" spans="2:64" x14ac:dyDescent="0.15">
      <c r="B118" s="47" t="s">
        <v>449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398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450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448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451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461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530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112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113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114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115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464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465</v>
      </c>
    </row>
    <row r="182" spans="2:64" hidden="1" x14ac:dyDescent="0.15">
      <c r="B182" s="14"/>
    </row>
    <row r="183" spans="2:64" s="102" customFormat="1" x14ac:dyDescent="0.15">
      <c r="B183" s="299" t="s">
        <v>449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398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450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448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451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551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462</v>
      </c>
    </row>
    <row r="192" spans="2:64" x14ac:dyDescent="0.15">
      <c r="B192" s="14"/>
    </row>
    <row r="193" spans="2:64" x14ac:dyDescent="0.15">
      <c r="B193" s="47" t="s">
        <v>449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398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450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448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451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463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695</v>
      </c>
      <c r="C1" s="74" t="s">
        <v>149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385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1107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1108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1114</v>
      </c>
    </row>
    <row r="9" spans="2:63" s="169" customFormat="1" x14ac:dyDescent="0.15">
      <c r="B9" s="315" t="s">
        <v>1107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1109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365</v>
      </c>
      <c r="C11" s="107"/>
    </row>
    <row r="12" spans="2:63" s="169" customFormat="1" x14ac:dyDescent="0.15">
      <c r="B12" s="315" t="s">
        <v>1107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1110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367</v>
      </c>
      <c r="C14" s="97"/>
    </row>
    <row r="15" spans="2:63" s="169" customFormat="1" ht="16.5" customHeight="1" x14ac:dyDescent="0.15">
      <c r="B15" s="315" t="s">
        <v>1107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1110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368</v>
      </c>
    </row>
    <row r="18" spans="2:69" x14ac:dyDescent="0.15">
      <c r="B18" s="106" t="s">
        <v>1107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1109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1" t="s">
        <v>35</v>
      </c>
      <c r="E21" s="361"/>
      <c r="F21" s="361"/>
      <c r="G21" s="361"/>
      <c r="H21" s="361"/>
      <c r="I21" s="361"/>
      <c r="J21" s="361"/>
      <c r="K21" s="361"/>
      <c r="L21" s="361"/>
      <c r="M21" s="361"/>
      <c r="N21" s="361"/>
      <c r="O21" s="361"/>
      <c r="P21" s="361" t="s">
        <v>36</v>
      </c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/>
      <c r="AB21" s="361" t="s">
        <v>37</v>
      </c>
      <c r="AC21" s="361"/>
      <c r="AD21" s="361"/>
      <c r="AE21" s="361"/>
      <c r="AF21" s="361"/>
      <c r="AG21" s="361"/>
      <c r="AH21" s="361"/>
      <c r="AI21" s="361"/>
      <c r="AJ21" s="361"/>
      <c r="AK21" s="361"/>
      <c r="AL21" s="361"/>
      <c r="AM21" s="361"/>
      <c r="AN21" s="361" t="s">
        <v>38</v>
      </c>
      <c r="AO21" s="361"/>
      <c r="AP21" s="361"/>
      <c r="AQ21" s="361"/>
      <c r="AR21" s="361"/>
      <c r="AS21" s="361"/>
      <c r="AT21" s="361"/>
      <c r="AU21" s="361"/>
      <c r="AV21" s="361"/>
      <c r="AW21" s="361"/>
      <c r="AX21" s="361"/>
      <c r="AY21" s="361"/>
      <c r="AZ21" s="361" t="s">
        <v>39</v>
      </c>
      <c r="BA21" s="361"/>
      <c r="BB21" s="361"/>
      <c r="BC21" s="361"/>
      <c r="BD21" s="361"/>
      <c r="BE21" s="361"/>
      <c r="BF21" s="361"/>
      <c r="BG21" s="361"/>
      <c r="BH21" s="361"/>
      <c r="BI21" s="361"/>
      <c r="BJ21" s="361"/>
      <c r="BK21" s="361"/>
      <c r="BM21" s="10" t="s">
        <v>666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694</v>
      </c>
      <c r="C23" s="74" t="s">
        <v>149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384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369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366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1107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1114</v>
      </c>
    </row>
    <row r="34" spans="2:66" s="169" customFormat="1" x14ac:dyDescent="0.15">
      <c r="B34" s="315" t="s">
        <v>1107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1110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365</v>
      </c>
      <c r="C37" s="107"/>
    </row>
    <row r="38" spans="2:66" s="169" customFormat="1" x14ac:dyDescent="0.15">
      <c r="B38" s="315" t="s">
        <v>1107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367</v>
      </c>
      <c r="C41" s="97"/>
    </row>
    <row r="42" spans="2:66" s="169" customFormat="1" ht="16.5" customHeight="1" x14ac:dyDescent="0.15">
      <c r="B42" s="315" t="s">
        <v>1111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1112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368</v>
      </c>
    </row>
    <row r="47" spans="2:66" s="169" customFormat="1" x14ac:dyDescent="0.15">
      <c r="B47" s="315" t="s">
        <v>1107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1109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696</v>
      </c>
      <c r="C51" s="74" t="s">
        <v>149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390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386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387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388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389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556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1" t="s">
        <v>35</v>
      </c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361"/>
      <c r="P60" s="361" t="s">
        <v>36</v>
      </c>
      <c r="Q60" s="361"/>
      <c r="R60" s="361"/>
      <c r="S60" s="361"/>
      <c r="T60" s="361"/>
      <c r="U60" s="361"/>
      <c r="V60" s="361"/>
      <c r="W60" s="361"/>
      <c r="X60" s="361"/>
      <c r="Y60" s="361"/>
      <c r="Z60" s="361"/>
      <c r="AA60" s="361"/>
      <c r="AB60" s="361" t="s">
        <v>37</v>
      </c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 t="s">
        <v>38</v>
      </c>
      <c r="AO60" s="361"/>
      <c r="AP60" s="361"/>
      <c r="AQ60" s="361"/>
      <c r="AR60" s="361"/>
      <c r="AS60" s="361"/>
      <c r="AT60" s="361"/>
      <c r="AU60" s="361"/>
      <c r="AV60" s="361"/>
      <c r="AW60" s="361"/>
      <c r="AX60" s="361"/>
      <c r="AY60" s="361"/>
      <c r="AZ60" s="361" t="s">
        <v>39</v>
      </c>
      <c r="BA60" s="361"/>
      <c r="BB60" s="361"/>
      <c r="BC60" s="361"/>
      <c r="BD60" s="361"/>
      <c r="BE60" s="361"/>
      <c r="BF60" s="361"/>
      <c r="BG60" s="361"/>
      <c r="BH60" s="361"/>
      <c r="BI60" s="361"/>
      <c r="BJ60" s="361"/>
      <c r="BK60" s="361"/>
      <c r="BM60" s="10" t="s">
        <v>666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882</v>
      </c>
      <c r="C62" s="74" t="s">
        <v>149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390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386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387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388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389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556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  <sheetView workbookViewId="2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358</v>
      </c>
      <c r="D1" s="6" t="s">
        <v>359</v>
      </c>
      <c r="E1" s="6" t="s">
        <v>360</v>
      </c>
      <c r="F1" s="6" t="s">
        <v>361</v>
      </c>
      <c r="G1" s="6" t="s">
        <v>362</v>
      </c>
      <c r="H1" s="6" t="s">
        <v>363</v>
      </c>
    </row>
    <row r="2" spans="2:8" x14ac:dyDescent="0.15">
      <c r="C2" s="10" t="s">
        <v>324</v>
      </c>
      <c r="D2" s="10" t="s">
        <v>325</v>
      </c>
      <c r="E2" s="10" t="s">
        <v>657</v>
      </c>
      <c r="F2" s="10" t="s">
        <v>346</v>
      </c>
      <c r="G2" s="10" t="s">
        <v>347</v>
      </c>
      <c r="H2" s="10" t="s">
        <v>329</v>
      </c>
    </row>
    <row r="3" spans="2:8" x14ac:dyDescent="0.15">
      <c r="B3" s="10" t="s">
        <v>35</v>
      </c>
    </row>
    <row r="4" spans="2:8" x14ac:dyDescent="0.15">
      <c r="B4" s="14" t="s">
        <v>339</v>
      </c>
    </row>
    <row r="5" spans="2:8" x14ac:dyDescent="0.15">
      <c r="B5" s="47" t="s">
        <v>648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690</v>
      </c>
      <c r="C6" s="93" t="s">
        <v>331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330</v>
      </c>
      <c r="C7" s="93" t="s">
        <v>331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328</v>
      </c>
      <c r="C8" s="93" t="s">
        <v>331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220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649</v>
      </c>
    </row>
    <row r="12" spans="2:8" x14ac:dyDescent="0.15">
      <c r="B12" s="47" t="s">
        <v>1113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345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692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650</v>
      </c>
      <c r="C17" s="91"/>
      <c r="E17" s="91"/>
      <c r="F17" s="91"/>
      <c r="G17" s="3"/>
      <c r="H17" s="94"/>
    </row>
    <row r="18" spans="2:8" x14ac:dyDescent="0.15">
      <c r="B18" s="47" t="s">
        <v>343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344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348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693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339</v>
      </c>
    </row>
    <row r="26" spans="2:8" x14ac:dyDescent="0.15">
      <c r="B26" s="47" t="s">
        <v>648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690</v>
      </c>
      <c r="C27" s="93" t="s">
        <v>331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330</v>
      </c>
      <c r="C28" s="93" t="s">
        <v>331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328</v>
      </c>
      <c r="C29" s="93" t="s">
        <v>331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220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649</v>
      </c>
    </row>
    <row r="33" spans="2:8" x14ac:dyDescent="0.15">
      <c r="B33" s="47" t="s">
        <v>340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345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692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650</v>
      </c>
      <c r="C38" s="91"/>
      <c r="E38" s="91"/>
      <c r="F38" s="91"/>
      <c r="G38" s="3"/>
      <c r="H38" s="94"/>
    </row>
    <row r="39" spans="2:8" x14ac:dyDescent="0.15">
      <c r="B39" s="47" t="s">
        <v>343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344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348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693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339</v>
      </c>
    </row>
    <row r="47" spans="2:8" x14ac:dyDescent="0.15">
      <c r="B47" s="47" t="s">
        <v>648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690</v>
      </c>
      <c r="C48" s="93" t="s">
        <v>331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330</v>
      </c>
      <c r="C49" s="93" t="s">
        <v>331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328</v>
      </c>
      <c r="C50" s="93" t="s">
        <v>331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220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649</v>
      </c>
    </row>
    <row r="54" spans="2:8" x14ac:dyDescent="0.15">
      <c r="B54" s="47" t="s">
        <v>340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345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692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650</v>
      </c>
      <c r="C59" s="91"/>
      <c r="E59" s="91"/>
      <c r="F59" s="91"/>
      <c r="G59" s="3"/>
      <c r="H59" s="94"/>
    </row>
    <row r="60" spans="2:8" x14ac:dyDescent="0.15">
      <c r="B60" s="47" t="s">
        <v>343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344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348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693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339</v>
      </c>
    </row>
    <row r="68" spans="2:8" x14ac:dyDescent="0.15">
      <c r="B68" s="47" t="s">
        <v>648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690</v>
      </c>
      <c r="C69" s="93" t="s">
        <v>331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330</v>
      </c>
      <c r="C70" s="93" t="s">
        <v>331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328</v>
      </c>
      <c r="C71" s="93" t="s">
        <v>331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220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649</v>
      </c>
    </row>
    <row r="75" spans="2:8" x14ac:dyDescent="0.15">
      <c r="B75" s="47" t="s">
        <v>1113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345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692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650</v>
      </c>
      <c r="C80" s="91"/>
      <c r="E80" s="91"/>
      <c r="F80" s="91"/>
      <c r="G80" s="3"/>
      <c r="H80" s="94"/>
    </row>
    <row r="81" spans="2:8" x14ac:dyDescent="0.15">
      <c r="B81" s="47" t="s">
        <v>343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344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348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693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339</v>
      </c>
    </row>
    <row r="89" spans="2:8" x14ac:dyDescent="0.15">
      <c r="B89" s="47" t="s">
        <v>648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690</v>
      </c>
      <c r="C90" s="93" t="s">
        <v>331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330</v>
      </c>
      <c r="C91" s="93" t="s">
        <v>331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328</v>
      </c>
      <c r="C92" s="93" t="s">
        <v>331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220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649</v>
      </c>
    </row>
    <row r="96" spans="2:8" x14ac:dyDescent="0.15">
      <c r="B96" s="47" t="s">
        <v>1113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345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692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650</v>
      </c>
      <c r="C101" s="91"/>
      <c r="E101" s="91"/>
      <c r="F101" s="91"/>
      <c r="G101" s="3"/>
      <c r="H101" s="94"/>
    </row>
    <row r="102" spans="2:8" x14ac:dyDescent="0.15">
      <c r="B102" s="47" t="s">
        <v>343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344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348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693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149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555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378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673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684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679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680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6" t="s">
        <v>35</v>
      </c>
      <c r="F9" s="366"/>
      <c r="G9" s="366"/>
      <c r="H9" s="366"/>
      <c r="I9" s="366"/>
      <c r="J9" s="366"/>
      <c r="K9" s="366"/>
      <c r="L9" s="366"/>
      <c r="M9" s="366"/>
      <c r="N9" s="366"/>
      <c r="O9" s="366"/>
      <c r="P9" s="366"/>
      <c r="Q9" s="366" t="s">
        <v>36</v>
      </c>
      <c r="R9" s="366"/>
      <c r="S9" s="366"/>
      <c r="T9" s="366"/>
      <c r="U9" s="366"/>
      <c r="V9" s="366"/>
      <c r="W9" s="366"/>
      <c r="X9" s="366"/>
      <c r="Y9" s="366"/>
      <c r="Z9" s="366"/>
      <c r="AA9" s="366"/>
      <c r="AB9" s="366"/>
      <c r="AC9" s="366" t="s">
        <v>37</v>
      </c>
      <c r="AD9" s="366"/>
      <c r="AE9" s="366"/>
      <c r="AF9" s="366"/>
      <c r="AG9" s="366"/>
      <c r="AH9" s="366"/>
      <c r="AI9" s="366"/>
      <c r="AJ9" s="366"/>
      <c r="AK9" s="366"/>
      <c r="AL9" s="366"/>
      <c r="AM9" s="366"/>
      <c r="AN9" s="366"/>
      <c r="AO9" s="366" t="s">
        <v>38</v>
      </c>
      <c r="AP9" s="366"/>
      <c r="AQ9" s="366"/>
      <c r="AR9" s="366"/>
      <c r="AS9" s="366"/>
      <c r="AT9" s="366"/>
      <c r="AU9" s="366"/>
      <c r="AV9" s="366"/>
      <c r="AW9" s="366"/>
      <c r="AX9" s="366"/>
      <c r="AY9" s="366"/>
      <c r="AZ9" s="366"/>
      <c r="BA9" s="366" t="s">
        <v>39</v>
      </c>
      <c r="BB9" s="366"/>
      <c r="BC9" s="366"/>
      <c r="BD9" s="366"/>
      <c r="BE9" s="366"/>
      <c r="BF9" s="366"/>
      <c r="BG9" s="366"/>
      <c r="BH9" s="366"/>
      <c r="BI9" s="366"/>
      <c r="BJ9" s="366"/>
      <c r="BK9" s="366"/>
      <c r="BL9" s="366"/>
    </row>
    <row r="10" spans="2:64" x14ac:dyDescent="0.15">
      <c r="D10" s="75" t="s">
        <v>149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378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673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678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679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680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668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683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667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669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671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329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681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668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683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667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676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671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329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220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668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691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667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677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671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217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324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353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355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314</v>
      </c>
    </row>
    <row r="51" spans="2:65" x14ac:dyDescent="0.15">
      <c r="B51" s="44"/>
    </row>
    <row r="52" spans="2:65" x14ac:dyDescent="0.15">
      <c r="B52" s="47" t="s">
        <v>332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327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330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328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350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329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351</v>
      </c>
      <c r="C63" s="44"/>
    </row>
    <row r="64" spans="2:65" x14ac:dyDescent="0.15">
      <c r="B64" s="44"/>
      <c r="C64" s="44"/>
    </row>
    <row r="65" spans="2:66" x14ac:dyDescent="0.15">
      <c r="B65" s="47" t="s">
        <v>348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352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354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341</v>
      </c>
    </row>
    <row r="71" spans="2:66" x14ac:dyDescent="0.15">
      <c r="B71" s="47" t="s">
        <v>324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349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357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372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672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342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364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371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382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378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673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1" t="s">
        <v>320</v>
      </c>
      <c r="B2" s="361"/>
    </row>
    <row r="3" spans="1:63" x14ac:dyDescent="0.15">
      <c r="A3" s="10"/>
      <c r="B3" s="10"/>
    </row>
    <row r="4" spans="1:63" x14ac:dyDescent="0.15">
      <c r="A4" s="361" t="s">
        <v>374</v>
      </c>
      <c r="B4" s="36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375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376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377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379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378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311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651</v>
      </c>
    </row>
    <row r="17" spans="2:62" x14ac:dyDescent="0.15">
      <c r="C17" s="361" t="s">
        <v>35</v>
      </c>
      <c r="D17" s="361"/>
      <c r="E17" s="361"/>
      <c r="F17" s="361"/>
      <c r="G17" s="361"/>
      <c r="H17" s="361"/>
      <c r="I17" s="361"/>
      <c r="J17" s="361"/>
      <c r="K17" s="361"/>
      <c r="L17" s="361"/>
      <c r="M17" s="361"/>
      <c r="N17" s="361"/>
      <c r="O17" s="361" t="s">
        <v>36</v>
      </c>
      <c r="P17" s="361"/>
      <c r="Q17" s="361"/>
      <c r="R17" s="361"/>
      <c r="S17" s="361"/>
      <c r="T17" s="361"/>
      <c r="U17" s="361"/>
      <c r="V17" s="361"/>
      <c r="W17" s="361"/>
      <c r="X17" s="361"/>
      <c r="Y17" s="361"/>
      <c r="Z17" s="361"/>
      <c r="AA17" s="361" t="s">
        <v>37</v>
      </c>
      <c r="AB17" s="361"/>
      <c r="AC17" s="361"/>
      <c r="AD17" s="361"/>
      <c r="AE17" s="361"/>
      <c r="AF17" s="361"/>
      <c r="AG17" s="361"/>
      <c r="AH17" s="361"/>
      <c r="AI17" s="361"/>
      <c r="AJ17" s="361"/>
      <c r="AK17" s="361"/>
      <c r="AL17" s="361"/>
      <c r="AM17" s="361" t="s">
        <v>38</v>
      </c>
      <c r="AN17" s="361"/>
      <c r="AO17" s="361"/>
      <c r="AP17" s="361"/>
      <c r="AQ17" s="361"/>
      <c r="AR17" s="361"/>
      <c r="AS17" s="361"/>
      <c r="AT17" s="361"/>
      <c r="AU17" s="361"/>
      <c r="AV17" s="361"/>
      <c r="AW17" s="361"/>
      <c r="AX17" s="361"/>
      <c r="AY17" s="361" t="s">
        <v>39</v>
      </c>
      <c r="AZ17" s="361"/>
      <c r="BA17" s="361"/>
      <c r="BB17" s="361"/>
      <c r="BC17" s="361"/>
      <c r="BD17" s="361"/>
      <c r="BE17" s="361"/>
      <c r="BF17" s="361"/>
      <c r="BG17" s="361"/>
      <c r="BH17" s="361"/>
      <c r="BI17" s="361"/>
      <c r="BJ17" s="36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378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299</v>
      </c>
      <c r="C21" s="9">
        <f>'FIN-P&amp;L_CWS'!E205</f>
        <v>16331070</v>
      </c>
      <c r="D21" s="9">
        <f>'FIN-P&amp;L_CWS'!F205</f>
        <v>16303761.666666668</v>
      </c>
      <c r="E21" s="9">
        <f>'FIN-P&amp;L_CWS'!G205</f>
        <v>16306818.333333334</v>
      </c>
      <c r="F21" s="9">
        <f>'FIN-P&amp;L_CWS'!H205</f>
        <v>16305345</v>
      </c>
      <c r="G21" s="9">
        <f>'FIN-P&amp;L_CWS'!I205</f>
        <v>16340985</v>
      </c>
      <c r="H21" s="9">
        <f>'FIN-P&amp;L_CWS'!J205</f>
        <v>16342095</v>
      </c>
      <c r="I21" s="9">
        <f>'FIN-P&amp;L_CWS'!K205</f>
        <v>16374885</v>
      </c>
      <c r="J21" s="9">
        <f>'FIN-P&amp;L_CWS'!L205</f>
        <v>16342545</v>
      </c>
      <c r="K21" s="9">
        <f>'FIN-P&amp;L_CWS'!M205</f>
        <v>16336935</v>
      </c>
      <c r="L21" s="9">
        <f>'FIN-P&amp;L_CWS'!N205</f>
        <v>16325229.678000001</v>
      </c>
      <c r="M21" s="9">
        <f>'FIN-P&amp;L_CWS'!O205</f>
        <v>16311254.678000001</v>
      </c>
      <c r="N21" s="9">
        <f>'FIN-P&amp;L_CWS'!P205</f>
        <v>16539736.4925</v>
      </c>
      <c r="O21" s="9">
        <f>'FIN-P&amp;L_CWS'!Q205</f>
        <v>17867457.992100004</v>
      </c>
      <c r="P21" s="9">
        <f>'FIN-P&amp;L_CWS'!R205</f>
        <v>17854101.80985</v>
      </c>
      <c r="Q21" s="9">
        <f>'FIN-P&amp;L_CWS'!S205</f>
        <v>17857251.994700003</v>
      </c>
      <c r="R21" s="9">
        <f>'FIN-P&amp;L_CWS'!T205</f>
        <v>17876816.994700003</v>
      </c>
      <c r="S21" s="9">
        <f>'FIN-P&amp;L_CWS'!U205</f>
        <v>17860851.994700003</v>
      </c>
      <c r="T21" s="9">
        <f>'FIN-P&amp;L_CWS'!V205</f>
        <v>13865070.328033334</v>
      </c>
      <c r="U21" s="9">
        <f>'FIN-P&amp;L_CWS'!W205</f>
        <v>11866819.4947</v>
      </c>
      <c r="V21" s="9">
        <f>'FIN-P&amp;L_CWS'!X205</f>
        <v>11868123.312449999</v>
      </c>
      <c r="W21" s="9">
        <f>'FIN-P&amp;L_CWS'!Y205</f>
        <v>11866213.956200002</v>
      </c>
      <c r="X21" s="9">
        <f>'FIN-P&amp;L_CWS'!Z205</f>
        <v>11884753.4812</v>
      </c>
      <c r="Y21" s="9">
        <f>'FIN-P&amp;L_CWS'!AA205</f>
        <v>11868052.462987499</v>
      </c>
      <c r="Z21" s="9">
        <f>'FIN-P&amp;L_CWS'!AB205</f>
        <v>11907335.36775</v>
      </c>
      <c r="AA21" s="9">
        <f>'FIN-P&amp;L_CWS'!AC205</f>
        <v>11003762.906441666</v>
      </c>
      <c r="AB21" s="9">
        <f>'FIN-P&amp;L_CWS'!AD205</f>
        <v>11012584.888745001</v>
      </c>
      <c r="AC21" s="9">
        <f>'FIN-P&amp;L_CWS'!AE205</f>
        <v>11009525.78696</v>
      </c>
      <c r="AD21" s="9">
        <f>'FIN-P&amp;L_CWS'!AF205</f>
        <v>11031630.78696</v>
      </c>
      <c r="AE21" s="9">
        <f>'FIN-P&amp;L_CWS'!AG205</f>
        <v>11012487.631425001</v>
      </c>
      <c r="AF21" s="9">
        <f>'FIN-P&amp;L_CWS'!AH205</f>
        <v>11018787.631425001</v>
      </c>
      <c r="AG21" s="9">
        <f>'FIN-P&amp;L_CWS'!AI205</f>
        <v>11013868.745674999</v>
      </c>
      <c r="AH21" s="9">
        <f>'FIN-P&amp;L_CWS'!AJ205</f>
        <v>11013402.949210001</v>
      </c>
      <c r="AI21" s="9">
        <f>'FIN-P&amp;L_CWS'!AK205</f>
        <v>11009628.55796</v>
      </c>
      <c r="AJ21" s="9">
        <f>'FIN-P&amp;L_CWS'!AL205</f>
        <v>11027348.3165075</v>
      </c>
      <c r="AK21" s="9">
        <f>'FIN-P&amp;L_CWS'!AM205</f>
        <v>11003827.255480001</v>
      </c>
      <c r="AL21" s="9">
        <f>'FIN-P&amp;L_CWS'!AN205</f>
        <v>11034240.021002499</v>
      </c>
      <c r="AM21" s="9">
        <f>'FIN-P&amp;L_CWS'!AO205</f>
        <v>12145519.437927624</v>
      </c>
      <c r="AN21" s="9">
        <f>'FIN-P&amp;L_CWS'!AP205</f>
        <v>12159673.250235625</v>
      </c>
      <c r="AO21" s="9">
        <f>'FIN-P&amp;L_CWS'!AQ205</f>
        <v>12161607.194745125</v>
      </c>
      <c r="AP21" s="9">
        <f>'FIN-P&amp;L_CWS'!AR205</f>
        <v>12183793.713400126</v>
      </c>
      <c r="AQ21" s="9">
        <f>'FIN-P&amp;L_CWS'!AS205</f>
        <v>12167170.676096873</v>
      </c>
      <c r="AR21" s="9">
        <f>'FIN-P&amp;L_CWS'!AT205</f>
        <v>12173470.676096873</v>
      </c>
      <c r="AS21" s="9">
        <f>'FIN-P&amp;L_CWS'!AU205</f>
        <v>12168444.843691874</v>
      </c>
      <c r="AT21" s="9">
        <f>'FIN-P&amp;L_CWS'!AV205</f>
        <v>12165436.362245126</v>
      </c>
      <c r="AU21" s="9">
        <f>'FIN-P&amp;L_CWS'!AW205</f>
        <v>12161583.381090125</v>
      </c>
      <c r="AV21" s="9">
        <f>'FIN-P&amp;L_CWS'!AX205</f>
        <v>12176515.045425626</v>
      </c>
      <c r="AW21" s="9">
        <f>'FIN-P&amp;L_CWS'!AY205</f>
        <v>12150392.670636375</v>
      </c>
      <c r="AX21" s="9">
        <f>'FIN-P&amp;L_CWS'!AZ205</f>
        <v>12178314.253883375</v>
      </c>
      <c r="AY21" s="9">
        <f>'FIN-P&amp;L_CWS'!BA205</f>
        <v>13507712.968264267</v>
      </c>
      <c r="AZ21" s="9">
        <f>'FIN-P&amp;L_CWS'!BB205</f>
        <v>13533785.263157215</v>
      </c>
      <c r="BA21" s="9">
        <f>'FIN-P&amp;L_CWS'!BC205</f>
        <v>13539578.617084363</v>
      </c>
      <c r="BB21" s="9">
        <f>'FIN-P&amp;L_CWS'!BD205</f>
        <v>13561834.496791614</v>
      </c>
      <c r="BC21" s="9">
        <f>'FIN-P&amp;L_CWS'!BE205</f>
        <v>13549205.880093765</v>
      </c>
      <c r="BD21" s="9">
        <f>'FIN-P&amp;L_CWS'!BF205</f>
        <v>13555505.880093765</v>
      </c>
      <c r="BE21" s="9">
        <f>'FIN-P&amp;L_CWS'!BG205</f>
        <v>13550410.765386514</v>
      </c>
      <c r="BF21" s="9">
        <f>'FIN-P&amp;L_CWS'!BH205</f>
        <v>13543407.942084365</v>
      </c>
      <c r="BG21" s="9">
        <f>'FIN-P&amp;L_CWS'!BI205</f>
        <v>13539481.799597863</v>
      </c>
      <c r="BH21" s="9">
        <f>'FIN-P&amp;L_CWS'!BJ205</f>
        <v>13550484.700963464</v>
      </c>
      <c r="BI21" s="9">
        <f>'FIN-P&amp;L_CWS'!BK205</f>
        <v>13520294.735799816</v>
      </c>
      <c r="BJ21" s="9">
        <f>'FIN-P&amp;L_CWS'!BL205</f>
        <v>13544896.041611666</v>
      </c>
    </row>
    <row r="22" spans="2:62" x14ac:dyDescent="0.15">
      <c r="B22" s="33" t="s">
        <v>553</v>
      </c>
      <c r="C22" s="9">
        <f>'FIN-P&amp;L_CWS'!E207</f>
        <v>-16331070</v>
      </c>
      <c r="D22" s="9">
        <f>'FIN-P&amp;L_CWS'!F207</f>
        <v>-16303761.666666668</v>
      </c>
      <c r="E22" s="9">
        <f>'FIN-P&amp;L_CWS'!G207</f>
        <v>-16306818.333333334</v>
      </c>
      <c r="F22" s="9">
        <f>'FIN-P&amp;L_CWS'!H207</f>
        <v>-16305345</v>
      </c>
      <c r="G22" s="9">
        <f>'FIN-P&amp;L_CWS'!I207</f>
        <v>-16340985</v>
      </c>
      <c r="H22" s="9">
        <f>'FIN-P&amp;L_CWS'!J207</f>
        <v>-16342095</v>
      </c>
      <c r="I22" s="9">
        <f>'FIN-P&amp;L_CWS'!K207</f>
        <v>-16374885</v>
      </c>
      <c r="J22" s="9">
        <f>'FIN-P&amp;L_CWS'!L207</f>
        <v>-16342545</v>
      </c>
      <c r="K22" s="9">
        <f>'FIN-P&amp;L_CWS'!M207</f>
        <v>-16336935</v>
      </c>
      <c r="L22" s="9">
        <f>'FIN-P&amp;L_CWS'!N207</f>
        <v>-16309461.678000001</v>
      </c>
      <c r="M22" s="9">
        <f>'FIN-P&amp;L_CWS'!O207</f>
        <v>-16295486.678000001</v>
      </c>
      <c r="N22" s="9">
        <f>'FIN-P&amp;L_CWS'!P207</f>
        <v>-16509406.4925</v>
      </c>
      <c r="O22" s="9">
        <f>'FIN-P&amp;L_CWS'!Q207</f>
        <v>-17766490.392100003</v>
      </c>
      <c r="P22" s="9">
        <f>'FIN-P&amp;L_CWS'!R207</f>
        <v>-17718315.209849998</v>
      </c>
      <c r="Q22" s="9">
        <f>'FIN-P&amp;L_CWS'!S207</f>
        <v>-17585678.794700004</v>
      </c>
      <c r="R22" s="9">
        <f>'FIN-P&amp;L_CWS'!T207</f>
        <v>-17605243.794700004</v>
      </c>
      <c r="S22" s="9">
        <f>'FIN-P&amp;L_CWS'!U207</f>
        <v>-17589278.794700004</v>
      </c>
      <c r="T22" s="9">
        <f>'FIN-P&amp;L_CWS'!V207</f>
        <v>-13593497.128033334</v>
      </c>
      <c r="U22" s="9">
        <f>'FIN-P&amp;L_CWS'!W207</f>
        <v>-11595246.2947</v>
      </c>
      <c r="V22" s="9">
        <f>'FIN-P&amp;L_CWS'!X207</f>
        <v>-11561731.11245</v>
      </c>
      <c r="W22" s="9">
        <f>'FIN-P&amp;L_CWS'!Y207</f>
        <v>-11525002.756200003</v>
      </c>
      <c r="X22" s="9">
        <f>'FIN-P&amp;L_CWS'!Z207</f>
        <v>-11542642.281200001</v>
      </c>
      <c r="Y22" s="9">
        <f>'FIN-P&amp;L_CWS'!AA207</f>
        <v>-11459773.912987499</v>
      </c>
      <c r="Z22" s="9">
        <f>'FIN-P&amp;L_CWS'!AB207</f>
        <v>-11498325.567749999</v>
      </c>
      <c r="AA22" s="9">
        <f>'FIN-P&amp;L_CWS'!AC207</f>
        <v>-10457627.706441667</v>
      </c>
      <c r="AB22" s="9">
        <f>'FIN-P&amp;L_CWS'!AD207</f>
        <v>-10139502.568745</v>
      </c>
      <c r="AC22" s="9">
        <f>'FIN-P&amp;L_CWS'!AE207</f>
        <v>-10024116.926960001</v>
      </c>
      <c r="AD22" s="9">
        <f>'FIN-P&amp;L_CWS'!AF207</f>
        <v>-10046221.926960001</v>
      </c>
      <c r="AE22" s="9">
        <f>'FIN-P&amp;L_CWS'!AG207</f>
        <v>-9918387.2314250004</v>
      </c>
      <c r="AF22" s="9">
        <f>'FIN-P&amp;L_CWS'!AH207</f>
        <v>-9924687.2314250004</v>
      </c>
      <c r="AG22" s="9">
        <f>'FIN-P&amp;L_CWS'!AI207</f>
        <v>-9919768.3456749991</v>
      </c>
      <c r="AH22" s="9">
        <f>'FIN-P&amp;L_CWS'!AJ207</f>
        <v>-10027079.089210002</v>
      </c>
      <c r="AI22" s="9">
        <f>'FIN-P&amp;L_CWS'!AK207</f>
        <v>-10022389.69796</v>
      </c>
      <c r="AJ22" s="9">
        <f>'FIN-P&amp;L_CWS'!AL207</f>
        <v>-10147810.996507499</v>
      </c>
      <c r="AK22" s="9">
        <f>'FIN-P&amp;L_CWS'!AM207</f>
        <v>-10231321.475480001</v>
      </c>
      <c r="AL22" s="9">
        <f>'FIN-P&amp;L_CWS'!AN207</f>
        <v>-10369627.031002499</v>
      </c>
      <c r="AM22" s="9">
        <f>'FIN-P&amp;L_CWS'!AO207</f>
        <v>-11120688.605927624</v>
      </c>
      <c r="AN22" s="9">
        <f>'FIN-P&amp;L_CWS'!AP207</f>
        <v>-10524766.550235625</v>
      </c>
      <c r="AO22" s="9">
        <f>'FIN-P&amp;L_CWS'!AQ207</f>
        <v>-10316280.512745125</v>
      </c>
      <c r="AP22" s="9">
        <f>'FIN-P&amp;L_CWS'!AR207</f>
        <v>-10338467.031400125</v>
      </c>
      <c r="AQ22" s="9">
        <f>'FIN-P&amp;L_CWS'!AS207</f>
        <v>-10120671.051096873</v>
      </c>
      <c r="AR22" s="9">
        <f>'FIN-P&amp;L_CWS'!AT207</f>
        <v>-10126971.051096873</v>
      </c>
      <c r="AS22" s="9">
        <f>'FIN-P&amp;L_CWS'!AU207</f>
        <v>-10121945.218691874</v>
      </c>
      <c r="AT22" s="9">
        <f>'FIN-P&amp;L_CWS'!AV207</f>
        <v>-10319089.680245126</v>
      </c>
      <c r="AU22" s="9">
        <f>'FIN-P&amp;L_CWS'!AW207</f>
        <v>-10314216.699090125</v>
      </c>
      <c r="AV22" s="9">
        <f>'FIN-P&amp;L_CWS'!AX207</f>
        <v>-10534398.345425626</v>
      </c>
      <c r="AW22" s="9">
        <f>'FIN-P&amp;L_CWS'!AY207</f>
        <v>-10707778.913636375</v>
      </c>
      <c r="AX22" s="9">
        <f>'FIN-P&amp;L_CWS'!AZ207</f>
        <v>-10941152.978883374</v>
      </c>
      <c r="AY22" s="9">
        <f>'FIN-P&amp;L_CWS'!BA207</f>
        <v>-11764824.541264268</v>
      </c>
      <c r="AZ22" s="9">
        <f>'FIN-P&amp;L_CWS'!BB207</f>
        <v>-10746145.279957214</v>
      </c>
      <c r="BA22" s="9">
        <f>'FIN-P&amp;L_CWS'!BC207</f>
        <v>-10399888.948484363</v>
      </c>
      <c r="BB22" s="9">
        <f>'FIN-P&amp;L_CWS'!BD207</f>
        <v>-10422144.828191614</v>
      </c>
      <c r="BC22" s="9">
        <f>'FIN-P&amp;L_CWS'!BE207</f>
        <v>-10061759.026093764</v>
      </c>
      <c r="BD22" s="9">
        <f>'FIN-P&amp;L_CWS'!BF207</f>
        <v>-10068059.026093764</v>
      </c>
      <c r="BE22" s="9">
        <f>'FIN-P&amp;L_CWS'!BG207</f>
        <v>-10062963.911386514</v>
      </c>
      <c r="BF22" s="9">
        <f>'FIN-P&amp;L_CWS'!BH207</f>
        <v>-10402698.273484364</v>
      </c>
      <c r="BG22" s="9">
        <f>'FIN-P&amp;L_CWS'!BI207</f>
        <v>-10397752.130997863</v>
      </c>
      <c r="BH22" s="9">
        <f>'FIN-P&amp;L_CWS'!BJ207</f>
        <v>-10755634.717763463</v>
      </c>
      <c r="BI22" s="9">
        <f>'FIN-P&amp;L_CWS'!BK207</f>
        <v>-11071531.937999815</v>
      </c>
      <c r="BJ22" s="9">
        <f>'FIN-P&amp;L_CWS'!BL207</f>
        <v>-11443215.429211665</v>
      </c>
    </row>
    <row r="23" spans="2:62" x14ac:dyDescent="0.15">
      <c r="B23" s="33" t="s">
        <v>554</v>
      </c>
      <c r="C23" s="9">
        <f>'FIN-P&amp;L_CWS'!E208</f>
        <v>-16359662</v>
      </c>
      <c r="D23" s="9">
        <f>'FIN-P&amp;L_CWS'!F208</f>
        <v>-32663423.666666668</v>
      </c>
      <c r="E23" s="9">
        <f>'FIN-P&amp;L_CWS'!G208</f>
        <v>-48970242</v>
      </c>
      <c r="F23" s="9">
        <f>'FIN-P&amp;L_CWS'!H208</f>
        <v>-65275587</v>
      </c>
      <c r="G23" s="9">
        <f>'FIN-P&amp;L_CWS'!I208</f>
        <v>-81616572</v>
      </c>
      <c r="H23" s="9">
        <f>'FIN-P&amp;L_CWS'!J208</f>
        <v>-97958667</v>
      </c>
      <c r="I23" s="9">
        <f>'FIN-P&amp;L_CWS'!K208</f>
        <v>-114333552</v>
      </c>
      <c r="J23" s="9">
        <f>'FIN-P&amp;L_CWS'!L208</f>
        <v>-130676097</v>
      </c>
      <c r="K23" s="9">
        <f>'FIN-P&amp;L_CWS'!M208</f>
        <v>-147013032</v>
      </c>
      <c r="L23" s="9">
        <f>'FIN-P&amp;L_CWS'!N208</f>
        <v>-163322493.678</v>
      </c>
      <c r="M23" s="9">
        <f>'FIN-P&amp;L_CWS'!O208</f>
        <v>-179617980.35600001</v>
      </c>
      <c r="N23" s="9">
        <f>'FIN-P&amp;L_CWS'!P208</f>
        <v>-196127386.84850001</v>
      </c>
      <c r="O23" s="9">
        <f>'FIN-P&amp;L_CWS'!Q208</f>
        <v>-213893877.24060002</v>
      </c>
      <c r="P23" s="9">
        <f>'FIN-P&amp;L_CWS'!R208</f>
        <v>-231612192.45045</v>
      </c>
      <c r="Q23" s="9">
        <f>'FIN-P&amp;L_CWS'!S208</f>
        <v>-249197871.24515</v>
      </c>
      <c r="R23" s="9">
        <f>'FIN-P&amp;L_CWS'!T208</f>
        <v>-266803115.03985</v>
      </c>
      <c r="S23" s="9">
        <f>'FIN-P&amp;L_CWS'!U208</f>
        <v>-284392393.83455002</v>
      </c>
      <c r="T23" s="9">
        <f>'FIN-P&amp;L_CWS'!V208</f>
        <v>-297985890.96258336</v>
      </c>
      <c r="U23" s="9">
        <f>'FIN-P&amp;L_CWS'!W208</f>
        <v>-309581137.25728339</v>
      </c>
      <c r="V23" s="9">
        <f>'FIN-P&amp;L_CWS'!X208</f>
        <v>-321142868.36973339</v>
      </c>
      <c r="W23" s="9">
        <f>'FIN-P&amp;L_CWS'!Y208</f>
        <v>-332667871.12593341</v>
      </c>
      <c r="X23" s="9">
        <f>'FIN-P&amp;L_CWS'!Z208</f>
        <v>-344210513.4071334</v>
      </c>
      <c r="Y23" s="9">
        <f>'FIN-P&amp;L_CWS'!AA208</f>
        <v>-355670287.32012087</v>
      </c>
      <c r="Z23" s="9">
        <f>'FIN-P&amp;L_CWS'!AB208</f>
        <v>-367168612.88787085</v>
      </c>
      <c r="AA23" s="9">
        <f>'FIN-P&amp;L_CWS'!AC208</f>
        <v>-377626240.59431249</v>
      </c>
      <c r="AB23" s="9">
        <f>'FIN-P&amp;L_CWS'!AD208</f>
        <v>-387765743.16305751</v>
      </c>
      <c r="AC23" s="9">
        <f>'FIN-P&amp;L_CWS'!AE208</f>
        <v>-397789860.0900175</v>
      </c>
      <c r="AD23" s="9">
        <f>'FIN-P&amp;L_CWS'!AF208</f>
        <v>-407836082.01697749</v>
      </c>
      <c r="AE23" s="9">
        <f>'FIN-P&amp;L_CWS'!AG208</f>
        <v>-417754469.24840248</v>
      </c>
      <c r="AF23" s="9">
        <f>'FIN-P&amp;L_CWS'!AH208</f>
        <v>-427679156.47982746</v>
      </c>
      <c r="AG23" s="9">
        <f>'FIN-P&amp;L_CWS'!AI208</f>
        <v>-437598924.82550246</v>
      </c>
      <c r="AH23" s="9">
        <f>'FIN-P&amp;L_CWS'!AJ208</f>
        <v>-447626003.91471243</v>
      </c>
      <c r="AI23" s="9">
        <f>'FIN-P&amp;L_CWS'!AK208</f>
        <v>-457648393.61267245</v>
      </c>
      <c r="AJ23" s="9">
        <f>'FIN-P&amp;L_CWS'!AL208</f>
        <v>-467796204.60917997</v>
      </c>
      <c r="AK23" s="9">
        <f>'FIN-P&amp;L_CWS'!AM208</f>
        <v>-478027526.08465999</v>
      </c>
      <c r="AL23" s="9">
        <f>'FIN-P&amp;L_CWS'!AN208</f>
        <v>-488397153.11566252</v>
      </c>
      <c r="AM23" s="9">
        <f>'FIN-P&amp;L_CWS'!AO208</f>
        <v>-499517841.72159016</v>
      </c>
      <c r="AN23" s="9">
        <f>'FIN-P&amp;L_CWS'!AP208</f>
        <v>-510042608.27182579</v>
      </c>
      <c r="AO23" s="9">
        <f>'FIN-P&amp;L_CWS'!AQ208</f>
        <v>-520358888.78457093</v>
      </c>
      <c r="AP23" s="9">
        <f>'FIN-P&amp;L_CWS'!AR208</f>
        <v>-530697355.81597108</v>
      </c>
      <c r="AQ23" s="9">
        <f>'FIN-P&amp;L_CWS'!AS208</f>
        <v>-540818026.86706793</v>
      </c>
      <c r="AR23" s="9">
        <f>'FIN-P&amp;L_CWS'!AT208</f>
        <v>-550944997.91816485</v>
      </c>
      <c r="AS23" s="9">
        <f>'FIN-P&amp;L_CWS'!AU208</f>
        <v>-561066943.13685668</v>
      </c>
      <c r="AT23" s="9">
        <f>'FIN-P&amp;L_CWS'!AV208</f>
        <v>-571386032.81710184</v>
      </c>
      <c r="AU23" s="9">
        <f>'FIN-P&amp;L_CWS'!AW208</f>
        <v>-581700249.51619196</v>
      </c>
      <c r="AV23" s="9">
        <f>'FIN-P&amp;L_CWS'!AX208</f>
        <v>-592234647.86161757</v>
      </c>
      <c r="AW23" s="9">
        <f>'FIN-P&amp;L_CWS'!AY208</f>
        <v>-602942426.77525389</v>
      </c>
      <c r="AX23" s="9">
        <f>'FIN-P&amp;L_CWS'!AZ208</f>
        <v>-613883579.75413728</v>
      </c>
      <c r="AY23" s="9">
        <f>'FIN-P&amp;L_CWS'!BA208</f>
        <v>-625648404.29540157</v>
      </c>
      <c r="AZ23" s="9">
        <f>'FIN-P&amp;L_CWS'!BB208</f>
        <v>-636394549.57535875</v>
      </c>
      <c r="BA23" s="9">
        <f>'FIN-P&amp;L_CWS'!BC208</f>
        <v>-646794438.52384317</v>
      </c>
      <c r="BB23" s="9">
        <f>'FIN-P&amp;L_CWS'!BD208</f>
        <v>-657216583.35203481</v>
      </c>
      <c r="BC23" s="9">
        <f>'FIN-P&amp;L_CWS'!BE208</f>
        <v>-667278342.37812853</v>
      </c>
      <c r="BD23" s="9">
        <f>'FIN-P&amp;L_CWS'!BF208</f>
        <v>-677346401.40422225</v>
      </c>
      <c r="BE23" s="9">
        <f>'FIN-P&amp;L_CWS'!BG208</f>
        <v>-687409365.31560874</v>
      </c>
      <c r="BF23" s="9">
        <f>'FIN-P&amp;L_CWS'!BH208</f>
        <v>-697812063.58909309</v>
      </c>
      <c r="BG23" s="9">
        <f>'FIN-P&amp;L_CWS'!BI208</f>
        <v>-708209815.72009099</v>
      </c>
      <c r="BH23" s="9">
        <f>'FIN-P&amp;L_CWS'!BJ208</f>
        <v>-718965450.43785441</v>
      </c>
      <c r="BI23" s="9">
        <f>'FIN-P&amp;L_CWS'!BK208</f>
        <v>-730036982.37585425</v>
      </c>
      <c r="BJ23" s="9">
        <f>'FIN-P&amp;L_CWS'!BL208</f>
        <v>-741480197.80506587</v>
      </c>
    </row>
    <row r="25" spans="2:62" x14ac:dyDescent="0.15">
      <c r="B25" s="14" t="s">
        <v>686</v>
      </c>
    </row>
    <row r="26" spans="2:62" x14ac:dyDescent="0.15">
      <c r="C26" s="361" t="s">
        <v>35</v>
      </c>
      <c r="D26" s="361"/>
      <c r="E26" s="361"/>
      <c r="F26" s="361"/>
      <c r="G26" s="361"/>
      <c r="H26" s="361"/>
      <c r="I26" s="361"/>
      <c r="J26" s="361"/>
      <c r="K26" s="361"/>
      <c r="L26" s="361"/>
      <c r="M26" s="361"/>
      <c r="N26" s="361"/>
      <c r="O26" s="361" t="s">
        <v>36</v>
      </c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 t="s">
        <v>37</v>
      </c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 t="s">
        <v>38</v>
      </c>
      <c r="AN26" s="361"/>
      <c r="AO26" s="361"/>
      <c r="AP26" s="361"/>
      <c r="AQ26" s="361"/>
      <c r="AR26" s="361"/>
      <c r="AS26" s="361"/>
      <c r="AT26" s="361"/>
      <c r="AU26" s="361"/>
      <c r="AV26" s="361"/>
      <c r="AW26" s="361"/>
      <c r="AX26" s="361"/>
      <c r="AY26" s="361" t="s">
        <v>39</v>
      </c>
      <c r="AZ26" s="361"/>
      <c r="BA26" s="361"/>
      <c r="BB26" s="361"/>
      <c r="BC26" s="361"/>
      <c r="BD26" s="361"/>
      <c r="BE26" s="361"/>
      <c r="BF26" s="361"/>
      <c r="BG26" s="361"/>
      <c r="BH26" s="361"/>
      <c r="BI26" s="361"/>
      <c r="BJ26" s="36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678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378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687</v>
      </c>
      <c r="C34" s="361"/>
      <c r="D34" s="361"/>
      <c r="E34" s="361"/>
      <c r="F34" s="361"/>
      <c r="G34" s="361"/>
      <c r="H34" s="361"/>
      <c r="I34" s="361"/>
      <c r="J34" s="361"/>
      <c r="K34" s="361"/>
      <c r="L34" s="361"/>
      <c r="M34" s="361"/>
      <c r="N34" s="361"/>
      <c r="O34" s="361" t="s">
        <v>36</v>
      </c>
      <c r="P34" s="361"/>
      <c r="Q34" s="361"/>
      <c r="R34" s="361"/>
      <c r="S34" s="361"/>
      <c r="T34" s="361"/>
      <c r="U34" s="361"/>
      <c r="V34" s="361"/>
      <c r="W34" s="361"/>
      <c r="X34" s="361"/>
      <c r="Y34" s="361"/>
      <c r="Z34" s="361"/>
      <c r="AA34" s="361" t="s">
        <v>37</v>
      </c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 t="s">
        <v>38</v>
      </c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 t="s">
        <v>39</v>
      </c>
      <c r="AZ34" s="361"/>
      <c r="BA34" s="361"/>
      <c r="BB34" s="361"/>
      <c r="BC34" s="361"/>
      <c r="BD34" s="361"/>
      <c r="BE34" s="361"/>
      <c r="BF34" s="361"/>
      <c r="BG34" s="361"/>
      <c r="BH34" s="361"/>
      <c r="BI34" s="361"/>
      <c r="BJ34" s="36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378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673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679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680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684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685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688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697</v>
      </c>
    </row>
    <row r="47" spans="2:66" x14ac:dyDescent="0.15">
      <c r="C47" s="75"/>
      <c r="D47" s="361" t="s">
        <v>35</v>
      </c>
      <c r="E47" s="361"/>
      <c r="F47" s="361"/>
      <c r="G47" s="361"/>
      <c r="H47" s="361"/>
      <c r="I47" s="361"/>
      <c r="J47" s="361"/>
      <c r="K47" s="361"/>
      <c r="L47" s="361"/>
      <c r="M47" s="361"/>
      <c r="N47" s="361"/>
      <c r="O47" s="361"/>
      <c r="P47" s="361" t="s">
        <v>36</v>
      </c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361"/>
      <c r="AB47" s="361" t="s">
        <v>37</v>
      </c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 t="s">
        <v>38</v>
      </c>
      <c r="AO47" s="361"/>
      <c r="AP47" s="361"/>
      <c r="AQ47" s="361"/>
      <c r="AR47" s="361"/>
      <c r="AS47" s="361"/>
      <c r="AT47" s="361"/>
      <c r="AU47" s="361"/>
      <c r="AV47" s="361"/>
      <c r="AW47" s="361"/>
      <c r="AX47" s="361"/>
      <c r="AY47" s="361"/>
      <c r="AZ47" s="361" t="s">
        <v>39</v>
      </c>
      <c r="BA47" s="361"/>
      <c r="BB47" s="361"/>
      <c r="BC47" s="361"/>
      <c r="BD47" s="361"/>
      <c r="BE47" s="361"/>
      <c r="BF47" s="361"/>
      <c r="BG47" s="361"/>
      <c r="BH47" s="361"/>
      <c r="BI47" s="361"/>
      <c r="BJ47" s="361"/>
      <c r="BK47" s="361"/>
      <c r="BM47" s="10" t="s">
        <v>666</v>
      </c>
    </row>
    <row r="48" spans="2:66" x14ac:dyDescent="0.15">
      <c r="B48" s="10"/>
      <c r="C48" s="74" t="s">
        <v>149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366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365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368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389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1" t="s">
        <v>35</v>
      </c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361"/>
      <c r="P55" s="361" t="s">
        <v>36</v>
      </c>
      <c r="Q55" s="361"/>
      <c r="R55" s="361"/>
      <c r="S55" s="361"/>
      <c r="T55" s="361"/>
      <c r="U55" s="361"/>
      <c r="V55" s="361"/>
      <c r="W55" s="361"/>
      <c r="X55" s="361"/>
      <c r="Y55" s="361"/>
      <c r="Z55" s="361"/>
      <c r="AA55" s="361"/>
      <c r="AB55" s="361" t="s">
        <v>37</v>
      </c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 t="s">
        <v>38</v>
      </c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 t="s">
        <v>39</v>
      </c>
      <c r="BA55" s="361"/>
      <c r="BB55" s="361"/>
      <c r="BC55" s="361"/>
      <c r="BD55" s="361"/>
      <c r="BE55" s="361"/>
      <c r="BF55" s="361"/>
      <c r="BG55" s="361"/>
      <c r="BH55" s="361"/>
      <c r="BI55" s="361"/>
      <c r="BJ55" s="361"/>
      <c r="BK55" s="361"/>
      <c r="BM55" s="10" t="s">
        <v>666</v>
      </c>
    </row>
    <row r="56" spans="2:66" x14ac:dyDescent="0.15">
      <c r="B56" s="10"/>
      <c r="C56" s="74" t="s">
        <v>149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368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389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1" t="s">
        <v>35</v>
      </c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 t="s">
        <v>36</v>
      </c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 t="s">
        <v>37</v>
      </c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 t="s">
        <v>38</v>
      </c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 t="s">
        <v>39</v>
      </c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</row>
    <row r="2" spans="2:65" x14ac:dyDescent="0.15">
      <c r="D2" s="74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658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217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324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353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355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314</v>
      </c>
      <c r="C12" s="33"/>
    </row>
    <row r="13" spans="2:65" x14ac:dyDescent="0.15">
      <c r="B13" s="16"/>
      <c r="C13" s="33"/>
    </row>
    <row r="14" spans="2:65" x14ac:dyDescent="0.15">
      <c r="B14" s="47" t="s">
        <v>332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327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330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328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350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347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329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351</v>
      </c>
      <c r="C24" s="16"/>
    </row>
    <row r="25" spans="2:65" x14ac:dyDescent="0.15">
      <c r="B25" s="16"/>
      <c r="C25" s="16"/>
    </row>
    <row r="26" spans="2:65" x14ac:dyDescent="0.15">
      <c r="B26" s="47" t="s">
        <v>348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352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354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341</v>
      </c>
      <c r="C30" s="14"/>
    </row>
    <row r="31" spans="2:65" x14ac:dyDescent="0.15">
      <c r="B31" s="14"/>
      <c r="C31" s="14"/>
    </row>
    <row r="32" spans="2:65" x14ac:dyDescent="0.15">
      <c r="B32" s="47" t="s">
        <v>324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349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357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372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342</v>
      </c>
    </row>
    <row r="38" spans="2:66" x14ac:dyDescent="0.15">
      <c r="B38" s="47" t="s">
        <v>364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371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378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383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356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1"/>
      <c r="G2" s="361"/>
      <c r="H2" s="361"/>
      <c r="I2" s="361"/>
      <c r="J2" s="361"/>
      <c r="K2" s="361"/>
      <c r="L2" s="361"/>
      <c r="M2" s="361"/>
      <c r="N2" s="361"/>
      <c r="O2" s="361"/>
      <c r="P2" s="361"/>
      <c r="Q2" s="361"/>
      <c r="R2" s="10"/>
      <c r="S2" s="361" t="s">
        <v>36</v>
      </c>
      <c r="T2" s="361"/>
      <c r="U2" s="361"/>
      <c r="V2" s="361"/>
      <c r="W2" s="361"/>
      <c r="X2" s="361"/>
      <c r="Y2" s="361"/>
      <c r="Z2" s="361"/>
      <c r="AA2" s="361"/>
      <c r="AB2" s="361"/>
      <c r="AC2" s="361"/>
      <c r="AD2" s="361"/>
      <c r="AE2" s="10"/>
      <c r="AF2" s="361" t="s">
        <v>37</v>
      </c>
      <c r="AG2" s="361"/>
      <c r="AH2" s="361"/>
      <c r="AI2" s="361"/>
      <c r="AJ2" s="361"/>
      <c r="AK2" s="361"/>
      <c r="AL2" s="361"/>
      <c r="AM2" s="361"/>
      <c r="AN2" s="361"/>
      <c r="AO2" s="361"/>
      <c r="AP2" s="361"/>
      <c r="AQ2" s="361"/>
      <c r="AR2" s="10"/>
      <c r="AS2" s="361" t="s">
        <v>38</v>
      </c>
      <c r="AT2" s="361"/>
      <c r="AU2" s="361"/>
      <c r="AV2" s="361"/>
      <c r="AW2" s="361"/>
      <c r="AX2" s="361"/>
      <c r="AY2" s="361"/>
      <c r="AZ2" s="361"/>
      <c r="BA2" s="361"/>
      <c r="BB2" s="361"/>
      <c r="BC2" s="361"/>
      <c r="BD2" s="361"/>
      <c r="BE2" s="10"/>
      <c r="BF2" s="361" t="s">
        <v>39</v>
      </c>
      <c r="BG2" s="361"/>
      <c r="BH2" s="361"/>
      <c r="BI2" s="361"/>
      <c r="BJ2" s="361"/>
      <c r="BK2" s="361"/>
      <c r="BL2" s="361"/>
      <c r="BM2" s="361"/>
    </row>
    <row r="3" spans="1:66" ht="14.25" customHeight="1" x14ac:dyDescent="0.15">
      <c r="B3" s="302" t="s">
        <v>665</v>
      </c>
      <c r="C3" s="10" t="s">
        <v>1103</v>
      </c>
      <c r="D3" s="301" t="s">
        <v>217</v>
      </c>
      <c r="E3" s="58" t="s">
        <v>149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373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280</v>
      </c>
      <c r="B5" s="180" t="s">
        <v>665</v>
      </c>
      <c r="C5" s="34" t="s">
        <v>222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223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224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225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226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227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228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229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230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231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232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233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234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235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236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237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219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238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239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240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241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242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243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244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245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246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247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248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249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250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251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252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253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254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255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256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257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258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259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260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261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262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263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264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265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266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267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268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269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270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271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272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273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274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275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276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277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278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7" t="s">
        <v>660</v>
      </c>
      <c r="B67" s="367"/>
      <c r="C67" s="367"/>
      <c r="D67" s="367"/>
      <c r="E67" s="104" t="s">
        <v>217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7" t="s">
        <v>662</v>
      </c>
      <c r="B68" s="367"/>
      <c r="C68" s="367"/>
      <c r="D68" s="367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7" t="s">
        <v>661</v>
      </c>
      <c r="B69" s="367"/>
      <c r="C69" s="367"/>
      <c r="D69" s="367"/>
      <c r="E69" s="104" t="s">
        <v>326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1"/>
      <c r="G75" s="361"/>
      <c r="H75" s="361"/>
      <c r="I75" s="361"/>
      <c r="J75" s="361"/>
      <c r="K75" s="361"/>
      <c r="L75" s="361"/>
      <c r="M75" s="361"/>
      <c r="N75" s="361"/>
      <c r="O75" s="361"/>
      <c r="P75" s="361"/>
      <c r="Q75" s="361"/>
      <c r="R75" s="10"/>
      <c r="S75" s="361" t="s">
        <v>36</v>
      </c>
      <c r="T75" s="361"/>
      <c r="U75" s="361"/>
      <c r="V75" s="361"/>
      <c r="W75" s="361"/>
      <c r="X75" s="361"/>
      <c r="Y75" s="361"/>
      <c r="Z75" s="361"/>
      <c r="AA75" s="361"/>
      <c r="AB75" s="361"/>
      <c r="AC75" s="361"/>
      <c r="AD75" s="361"/>
      <c r="AE75" s="10"/>
      <c r="AF75" s="361" t="s">
        <v>37</v>
      </c>
      <c r="AG75" s="361"/>
      <c r="AH75" s="361"/>
      <c r="AI75" s="361"/>
      <c r="AJ75" s="361"/>
      <c r="AK75" s="361"/>
      <c r="AL75" s="361"/>
      <c r="AM75" s="361"/>
      <c r="AN75" s="361"/>
      <c r="AO75" s="361"/>
      <c r="AP75" s="361"/>
      <c r="AQ75" s="361"/>
      <c r="AR75" s="10"/>
      <c r="AS75" s="361" t="s">
        <v>38</v>
      </c>
      <c r="AT75" s="361"/>
      <c r="AU75" s="361"/>
      <c r="AV75" s="361"/>
      <c r="AW75" s="361"/>
      <c r="AX75" s="361"/>
      <c r="AY75" s="361"/>
      <c r="AZ75" s="361"/>
      <c r="BA75" s="361"/>
      <c r="BB75" s="361"/>
      <c r="BC75" s="361"/>
      <c r="BD75" s="361"/>
      <c r="BE75" s="10"/>
      <c r="BF75" s="361" t="s">
        <v>39</v>
      </c>
      <c r="BG75" s="361"/>
      <c r="BH75" s="361"/>
      <c r="BI75" s="361"/>
      <c r="BJ75" s="361"/>
      <c r="BK75" s="361"/>
      <c r="BL75" s="361"/>
      <c r="BM75" s="361"/>
    </row>
    <row r="76" spans="1:72" ht="14.25" customHeight="1" x14ac:dyDescent="0.15">
      <c r="D76" s="176"/>
      <c r="E76" s="58" t="s">
        <v>149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280</v>
      </c>
      <c r="B78" s="180" t="s">
        <v>221</v>
      </c>
      <c r="C78" s="33" t="s">
        <v>222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223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224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225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226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227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228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229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230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231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232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233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234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235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236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237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219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238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239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240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241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242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243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244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245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246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247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248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249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250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251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252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253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254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255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256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257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258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259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260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261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262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263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264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265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266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267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268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269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270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271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272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273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274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275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276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277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278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7" t="s">
        <v>663</v>
      </c>
      <c r="B140" s="367"/>
      <c r="C140" s="367"/>
      <c r="D140" s="367"/>
      <c r="E140" s="104" t="s">
        <v>217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7" t="s">
        <v>370</v>
      </c>
      <c r="B141" s="367"/>
      <c r="C141" s="367"/>
      <c r="D141" s="367"/>
      <c r="E141" s="104" t="s">
        <v>326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7" t="s">
        <v>664</v>
      </c>
      <c r="B142" s="367"/>
      <c r="C142" s="367"/>
      <c r="D142" s="367"/>
      <c r="E142" s="104" t="s">
        <v>326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361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149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496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497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498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499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500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501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1" t="s">
        <v>35</v>
      </c>
      <c r="E11" s="361"/>
      <c r="F11" s="361"/>
      <c r="G11" s="361"/>
      <c r="H11" s="361"/>
      <c r="I11" s="361"/>
      <c r="J11" s="361"/>
      <c r="K11" s="361"/>
      <c r="L11" s="361"/>
      <c r="M11" s="361"/>
      <c r="N11" s="361"/>
      <c r="O11" s="361"/>
      <c r="P11" s="361" t="s">
        <v>36</v>
      </c>
      <c r="Q11" s="361"/>
      <c r="R11" s="361"/>
      <c r="S11" s="361"/>
      <c r="T11" s="361"/>
      <c r="U11" s="361"/>
      <c r="V11" s="361"/>
      <c r="W11" s="361"/>
      <c r="X11" s="361"/>
      <c r="Y11" s="361"/>
      <c r="Z11" s="361"/>
      <c r="AA11" s="361"/>
      <c r="AB11" s="361" t="s">
        <v>37</v>
      </c>
      <c r="AC11" s="361"/>
      <c r="AD11" s="361"/>
      <c r="AE11" s="361"/>
      <c r="AF11" s="361"/>
      <c r="AG11" s="361"/>
      <c r="AH11" s="361"/>
      <c r="AI11" s="361"/>
      <c r="AJ11" s="361"/>
      <c r="AK11" s="361"/>
      <c r="AL11" s="361"/>
      <c r="AM11" s="361"/>
      <c r="AN11" s="361" t="s">
        <v>38</v>
      </c>
      <c r="AO11" s="361"/>
      <c r="AP11" s="361"/>
      <c r="AQ11" s="361"/>
      <c r="AR11" s="361"/>
      <c r="AS11" s="361"/>
      <c r="AT11" s="361"/>
      <c r="AU11" s="361"/>
      <c r="AV11" s="361"/>
      <c r="AW11" s="361"/>
      <c r="AX11" s="361"/>
      <c r="AY11" s="361"/>
      <c r="AZ11" s="361" t="s">
        <v>39</v>
      </c>
      <c r="BA11" s="361"/>
      <c r="BB11" s="361"/>
      <c r="BC11" s="361"/>
      <c r="BD11" s="361"/>
      <c r="BE11" s="361"/>
      <c r="BF11" s="361"/>
      <c r="BG11" s="361"/>
      <c r="BH11" s="361"/>
      <c r="BI11" s="361"/>
      <c r="BJ11" s="361"/>
      <c r="BK11" s="361"/>
    </row>
    <row r="12" spans="2:64" x14ac:dyDescent="0.15">
      <c r="C12" s="74" t="s">
        <v>149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311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496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497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498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499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500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501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1" t="s">
        <v>35</v>
      </c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 t="s">
        <v>36</v>
      </c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 t="s">
        <v>37</v>
      </c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 t="s">
        <v>38</v>
      </c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/>
      <c r="BB1" s="361" t="s">
        <v>39</v>
      </c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5"/>
    </row>
    <row r="2" spans="2:67" x14ac:dyDescent="0.15">
      <c r="B2" s="16" t="s">
        <v>194</v>
      </c>
      <c r="E2" s="10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8" t="s">
        <v>294</v>
      </c>
      <c r="BO2" s="368"/>
    </row>
    <row r="3" spans="2:67" hidden="1" x14ac:dyDescent="0.15">
      <c r="C3" s="10" t="s">
        <v>316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317</v>
      </c>
      <c r="D4" s="10" t="s">
        <v>217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531</v>
      </c>
      <c r="C6" s="33"/>
      <c r="D6" s="33"/>
      <c r="E6" s="34"/>
    </row>
    <row r="7" spans="2:67" x14ac:dyDescent="0.15">
      <c r="B7" s="47" t="s">
        <v>165</v>
      </c>
      <c r="C7" s="47" t="s">
        <v>216</v>
      </c>
      <c r="D7" s="33"/>
      <c r="E7" s="63">
        <f>'OPEX _CWS '!C47</f>
        <v>0</v>
      </c>
      <c r="F7" s="63">
        <f>'OPEX _CWS '!D47</f>
        <v>2000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-500</v>
      </c>
      <c r="X7" s="63">
        <f>'OPEX _CWS '!V47</f>
        <v>-250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-250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175</v>
      </c>
      <c r="C8" s="47" t="s">
        <v>216</v>
      </c>
      <c r="D8" s="62"/>
      <c r="E8" s="63">
        <f>'OPEX _CWS '!C38</f>
        <v>0</v>
      </c>
      <c r="F8" s="63">
        <f>'OPEX _CWS '!D38</f>
        <v>17500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-5000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-2500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532</v>
      </c>
      <c r="C9" s="73"/>
      <c r="D9" s="143"/>
      <c r="E9" s="64">
        <f>SUM(E7:E8)</f>
        <v>0</v>
      </c>
      <c r="F9" s="64">
        <f t="shared" ref="F9:BM9" si="0">SUM(F7:F8)</f>
        <v>19500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-5500</v>
      </c>
      <c r="X9" s="64">
        <f t="shared" si="0"/>
        <v>-250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-2750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186</v>
      </c>
      <c r="C12" s="62">
        <v>10000</v>
      </c>
      <c r="D12" s="62" t="s">
        <v>218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447</v>
      </c>
      <c r="C13" s="62">
        <v>3500</v>
      </c>
      <c r="D13" s="62" t="s">
        <v>218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533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423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193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187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192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426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189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190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191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424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441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442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425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443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188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427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195</v>
      </c>
      <c r="C40" s="10"/>
      <c r="D40" s="64"/>
      <c r="E40" s="64">
        <f t="shared" ref="E40:AJ40" si="3">E38+E14+E9</f>
        <v>0</v>
      </c>
      <c r="F40" s="64">
        <f t="shared" si="3"/>
        <v>46000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-5500</v>
      </c>
      <c r="X40" s="64">
        <f t="shared" si="3"/>
        <v>6750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-2750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101500</v>
      </c>
      <c r="AC41" s="38">
        <f>SUM(R40:AC40)</f>
        <v>1250</v>
      </c>
      <c r="AO41" s="38">
        <f>SUM(AD40:AO40)</f>
        <v>-2750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1"/>
      <c r="C2" s="361"/>
      <c r="D2" s="361"/>
      <c r="E2" s="361"/>
      <c r="F2" s="361"/>
      <c r="G2" s="361"/>
      <c r="H2" s="361"/>
      <c r="I2" s="361"/>
      <c r="J2" s="361"/>
      <c r="K2" s="361"/>
      <c r="L2" s="361"/>
      <c r="M2" s="361"/>
      <c r="N2" s="361" t="s">
        <v>36</v>
      </c>
      <c r="O2" s="361"/>
      <c r="P2" s="361"/>
      <c r="Q2" s="361"/>
      <c r="R2" s="361"/>
      <c r="S2" s="361"/>
      <c r="T2" s="361"/>
      <c r="U2" s="361"/>
      <c r="V2" s="361"/>
      <c r="W2" s="361"/>
      <c r="X2" s="361"/>
      <c r="Y2" s="361"/>
      <c r="Z2" s="361" t="s">
        <v>37</v>
      </c>
      <c r="AA2" s="361"/>
      <c r="AB2" s="361"/>
      <c r="AC2" s="361"/>
      <c r="AD2" s="361"/>
      <c r="AE2" s="361"/>
      <c r="AF2" s="361"/>
      <c r="AG2" s="361"/>
      <c r="AH2" s="361"/>
      <c r="AI2" s="361"/>
      <c r="AJ2" s="361"/>
      <c r="AK2" s="361"/>
      <c r="AL2" s="361" t="s">
        <v>38</v>
      </c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/>
      <c r="AX2" s="361" t="s">
        <v>39</v>
      </c>
      <c r="AY2" s="361"/>
      <c r="AZ2" s="361"/>
      <c r="BA2" s="361"/>
      <c r="BB2" s="361"/>
      <c r="BC2" s="361"/>
      <c r="BD2" s="361"/>
      <c r="BE2" s="361"/>
      <c r="BF2" s="361"/>
      <c r="BG2" s="361"/>
      <c r="BH2" s="361"/>
      <c r="BI2" s="361"/>
    </row>
    <row r="3" spans="1:63" ht="14" x14ac:dyDescent="0.15">
      <c r="C3" s="58" t="s">
        <v>149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286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1" t="s">
        <v>35</v>
      </c>
      <c r="C14" s="361"/>
      <c r="D14" s="361"/>
      <c r="E14" s="361"/>
      <c r="F14" s="361"/>
      <c r="G14" s="361"/>
      <c r="H14" s="361"/>
      <c r="I14" s="361"/>
      <c r="J14" s="361"/>
      <c r="K14" s="361"/>
      <c r="L14" s="361"/>
      <c r="M14" s="361"/>
      <c r="N14" s="361" t="s">
        <v>36</v>
      </c>
      <c r="O14" s="361"/>
      <c r="P14" s="361"/>
      <c r="Q14" s="361"/>
      <c r="R14" s="361"/>
      <c r="S14" s="361"/>
      <c r="T14" s="361"/>
      <c r="U14" s="361"/>
      <c r="V14" s="361"/>
      <c r="W14" s="361"/>
      <c r="X14" s="361"/>
      <c r="Y14" s="361"/>
      <c r="Z14" s="361" t="s">
        <v>37</v>
      </c>
      <c r="AA14" s="361"/>
      <c r="AB14" s="361"/>
      <c r="AC14" s="361"/>
      <c r="AD14" s="361"/>
      <c r="AE14" s="361"/>
      <c r="AF14" s="361"/>
      <c r="AG14" s="361"/>
      <c r="AH14" s="361"/>
      <c r="AI14" s="361"/>
      <c r="AJ14" s="361"/>
      <c r="AK14" s="361"/>
      <c r="AL14" s="361" t="s">
        <v>38</v>
      </c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61" t="s">
        <v>39</v>
      </c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</row>
    <row r="15" spans="1:63" ht="14" x14ac:dyDescent="0.15">
      <c r="C15" s="58" t="s">
        <v>149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1096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282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1097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284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169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285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286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194</v>
      </c>
      <c r="C2" s="10" t="s">
        <v>149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531</v>
      </c>
      <c r="C4" s="33"/>
      <c r="D4" s="33"/>
      <c r="E4" s="34"/>
      <c r="F4"/>
      <c r="G4"/>
      <c r="H4"/>
      <c r="BN4" s="37"/>
    </row>
    <row r="5" spans="1:66" x14ac:dyDescent="0.15">
      <c r="B5" s="47" t="s">
        <v>165</v>
      </c>
      <c r="C5" s="62">
        <f>'CAPEX _CWS '!E7</f>
        <v>0</v>
      </c>
      <c r="D5" s="62">
        <f>SUM('CAPEX _CWS '!F7:Q7)</f>
        <v>2000</v>
      </c>
      <c r="E5" s="62">
        <f>SUM('CAPEX _CWS '!R7:AC7)</f>
        <v>-750</v>
      </c>
      <c r="F5" s="62">
        <f>SUM('CAPEX _CWS '!AD7:AO7)</f>
        <v>-250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175</v>
      </c>
      <c r="C6" s="62">
        <f>'CAPEX _CWS '!E8</f>
        <v>0</v>
      </c>
      <c r="D6" s="62">
        <f>SUM('CAPEX _CWS '!F8:Q8)</f>
        <v>17500</v>
      </c>
      <c r="E6" s="62">
        <f>SUM('CAPEX _CWS '!R8:AC8)</f>
        <v>-5000</v>
      </c>
      <c r="F6" s="62">
        <f>SUM('CAPEX _CWS '!AD8:AO8)</f>
        <v>-2500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532</v>
      </c>
      <c r="C7" s="62">
        <f>'CAPEX _CWS '!E9</f>
        <v>0</v>
      </c>
      <c r="D7" s="62">
        <f>SUM('CAPEX _CWS '!F9:Q9)</f>
        <v>19500</v>
      </c>
      <c r="E7" s="62">
        <f>SUM('CAPEX _CWS '!R9:AC9)</f>
        <v>-5750</v>
      </c>
      <c r="F7" s="62">
        <f>SUM('CAPEX _CWS '!AD9:AO9)</f>
        <v>-2750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407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186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447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533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423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193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187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192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426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189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190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191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424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441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442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425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443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188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427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195</v>
      </c>
      <c r="C38" s="62">
        <f>'CAPEX _CWS '!E40</f>
        <v>0</v>
      </c>
      <c r="D38" s="62">
        <f>SUM('CAPEX _CWS '!F40:Q40)</f>
        <v>101500</v>
      </c>
      <c r="E38" s="62">
        <f>SUM('CAPEX _CWS '!R40:AC40)</f>
        <v>1250</v>
      </c>
      <c r="F38" s="62">
        <f>SUM('CAPEX _CWS '!AD40:AO40)</f>
        <v>-2750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295</v>
      </c>
      <c r="C41" s="10" t="s">
        <v>149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286</v>
      </c>
      <c r="C50" s="64">
        <f>'CAPEX-FA_CWS '!C12</f>
        <v>0</v>
      </c>
      <c r="D50" s="64">
        <f>'CAPEX-FA_CWS '!D12</f>
        <v>82625</v>
      </c>
      <c r="E50" s="64">
        <f>'CAPEX-FA_CWS '!E12</f>
        <v>62991.666666666664</v>
      </c>
      <c r="F50" s="64">
        <f>'CAPEX-FA_CWS '!F12</f>
        <v>38637.5</v>
      </c>
      <c r="G50" s="64">
        <f>'CAPEX-FA_CWS '!G12</f>
        <v>16987.5</v>
      </c>
      <c r="H50" s="64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9" t="s">
        <v>289</v>
      </c>
      <c r="I1" s="369"/>
      <c r="J1" s="369"/>
      <c r="K1" s="369"/>
      <c r="L1" s="68"/>
      <c r="M1" s="293" t="s">
        <v>292</v>
      </c>
      <c r="N1" s="293" t="s">
        <v>293</v>
      </c>
    </row>
    <row r="2" spans="1:66" ht="16" x14ac:dyDescent="0.2">
      <c r="H2" s="293" t="s">
        <v>290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291</v>
      </c>
      <c r="P2" s="268"/>
      <c r="Q2" s="268"/>
    </row>
    <row r="3" spans="1:66" x14ac:dyDescent="0.15"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10"/>
      <c r="S3" s="361" t="s">
        <v>36</v>
      </c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10"/>
      <c r="AF3" s="361" t="s">
        <v>37</v>
      </c>
      <c r="AG3" s="361"/>
      <c r="AH3" s="361"/>
      <c r="AI3" s="361"/>
      <c r="AJ3" s="361"/>
      <c r="AK3" s="361"/>
      <c r="AL3" s="361"/>
      <c r="AM3" s="361"/>
      <c r="AN3" s="361"/>
      <c r="AO3" s="361"/>
      <c r="AP3" s="361"/>
      <c r="AQ3" s="361"/>
      <c r="AR3" s="10"/>
      <c r="AS3" s="361" t="s">
        <v>38</v>
      </c>
      <c r="AT3" s="361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10"/>
      <c r="BF3" s="361" t="s">
        <v>39</v>
      </c>
      <c r="BG3" s="361"/>
      <c r="BH3" s="361"/>
      <c r="BI3" s="361"/>
      <c r="BJ3" s="361"/>
      <c r="BK3" s="361"/>
      <c r="BL3" s="361"/>
      <c r="BM3" s="361"/>
    </row>
    <row r="4" spans="1:66" ht="14" x14ac:dyDescent="0.15">
      <c r="D4" s="6"/>
      <c r="E4" s="58" t="s">
        <v>149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280</v>
      </c>
      <c r="B6" s="34" t="s">
        <v>221</v>
      </c>
      <c r="C6" s="33" t="s">
        <v>222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223</v>
      </c>
      <c r="B7" s="180">
        <v>0</v>
      </c>
      <c r="C7" s="33" t="s">
        <v>149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224</v>
      </c>
      <c r="B8" s="180">
        <v>1</v>
      </c>
      <c r="C8" s="33" t="s">
        <v>40</v>
      </c>
      <c r="D8" s="67">
        <f>'CAPEX _CWS '!$F$40</f>
        <v>46000</v>
      </c>
      <c r="E8" s="67"/>
      <c r="F8" s="70">
        <f>$D8/$N$2</f>
        <v>766.66666666666663</v>
      </c>
      <c r="G8" s="63">
        <f>IF(SUM(F8)&lt;$D8,$D8/$N$2,0)</f>
        <v>766.66666666666663</v>
      </c>
      <c r="H8" s="63">
        <f>IF(SUM($E8:G8)&lt;$D8,$D8/$N$2,0)</f>
        <v>766.66666666666663</v>
      </c>
      <c r="I8" s="63">
        <f>IF(SUM($E8:H8)&lt;$D8,$D8/$N$2,0)</f>
        <v>766.66666666666663</v>
      </c>
      <c r="J8" s="63">
        <f>IF(SUM($E8:I8)&lt;$D8,$D8/$N$2,0)</f>
        <v>766.66666666666663</v>
      </c>
      <c r="K8" s="63">
        <f>IF(SUM($E8:J8)&lt;$D8,$D8/$N$2,0)</f>
        <v>766.66666666666663</v>
      </c>
      <c r="L8" s="63">
        <f>IF(SUM($E8:K8)&lt;$D8,$D8/$N$2,0)</f>
        <v>766.66666666666663</v>
      </c>
      <c r="M8" s="63">
        <f>IF(SUM($E8:L8)&lt;$D8,$D8/$N$2,0)</f>
        <v>766.66666666666663</v>
      </c>
      <c r="N8" s="63">
        <f>IF(SUM($E8:M8)&lt;$D8,$D8/$N$2,0)</f>
        <v>766.66666666666663</v>
      </c>
      <c r="O8" s="63">
        <f>IF(SUM($E8:N8)&lt;$D8,$D8/$N$2,0)</f>
        <v>766.66666666666663</v>
      </c>
      <c r="P8" s="63">
        <f>IF(SUM($E8:O8)&lt;$D8,$D8/$N$2,0)</f>
        <v>766.66666666666663</v>
      </c>
      <c r="Q8" s="63">
        <f>IF(SUM($E8:P8)&lt;$D8,$D8/$N$2,0)</f>
        <v>766.66666666666663</v>
      </c>
      <c r="R8" s="63">
        <f>IF(SUM($E8:Q8)&lt;$D8,$D8/$N$2,0)</f>
        <v>766.66666666666663</v>
      </c>
      <c r="S8" s="63">
        <f>IF(SUM($E8:R8)&lt;$D8,$D8/$N$2,0)</f>
        <v>766.66666666666663</v>
      </c>
      <c r="T8" s="63">
        <f>IF(SUM($E8:S8)&lt;$D8,$D8/$N$2,0)</f>
        <v>766.66666666666663</v>
      </c>
      <c r="U8" s="63">
        <f>IF(SUM($E8:T8)&lt;$D8,$D8/$N$2,0)</f>
        <v>766.66666666666663</v>
      </c>
      <c r="V8" s="63">
        <f>IF(SUM($E8:U8)&lt;$D8,$D8/$N$2,0)</f>
        <v>766.66666666666663</v>
      </c>
      <c r="W8" s="63">
        <f>IF(SUM($E8:V8)&lt;$D8,$D8/$N$2,0)</f>
        <v>766.66666666666663</v>
      </c>
      <c r="X8" s="63">
        <f>IF(SUM($E8:W8)&lt;$D8,$D8/$N$2,0)</f>
        <v>766.66666666666663</v>
      </c>
      <c r="Y8" s="63">
        <f>IF(SUM($E8:X8)&lt;$D8,$D8/$N$2,0)</f>
        <v>766.66666666666663</v>
      </c>
      <c r="Z8" s="63">
        <f>IF(SUM($E8:Y8)&lt;$D8,$D8/$N$2,0)</f>
        <v>766.66666666666663</v>
      </c>
      <c r="AA8" s="63">
        <f>IF(SUM($E8:Z8)&lt;$D8,$D8/$N$2,0)</f>
        <v>766.66666666666663</v>
      </c>
      <c r="AB8" s="63">
        <f>IF(SUM($E8:AA8)&lt;$D8,$D8/$N$2,0)</f>
        <v>766.66666666666663</v>
      </c>
      <c r="AC8" s="63">
        <f>IF(SUM($E8:AB8)&lt;$D8,$D8/$N$2,0)</f>
        <v>766.66666666666663</v>
      </c>
      <c r="AD8" s="63">
        <f>IF(SUM($E8:AC8)&lt;$D8,$D8/$N$2,0)</f>
        <v>766.66666666666663</v>
      </c>
      <c r="AE8" s="63">
        <f>IF(SUM($E8:AD8)&lt;$D8,$D8/$N$2,0)</f>
        <v>766.66666666666663</v>
      </c>
      <c r="AF8" s="63">
        <f>IF(SUM($E8:AE8)&lt;$D8,$D8/$N$2,0)</f>
        <v>766.66666666666663</v>
      </c>
      <c r="AG8" s="63">
        <f>IF(SUM($E8:AF8)&lt;$D8,$D8/$N$2,0)</f>
        <v>766.66666666666663</v>
      </c>
      <c r="AH8" s="63">
        <f>IF(SUM($E8:AG8)&lt;$D8,$D8/$N$2,0)</f>
        <v>766.66666666666663</v>
      </c>
      <c r="AI8" s="63">
        <f>IF(SUM($E8:AH8)&lt;$D8,$D8/$N$2,0)</f>
        <v>766.66666666666663</v>
      </c>
      <c r="AJ8" s="63">
        <f>IF(SUM($E8:AI8)&lt;$D8,$D8/$N$2,0)</f>
        <v>766.66666666666663</v>
      </c>
      <c r="AK8" s="63">
        <f>IF(SUM($E8:AJ8)&lt;$D8,$D8/$N$2,0)</f>
        <v>766.66666666666663</v>
      </c>
      <c r="AL8" s="63">
        <f>IF(SUM($E8:AK8)&lt;$D8,$D8/$N$2,0)</f>
        <v>766.66666666666663</v>
      </c>
      <c r="AM8" s="63">
        <f>IF(SUM($E8:AL8)&lt;$D8,$D8/$N$2,0)</f>
        <v>766.66666666666663</v>
      </c>
      <c r="AN8" s="63">
        <f>IF(SUM($E8:AM8)&lt;$D8,$D8/$N$2,0)</f>
        <v>766.66666666666663</v>
      </c>
      <c r="AO8" s="63">
        <f>IF(SUM($E8:AN8)&lt;$D8,$D8/$N$2,0)</f>
        <v>766.66666666666663</v>
      </c>
      <c r="AP8" s="63">
        <f>IF(SUM($E8:AO8)&lt;$D8,$D8/$N$2,0)</f>
        <v>766.66666666666663</v>
      </c>
      <c r="AQ8" s="63">
        <f>IF(SUM($E8:AP8)&lt;$D8,$D8/$N$2,0)</f>
        <v>766.66666666666663</v>
      </c>
      <c r="AR8" s="63">
        <f>IF(SUM($E8:AQ8)&lt;$D8,$D8/$N$2,0)</f>
        <v>766.66666666666663</v>
      </c>
      <c r="AS8" s="63">
        <f>IF(SUM($E8:AR8)&lt;$D8,$D8/$N$2,0)</f>
        <v>766.66666666666663</v>
      </c>
      <c r="AT8" s="63">
        <f>IF(SUM($E8:AS8)&lt;$D8,$D8/$N$2,0)</f>
        <v>766.66666666666663</v>
      </c>
      <c r="AU8" s="63">
        <f>IF(SUM($E8:AT8)&lt;$D8,$D8/$N$2,0)</f>
        <v>766.66666666666663</v>
      </c>
      <c r="AV8" s="63">
        <f>IF(SUM($E8:AU8)&lt;$D8,$D8/$N$2,0)</f>
        <v>766.66666666666663</v>
      </c>
      <c r="AW8" s="63">
        <f>IF(SUM($E8:AV8)&lt;$D8,$D8/$N$2,0)</f>
        <v>766.66666666666663</v>
      </c>
      <c r="AX8" s="63">
        <f>IF(SUM($E8:AW8)&lt;$D8,$D8/$N$2,0)</f>
        <v>766.66666666666663</v>
      </c>
      <c r="AY8" s="63">
        <f>IF(SUM($E8:AX8)&lt;$D8,$D8/$N$2,0)</f>
        <v>766.66666666666663</v>
      </c>
      <c r="AZ8" s="63">
        <f>IF(SUM($E8:AY8)&lt;$D8,$D8/$N$2,0)</f>
        <v>766.66666666666663</v>
      </c>
      <c r="BA8" s="63">
        <f>IF(SUM($E8:AZ8)&lt;$D8,$D8/$N$2,0)</f>
        <v>766.66666666666663</v>
      </c>
      <c r="BB8" s="63">
        <f>IF(SUM($E8:BA8)&lt;$D8,$D8/$N$2,0)</f>
        <v>766.66666666666663</v>
      </c>
      <c r="BC8" s="63">
        <f>IF(SUM($E8:BB8)&lt;$D8,$D8/$N$2,0)</f>
        <v>766.66666666666663</v>
      </c>
      <c r="BD8" s="63">
        <f>IF(SUM($E8:BC8)&lt;$D8,$D8/$N$2,0)</f>
        <v>766.66666666666663</v>
      </c>
      <c r="BE8" s="63">
        <f>IF(SUM($E8:BD8)&lt;$D8,$D8/$N$2,0)</f>
        <v>766.66666666666663</v>
      </c>
      <c r="BF8" s="63">
        <f>IF(SUM($E8:BE8)&lt;$D8,$D8/$N$2,0)</f>
        <v>766.66666666666663</v>
      </c>
      <c r="BG8" s="63">
        <f>IF(SUM($E8:BF8)&lt;$D8,$D8/$N$2,0)</f>
        <v>766.66666666666663</v>
      </c>
      <c r="BH8" s="63">
        <f>IF(SUM($E8:BG8)&lt;$D8,$D8/$N$2,0)</f>
        <v>766.66666666666663</v>
      </c>
      <c r="BI8" s="63">
        <f>IF(SUM($E8:BH8)&lt;$D8,$D8/$N$2,0)</f>
        <v>766.66666666666663</v>
      </c>
      <c r="BJ8" s="63">
        <f>IF(SUM($E8:BI8)&lt;$D8,$D8/$N$2,0)</f>
        <v>766.66666666666663</v>
      </c>
      <c r="BK8" s="63">
        <f>IF(SUM($E8:BJ8)&lt;$D8,$D8/$N$2,0)</f>
        <v>766.66666666666663</v>
      </c>
      <c r="BL8" s="63">
        <f>IF(SUM($E8:BK8)&lt;$D8,$D8/$N$2,0)</f>
        <v>766.66666666666663</v>
      </c>
      <c r="BM8" s="63">
        <f>IF(SUM($E8:BL8)&lt;$D8,$D8/$N$2,0)</f>
        <v>766.66666666666663</v>
      </c>
    </row>
    <row r="9" spans="1:66" x14ac:dyDescent="0.15">
      <c r="A9" s="34" t="s">
        <v>225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226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227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228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229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230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231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232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233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234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235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236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237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219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238</v>
      </c>
      <c r="B25" s="180">
        <v>2</v>
      </c>
      <c r="C25" s="33" t="s">
        <v>45</v>
      </c>
      <c r="D25" s="67">
        <f>'CAPEX _CWS '!$W$40</f>
        <v>-5500</v>
      </c>
      <c r="E25" s="67"/>
      <c r="W25" s="70">
        <f>$D25/$N$2</f>
        <v>-91.666666666666671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239</v>
      </c>
      <c r="B26" s="180">
        <v>2</v>
      </c>
      <c r="C26" s="33" t="s">
        <v>46</v>
      </c>
      <c r="D26" s="67">
        <f>'CAPEX _CWS '!$X$40</f>
        <v>6750</v>
      </c>
      <c r="E26" s="67"/>
      <c r="X26" s="70">
        <f>$D26/$N$2</f>
        <v>112.5</v>
      </c>
      <c r="Y26" s="63">
        <f>IF(SUM(X26)&lt;$D26,$D26/$N$2,0)</f>
        <v>112.5</v>
      </c>
      <c r="Z26" s="63">
        <f>IF(SUM($E26:Y26)&lt;$D26,$D26/$N$2,0)</f>
        <v>112.5</v>
      </c>
      <c r="AA26" s="63">
        <f>IF(SUM($E26:Z26)&lt;$D26,$D26/$N$2,0)</f>
        <v>112.5</v>
      </c>
      <c r="AB26" s="63">
        <f>IF(SUM($E26:AA26)&lt;$D26,$D26/$N$2,0)</f>
        <v>112.5</v>
      </c>
      <c r="AC26" s="63">
        <f>IF(SUM($E26:AB26)&lt;$D26,$D26/$N$2,0)</f>
        <v>112.5</v>
      </c>
      <c r="AD26" s="63">
        <f>IF(SUM($E26:AC26)&lt;$D26,$D26/$N$2,0)</f>
        <v>112.5</v>
      </c>
      <c r="AE26" s="63">
        <f>IF(SUM($E26:AD26)&lt;$D26,$D26/$N$2,0)</f>
        <v>112.5</v>
      </c>
      <c r="AF26" s="63">
        <f>IF(SUM($E26:AE26)&lt;$D26,$D26/$N$2,0)</f>
        <v>112.5</v>
      </c>
      <c r="AG26" s="63">
        <f>IF(SUM($E26:AF26)&lt;$D26,$D26/$N$2,0)</f>
        <v>112.5</v>
      </c>
      <c r="AH26" s="63">
        <f>IF(SUM($E26:AG26)&lt;$D26,$D26/$N$2,0)</f>
        <v>112.5</v>
      </c>
      <c r="AI26" s="63">
        <f>IF(SUM($E26:AH26)&lt;$D26,$D26/$N$2,0)</f>
        <v>112.5</v>
      </c>
      <c r="AJ26" s="63">
        <f>IF(SUM($E26:AI26)&lt;$D26,$D26/$N$2,0)</f>
        <v>112.5</v>
      </c>
      <c r="AK26" s="63">
        <f>IF(SUM($E26:AJ26)&lt;$D26,$D26/$N$2,0)</f>
        <v>112.5</v>
      </c>
      <c r="AL26" s="63">
        <f>IF(SUM($E26:AK26)&lt;$D26,$D26/$N$2,0)</f>
        <v>112.5</v>
      </c>
      <c r="AM26" s="63">
        <f>IF(SUM($E26:AL26)&lt;$D26,$D26/$N$2,0)</f>
        <v>112.5</v>
      </c>
      <c r="AN26" s="63">
        <f>IF(SUM($E26:AM26)&lt;$D26,$D26/$N$2,0)</f>
        <v>112.5</v>
      </c>
      <c r="AO26" s="63">
        <f>IF(SUM($E26:AN26)&lt;$D26,$D26/$N$2,0)</f>
        <v>112.5</v>
      </c>
      <c r="AP26" s="63">
        <f>IF(SUM($E26:AO26)&lt;$D26,$D26/$N$2,0)</f>
        <v>112.5</v>
      </c>
      <c r="AQ26" s="63">
        <f>IF(SUM($E26:AP26)&lt;$D26,$D26/$N$2,0)</f>
        <v>112.5</v>
      </c>
      <c r="AR26" s="63">
        <f>IF(SUM($E26:AQ26)&lt;$D26,$D26/$N$2,0)</f>
        <v>112.5</v>
      </c>
      <c r="AS26" s="63">
        <f>IF(SUM($E26:AR26)&lt;$D26,$D26/$N$2,0)</f>
        <v>112.5</v>
      </c>
      <c r="AT26" s="63">
        <f>IF(SUM($E26:AS26)&lt;$D26,$D26/$N$2,0)</f>
        <v>112.5</v>
      </c>
      <c r="AU26" s="63">
        <f>IF(SUM($E26:AT26)&lt;$D26,$D26/$N$2,0)</f>
        <v>112.5</v>
      </c>
      <c r="AV26" s="63">
        <f>IF(SUM($E26:AU26)&lt;$D26,$D26/$N$2,0)</f>
        <v>112.5</v>
      </c>
      <c r="AW26" s="63">
        <f>IF(SUM($E26:AV26)&lt;$D26,$D26/$N$2,0)</f>
        <v>112.5</v>
      </c>
      <c r="AX26" s="63">
        <f>IF(SUM($E26:AW26)&lt;$D26,$D26/$N$2,0)</f>
        <v>112.5</v>
      </c>
      <c r="AY26" s="63">
        <f>IF(SUM($E26:AX26)&lt;$D26,$D26/$N$2,0)</f>
        <v>112.5</v>
      </c>
      <c r="AZ26" s="63">
        <f>IF(SUM($E26:AY26)&lt;$D26,$D26/$N$2,0)</f>
        <v>112.5</v>
      </c>
      <c r="BA26" s="63">
        <f>IF(SUM($E26:AZ26)&lt;$D26,$D26/$N$2,0)</f>
        <v>112.5</v>
      </c>
      <c r="BB26" s="63">
        <f>IF(SUM($E26:BA26)&lt;$D26,$D26/$N$2,0)</f>
        <v>112.5</v>
      </c>
      <c r="BC26" s="63">
        <f>IF(SUM($E26:BB26)&lt;$D26,$D26/$N$2,0)</f>
        <v>112.5</v>
      </c>
      <c r="BD26" s="63">
        <f>IF(SUM($E26:BC26)&lt;$D26,$D26/$N$2,0)</f>
        <v>112.5</v>
      </c>
      <c r="BE26" s="63">
        <f>IF(SUM($E26:BD26)&lt;$D26,$D26/$N$2,0)</f>
        <v>112.5</v>
      </c>
      <c r="BF26" s="63">
        <f>IF(SUM($E26:BE26)&lt;$D26,$D26/$N$2,0)</f>
        <v>112.5</v>
      </c>
      <c r="BG26" s="63">
        <f>IF(SUM($E26:BF26)&lt;$D26,$D26/$N$2,0)</f>
        <v>112.5</v>
      </c>
      <c r="BH26" s="63">
        <f>IF(SUM($E26:BG26)&lt;$D26,$D26/$N$2,0)</f>
        <v>112.5</v>
      </c>
      <c r="BI26" s="63">
        <f>IF(SUM($E26:BH26)&lt;$D26,$D26/$N$2,0)</f>
        <v>112.5</v>
      </c>
      <c r="BJ26" s="63">
        <f>IF(SUM($E26:BI26)&lt;$D26,$D26/$N$2,0)</f>
        <v>112.5</v>
      </c>
      <c r="BK26" s="63">
        <f>IF(SUM($E26:BJ26)&lt;$D26,$D26/$N$2,0)</f>
        <v>112.5</v>
      </c>
      <c r="BL26" s="63">
        <f>IF(SUM($E26:BK26)&lt;$D26,$D26/$N$2,0)</f>
        <v>112.5</v>
      </c>
      <c r="BM26" s="63">
        <f>IF(SUM($E26:BL26)&lt;$D26,$D26/$N$2,0)</f>
        <v>112.5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240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241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242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243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244</v>
      </c>
      <c r="B32" s="180">
        <v>3</v>
      </c>
      <c r="C32" s="33" t="s">
        <v>40</v>
      </c>
      <c r="D32" s="67">
        <f>'CAPEX _CWS '!$AD$40</f>
        <v>-2750</v>
      </c>
      <c r="E32" s="67"/>
      <c r="AD32" s="70">
        <f>$D32/$N$2</f>
        <v>-45.833333333333336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245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246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247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248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249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250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251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252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253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254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255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256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257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258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259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260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261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262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263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264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265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266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267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268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269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270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271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272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273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274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275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276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277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278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279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288</v>
      </c>
      <c r="E69" s="66">
        <f t="shared" ref="E69:AJ69" si="0">SUM(E7:E68)</f>
        <v>0</v>
      </c>
      <c r="F69" s="66">
        <f t="shared" si="0"/>
        <v>766.66666666666663</v>
      </c>
      <c r="G69" s="66">
        <f t="shared" si="0"/>
        <v>1358.3333333333333</v>
      </c>
      <c r="H69" s="66">
        <f t="shared" si="0"/>
        <v>1525</v>
      </c>
      <c r="I69" s="66">
        <f t="shared" si="0"/>
        <v>1691.6666666666667</v>
      </c>
      <c r="J69" s="66">
        <f t="shared" si="0"/>
        <v>1691.6666666666667</v>
      </c>
      <c r="K69" s="66">
        <f t="shared" si="0"/>
        <v>1691.6666666666667</v>
      </c>
      <c r="L69" s="66">
        <f t="shared" si="0"/>
        <v>1691.6666666666667</v>
      </c>
      <c r="M69" s="66">
        <f t="shared" si="0"/>
        <v>1691.6666666666667</v>
      </c>
      <c r="N69" s="66">
        <f t="shared" si="0"/>
        <v>1691.6666666666667</v>
      </c>
      <c r="O69" s="66">
        <f t="shared" si="0"/>
        <v>1691.6666666666667</v>
      </c>
      <c r="P69" s="66">
        <f t="shared" si="0"/>
        <v>1691.6666666666667</v>
      </c>
      <c r="Q69" s="66">
        <f t="shared" si="0"/>
        <v>1691.6666666666667</v>
      </c>
      <c r="R69" s="66">
        <f t="shared" si="0"/>
        <v>1691.6666666666667</v>
      </c>
      <c r="S69" s="66">
        <f t="shared" si="0"/>
        <v>1691.6666666666667</v>
      </c>
      <c r="T69" s="66">
        <f t="shared" si="0"/>
        <v>1691.6666666666667</v>
      </c>
      <c r="U69" s="66">
        <f t="shared" si="0"/>
        <v>1691.6666666666667</v>
      </c>
      <c r="V69" s="66">
        <f t="shared" si="0"/>
        <v>1691.6666666666667</v>
      </c>
      <c r="W69" s="66">
        <f t="shared" si="0"/>
        <v>1600</v>
      </c>
      <c r="X69" s="66">
        <f t="shared" si="0"/>
        <v>1804.1666666666667</v>
      </c>
      <c r="Y69" s="66">
        <f t="shared" si="0"/>
        <v>1804.1666666666667</v>
      </c>
      <c r="Z69" s="66">
        <f t="shared" si="0"/>
        <v>1804.1666666666667</v>
      </c>
      <c r="AA69" s="66">
        <f t="shared" si="0"/>
        <v>1804.1666666666667</v>
      </c>
      <c r="AB69" s="66">
        <f t="shared" si="0"/>
        <v>1804.1666666666667</v>
      </c>
      <c r="AC69" s="66">
        <f t="shared" si="0"/>
        <v>1804.1666666666667</v>
      </c>
      <c r="AD69" s="66">
        <f t="shared" si="0"/>
        <v>1758.3333333333335</v>
      </c>
      <c r="AE69" s="66">
        <f t="shared" si="0"/>
        <v>1804.1666666666667</v>
      </c>
      <c r="AF69" s="66">
        <f t="shared" si="0"/>
        <v>1804.1666666666667</v>
      </c>
      <c r="AG69" s="66">
        <f t="shared" si="0"/>
        <v>1804.1666666666667</v>
      </c>
      <c r="AH69" s="66">
        <f t="shared" si="0"/>
        <v>1804.1666666666667</v>
      </c>
      <c r="AI69" s="66">
        <f t="shared" si="0"/>
        <v>1804.1666666666667</v>
      </c>
      <c r="AJ69" s="66">
        <f t="shared" si="0"/>
        <v>1804.1666666666667</v>
      </c>
      <c r="AK69" s="66">
        <f t="shared" ref="AK69:BM69" si="1">SUM(AK7:AK68)</f>
        <v>1804.1666666666667</v>
      </c>
      <c r="AL69" s="66">
        <f t="shared" si="1"/>
        <v>1804.1666666666667</v>
      </c>
      <c r="AM69" s="66">
        <f t="shared" si="1"/>
        <v>1804.1666666666667</v>
      </c>
      <c r="AN69" s="66">
        <f t="shared" si="1"/>
        <v>1804.1666666666667</v>
      </c>
      <c r="AO69" s="66">
        <f t="shared" si="1"/>
        <v>1804.1666666666667</v>
      </c>
      <c r="AP69" s="66">
        <f t="shared" si="1"/>
        <v>1804.1666666666667</v>
      </c>
      <c r="AQ69" s="66">
        <f t="shared" si="1"/>
        <v>1804.1666666666667</v>
      </c>
      <c r="AR69" s="66">
        <f t="shared" si="1"/>
        <v>1804.1666666666667</v>
      </c>
      <c r="AS69" s="66">
        <f t="shared" si="1"/>
        <v>1804.1666666666667</v>
      </c>
      <c r="AT69" s="66">
        <f t="shared" si="1"/>
        <v>1804.1666666666667</v>
      </c>
      <c r="AU69" s="66">
        <f t="shared" si="1"/>
        <v>1804.1666666666667</v>
      </c>
      <c r="AV69" s="66">
        <f t="shared" si="1"/>
        <v>1804.1666666666667</v>
      </c>
      <c r="AW69" s="66">
        <f t="shared" si="1"/>
        <v>1804.1666666666667</v>
      </c>
      <c r="AX69" s="66">
        <f t="shared" si="1"/>
        <v>1804.1666666666667</v>
      </c>
      <c r="AY69" s="66">
        <f t="shared" si="1"/>
        <v>1804.1666666666667</v>
      </c>
      <c r="AZ69" s="66">
        <f t="shared" si="1"/>
        <v>1804.1666666666667</v>
      </c>
      <c r="BA69" s="66">
        <f t="shared" si="1"/>
        <v>1804.1666666666667</v>
      </c>
      <c r="BB69" s="66">
        <f t="shared" si="1"/>
        <v>1804.1666666666667</v>
      </c>
      <c r="BC69" s="66">
        <f t="shared" si="1"/>
        <v>1804.1666666666667</v>
      </c>
      <c r="BD69" s="66">
        <f t="shared" si="1"/>
        <v>1804.1666666666667</v>
      </c>
      <c r="BE69" s="66">
        <f t="shared" si="1"/>
        <v>1804.1666666666667</v>
      </c>
      <c r="BF69" s="66">
        <f t="shared" si="1"/>
        <v>1804.1666666666667</v>
      </c>
      <c r="BG69" s="66">
        <f t="shared" si="1"/>
        <v>1804.1666666666667</v>
      </c>
      <c r="BH69" s="66">
        <f t="shared" si="1"/>
        <v>1804.1666666666667</v>
      </c>
      <c r="BI69" s="66">
        <f t="shared" si="1"/>
        <v>1804.1666666666667</v>
      </c>
      <c r="BJ69" s="66">
        <f t="shared" si="1"/>
        <v>1804.1666666666667</v>
      </c>
      <c r="BK69" s="66">
        <f t="shared" si="1"/>
        <v>1804.1666666666667</v>
      </c>
      <c r="BL69" s="66">
        <f t="shared" si="1"/>
        <v>1804.1666666666667</v>
      </c>
      <c r="BM69" s="66">
        <f t="shared" si="1"/>
        <v>1804.1666666666667</v>
      </c>
      <c r="BN69" s="66">
        <f>SUM(E69:BM69)</f>
        <v>104662.50000000007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18875</v>
      </c>
      <c r="AC70" s="38">
        <f>SUM(R69:AC69)</f>
        <v>20883.333333333336</v>
      </c>
      <c r="AO70" s="38">
        <f>SUM(AD69:AO69)</f>
        <v>21604.166666666668</v>
      </c>
      <c r="BA70" s="38">
        <f>SUM(AP69:BA69)</f>
        <v>21650</v>
      </c>
      <c r="BM70" s="38">
        <f>SUM(BB69:BM69)</f>
        <v>21650</v>
      </c>
      <c r="BN70" s="38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149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164</v>
      </c>
      <c r="C5" s="64">
        <f>'OPEX-M_CWS'!E6</f>
        <v>0</v>
      </c>
      <c r="D5" s="64">
        <f>SUM('OPEX-M_CWS'!F6:Q6)</f>
        <v>19200</v>
      </c>
      <c r="E5" s="64">
        <f>SUM('OPEX-M_CWS'!R6:AC6)</f>
        <v>15200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181</v>
      </c>
      <c r="C7" s="84"/>
      <c r="D7" s="70"/>
      <c r="E7" s="70"/>
      <c r="F7" s="70"/>
      <c r="G7" s="70"/>
      <c r="H7" s="70"/>
    </row>
    <row r="8" spans="2:9" x14ac:dyDescent="0.15">
      <c r="B8" s="47" t="s">
        <v>179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300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166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167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180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168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297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184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177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170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307</v>
      </c>
      <c r="C21" s="64"/>
      <c r="D21" s="70"/>
      <c r="E21" s="70"/>
      <c r="F21" s="70"/>
      <c r="G21" s="70"/>
      <c r="H21" s="70"/>
    </row>
    <row r="22" spans="2:9" x14ac:dyDescent="0.15">
      <c r="B22" s="47" t="s">
        <v>301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302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171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306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182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183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178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309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176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172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169</v>
      </c>
      <c r="C37" s="64">
        <f>'OPEX-M_CWS'!E38</f>
        <v>0</v>
      </c>
      <c r="D37" s="64">
        <f>SUM('OPEX-M_CWS'!F38:Q38)</f>
        <v>18875</v>
      </c>
      <c r="E37" s="64">
        <f>SUM('OPEX-M_CWS'!R38:AC38)</f>
        <v>20883.333333333336</v>
      </c>
      <c r="F37" s="64">
        <f>SUM('OPEX-M_CWS'!AD38:AO38)</f>
        <v>21604.166666666668</v>
      </c>
      <c r="G37" s="64">
        <f>SUM('OPEX-M_CWS'!AP38:BA38)</f>
        <v>21650</v>
      </c>
      <c r="H37" s="64">
        <f>SUM('OPEX-M_CWS'!BB38:BM38)</f>
        <v>21650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299</v>
      </c>
      <c r="C39" s="64">
        <f>'OPEX-M_CWS'!E40</f>
        <v>25852</v>
      </c>
      <c r="D39" s="64">
        <f>SUM('OPEX-M_CWS'!F40:Q40)</f>
        <v>86555</v>
      </c>
      <c r="E39" s="64">
        <f>SUM('OPEX-M_CWS'!R40:AC40)</f>
        <v>69902.833333333328</v>
      </c>
      <c r="F39" s="64">
        <f>SUM('OPEX-M_CWS'!AD40:AO40)</f>
        <v>66230.75416666668</v>
      </c>
      <c r="G39" s="64">
        <f>SUM('OPEX-M_CWS'!AP40:BA40)</f>
        <v>67605.832187499982</v>
      </c>
      <c r="H39" s="64">
        <f>SUM('OPEX-M_CWS'!BB40:BM40)</f>
        <v>69073.943242187495</v>
      </c>
      <c r="I39" s="35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1" t="s">
        <v>320</v>
      </c>
      <c r="B2" s="361"/>
    </row>
    <row r="3" spans="1:63" x14ac:dyDescent="0.15">
      <c r="A3" s="10"/>
      <c r="B3" s="10"/>
    </row>
    <row r="4" spans="1:63" x14ac:dyDescent="0.15">
      <c r="A4" s="14" t="s">
        <v>310</v>
      </c>
      <c r="B4" s="14"/>
    </row>
    <row r="5" spans="1:63" x14ac:dyDescent="0.15">
      <c r="C5" s="361" t="s">
        <v>35</v>
      </c>
      <c r="D5" s="361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 t="s">
        <v>36</v>
      </c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 t="s">
        <v>37</v>
      </c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 t="s">
        <v>38</v>
      </c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 t="s">
        <v>39</v>
      </c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7" customFormat="1" hidden="1" x14ac:dyDescent="0.15">
      <c r="B17" s="37" t="s">
        <v>311</v>
      </c>
      <c r="N17" s="38">
        <f>SUM(C8:N15)</f>
        <v>86555.000000000044</v>
      </c>
      <c r="Z17" s="38">
        <f>SUM(O8:Z15)</f>
        <v>69902.833333333328</v>
      </c>
      <c r="AL17" s="38">
        <f>SUM(AA8:AL15)</f>
        <v>66230.754166666622</v>
      </c>
      <c r="AX17" s="38">
        <f>SUM(AM8:AX15)</f>
        <v>67605.832187499982</v>
      </c>
      <c r="BJ17" s="38">
        <f>SUM(AY8:BJ15)</f>
        <v>69073.943242187495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1" t="s">
        <v>35</v>
      </c>
      <c r="D21" s="361"/>
      <c r="E21" s="361"/>
      <c r="F21" s="361"/>
      <c r="G21" s="361"/>
      <c r="H21" s="361"/>
      <c r="I21" s="361"/>
      <c r="J21" s="361"/>
      <c r="K21" s="361"/>
      <c r="L21" s="361"/>
      <c r="M21" s="361"/>
      <c r="N21" s="361"/>
      <c r="O21" s="361" t="s">
        <v>36</v>
      </c>
      <c r="P21" s="361"/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 t="s">
        <v>37</v>
      </c>
      <c r="AB21" s="361"/>
      <c r="AC21" s="361"/>
      <c r="AD21" s="361"/>
      <c r="AE21" s="361"/>
      <c r="AF21" s="361"/>
      <c r="AG21" s="361"/>
      <c r="AH21" s="361"/>
      <c r="AI21" s="361"/>
      <c r="AJ21" s="361"/>
      <c r="AK21" s="361"/>
      <c r="AL21" s="361"/>
      <c r="AM21" s="361" t="s">
        <v>38</v>
      </c>
      <c r="AN21" s="361"/>
      <c r="AO21" s="361"/>
      <c r="AP21" s="361"/>
      <c r="AQ21" s="361"/>
      <c r="AR21" s="361"/>
      <c r="AS21" s="361"/>
      <c r="AT21" s="361"/>
      <c r="AU21" s="361"/>
      <c r="AV21" s="361"/>
      <c r="AW21" s="361"/>
      <c r="AX21" s="361"/>
      <c r="AY21" s="361" t="s">
        <v>39</v>
      </c>
      <c r="AZ21" s="361"/>
      <c r="BA21" s="361"/>
      <c r="BB21" s="361"/>
      <c r="BC21" s="361"/>
      <c r="BD21" s="361"/>
      <c r="BE21" s="361"/>
      <c r="BF21" s="361"/>
      <c r="BG21" s="361"/>
      <c r="BH21" s="361"/>
      <c r="BI21" s="361"/>
      <c r="BJ21" s="36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318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1130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1131</v>
      </c>
      <c r="C26" s="66">
        <f>C27</f>
        <v>766.66666666666663</v>
      </c>
      <c r="D26" s="66">
        <f t="shared" ref="D26:AI26" si="3">D27+C26</f>
        <v>2125</v>
      </c>
      <c r="E26" s="66">
        <f t="shared" si="3"/>
        <v>3650</v>
      </c>
      <c r="F26" s="66">
        <f t="shared" si="3"/>
        <v>5341.666666666667</v>
      </c>
      <c r="G26" s="66">
        <f t="shared" si="3"/>
        <v>7033.3333333333339</v>
      </c>
      <c r="H26" s="66">
        <f t="shared" si="3"/>
        <v>8725</v>
      </c>
      <c r="I26" s="66">
        <f t="shared" si="3"/>
        <v>10416.666666666666</v>
      </c>
      <c r="J26" s="66">
        <f t="shared" si="3"/>
        <v>12108.333333333332</v>
      </c>
      <c r="K26" s="66">
        <f t="shared" si="3"/>
        <v>13799.999999999998</v>
      </c>
      <c r="L26" s="66">
        <f t="shared" si="3"/>
        <v>15491.666666666664</v>
      </c>
      <c r="M26" s="66">
        <f t="shared" si="3"/>
        <v>17183.333333333332</v>
      </c>
      <c r="N26" s="66">
        <f t="shared" si="3"/>
        <v>18875</v>
      </c>
      <c r="O26" s="66">
        <f t="shared" si="3"/>
        <v>20566.666666666668</v>
      </c>
      <c r="P26" s="66">
        <f t="shared" si="3"/>
        <v>22258.333333333336</v>
      </c>
      <c r="Q26" s="66">
        <f t="shared" si="3"/>
        <v>23950.000000000004</v>
      </c>
      <c r="R26" s="66">
        <f t="shared" si="3"/>
        <v>25641.666666666672</v>
      </c>
      <c r="S26" s="66">
        <f t="shared" si="3"/>
        <v>27333.333333333339</v>
      </c>
      <c r="T26" s="66">
        <f t="shared" si="3"/>
        <v>28933.333333333339</v>
      </c>
      <c r="U26" s="66">
        <f t="shared" si="3"/>
        <v>30737.500000000007</v>
      </c>
      <c r="V26" s="66">
        <f t="shared" si="3"/>
        <v>32541.666666666675</v>
      </c>
      <c r="W26" s="66">
        <f t="shared" si="3"/>
        <v>34345.833333333343</v>
      </c>
      <c r="X26" s="66">
        <f t="shared" si="3"/>
        <v>36150.000000000007</v>
      </c>
      <c r="Y26" s="66">
        <f t="shared" si="3"/>
        <v>37954.166666666672</v>
      </c>
      <c r="Z26" s="66">
        <f t="shared" si="3"/>
        <v>39758.333333333336</v>
      </c>
      <c r="AA26" s="66">
        <f t="shared" si="3"/>
        <v>41516.666666666672</v>
      </c>
      <c r="AB26" s="66">
        <f t="shared" si="3"/>
        <v>43320.833333333336</v>
      </c>
      <c r="AC26" s="66">
        <f t="shared" si="3"/>
        <v>45125</v>
      </c>
      <c r="AD26" s="66">
        <f t="shared" si="3"/>
        <v>46929.166666666664</v>
      </c>
      <c r="AE26" s="66">
        <f t="shared" si="3"/>
        <v>48733.333333333328</v>
      </c>
      <c r="AF26" s="66">
        <f t="shared" si="3"/>
        <v>50537.499999999993</v>
      </c>
      <c r="AG26" s="66">
        <f t="shared" si="3"/>
        <v>52341.666666666657</v>
      </c>
      <c r="AH26" s="66">
        <f t="shared" si="3"/>
        <v>54145.833333333321</v>
      </c>
      <c r="AI26" s="66">
        <f t="shared" si="3"/>
        <v>55949.999999999985</v>
      </c>
      <c r="AJ26" s="66">
        <f t="shared" ref="AJ26:BJ26" si="4">AJ27+AI26</f>
        <v>57754.16666666665</v>
      </c>
      <c r="AK26" s="66">
        <f t="shared" si="4"/>
        <v>59558.333333333314</v>
      </c>
      <c r="AL26" s="66">
        <f t="shared" si="4"/>
        <v>61362.499999999978</v>
      </c>
      <c r="AM26" s="66">
        <f t="shared" si="4"/>
        <v>63166.666666666642</v>
      </c>
      <c r="AN26" s="66">
        <f t="shared" si="4"/>
        <v>64970.833333333307</v>
      </c>
      <c r="AO26" s="66">
        <f t="shared" si="4"/>
        <v>66774.999999999971</v>
      </c>
      <c r="AP26" s="66">
        <f t="shared" si="4"/>
        <v>68579.166666666642</v>
      </c>
      <c r="AQ26" s="66">
        <f t="shared" si="4"/>
        <v>70383.333333333314</v>
      </c>
      <c r="AR26" s="66">
        <f t="shared" si="4"/>
        <v>72187.499999999985</v>
      </c>
      <c r="AS26" s="66">
        <f t="shared" si="4"/>
        <v>73991.666666666657</v>
      </c>
      <c r="AT26" s="66">
        <f t="shared" si="4"/>
        <v>75795.833333333328</v>
      </c>
      <c r="AU26" s="66">
        <f t="shared" si="4"/>
        <v>77600</v>
      </c>
      <c r="AV26" s="66">
        <f t="shared" si="4"/>
        <v>79404.166666666672</v>
      </c>
      <c r="AW26" s="66">
        <f t="shared" si="4"/>
        <v>81208.333333333343</v>
      </c>
      <c r="AX26" s="66">
        <f t="shared" si="4"/>
        <v>83012.500000000015</v>
      </c>
      <c r="AY26" s="66">
        <f t="shared" si="4"/>
        <v>84816.666666666686</v>
      </c>
      <c r="AZ26" s="66">
        <f t="shared" si="4"/>
        <v>86620.833333333358</v>
      </c>
      <c r="BA26" s="66">
        <f t="shared" si="4"/>
        <v>88425.000000000029</v>
      </c>
      <c r="BB26" s="66">
        <f t="shared" si="4"/>
        <v>90229.166666666701</v>
      </c>
      <c r="BC26" s="66">
        <f t="shared" si="4"/>
        <v>92033.333333333372</v>
      </c>
      <c r="BD26" s="66">
        <f t="shared" si="4"/>
        <v>93837.500000000044</v>
      </c>
      <c r="BE26" s="66">
        <f t="shared" si="4"/>
        <v>95641.666666666715</v>
      </c>
      <c r="BF26" s="66">
        <f t="shared" si="4"/>
        <v>97445.833333333387</v>
      </c>
      <c r="BG26" s="66">
        <f t="shared" si="4"/>
        <v>99250.000000000058</v>
      </c>
      <c r="BH26" s="66">
        <f t="shared" si="4"/>
        <v>101054.16666666673</v>
      </c>
      <c r="BI26" s="66">
        <f t="shared" si="4"/>
        <v>102858.3333333334</v>
      </c>
      <c r="BJ26" s="66">
        <f t="shared" si="4"/>
        <v>104662.50000000007</v>
      </c>
    </row>
    <row r="27" spans="1:62" x14ac:dyDescent="0.15">
      <c r="B27" s="33" t="s">
        <v>169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1" t="s">
        <v>35</v>
      </c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 t="s">
        <v>36</v>
      </c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 t="s">
        <v>37</v>
      </c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 t="s">
        <v>38</v>
      </c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/>
      <c r="BB1" s="361" t="s">
        <v>39</v>
      </c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5"/>
    </row>
    <row r="2" spans="1:66" x14ac:dyDescent="0.15">
      <c r="B2" s="74" t="s">
        <v>1057</v>
      </c>
      <c r="C2" s="82" t="s">
        <v>303</v>
      </c>
      <c r="D2" s="74" t="s">
        <v>304</v>
      </c>
      <c r="E2" s="74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150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163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164</v>
      </c>
      <c r="B6" s="34" t="s">
        <v>1060</v>
      </c>
      <c r="C6" s="27" t="s">
        <v>298</v>
      </c>
      <c r="D6" s="10" t="s">
        <v>298</v>
      </c>
      <c r="E6" s="64">
        <f>'OPEX _CWS '!C43</f>
        <v>0</v>
      </c>
      <c r="F6" s="64">
        <f>'OPEX _CWS '!D43</f>
        <v>1600</v>
      </c>
      <c r="G6" s="64">
        <f>'OPEX _CWS '!E43</f>
        <v>1600</v>
      </c>
      <c r="H6" s="64">
        <f>'OPEX _CWS '!F43</f>
        <v>1600</v>
      </c>
      <c r="I6" s="64">
        <f>'OPEX _CWS '!G43</f>
        <v>1600</v>
      </c>
      <c r="J6" s="64">
        <f>'OPEX _CWS '!H43</f>
        <v>1600</v>
      </c>
      <c r="K6" s="64">
        <f>'OPEX _CWS '!I43</f>
        <v>1600</v>
      </c>
      <c r="L6" s="64">
        <f>'OPEX _CWS '!J43</f>
        <v>1600</v>
      </c>
      <c r="M6" s="64">
        <f>'OPEX _CWS '!K43</f>
        <v>1600</v>
      </c>
      <c r="N6" s="64">
        <f>'OPEX _CWS '!L43</f>
        <v>1600</v>
      </c>
      <c r="O6" s="64">
        <f>'OPEX _CWS '!M43</f>
        <v>1600</v>
      </c>
      <c r="P6" s="64">
        <f>'OPEX _CWS '!N43</f>
        <v>1600</v>
      </c>
      <c r="Q6" s="64">
        <f>'OPEX _CWS '!O43</f>
        <v>1600</v>
      </c>
      <c r="R6" s="64">
        <f>'OPEX _CWS '!P43</f>
        <v>1600</v>
      </c>
      <c r="S6" s="64">
        <f>'OPEX _CWS '!Q43</f>
        <v>1600</v>
      </c>
      <c r="T6" s="64">
        <f>'OPEX _CWS '!R43</f>
        <v>1600</v>
      </c>
      <c r="U6" s="64">
        <f>'OPEX _CWS '!S43</f>
        <v>1600</v>
      </c>
      <c r="V6" s="64">
        <f>'OPEX _CWS '!T43</f>
        <v>1600</v>
      </c>
      <c r="W6" s="64">
        <f>'OPEX _CWS '!U43</f>
        <v>1200</v>
      </c>
      <c r="X6" s="64">
        <f>'OPEX _CWS '!V43</f>
        <v>1000</v>
      </c>
      <c r="Y6" s="64">
        <f>'OPEX _CWS '!W43</f>
        <v>1000</v>
      </c>
      <c r="Z6" s="64">
        <f>'OPEX _CWS '!X43</f>
        <v>1000</v>
      </c>
      <c r="AA6" s="64">
        <f>'OPEX _CWS '!Y43</f>
        <v>1000</v>
      </c>
      <c r="AB6" s="64">
        <f>'OPEX _CWS '!Z43</f>
        <v>1000</v>
      </c>
      <c r="AC6" s="64">
        <f>'OPEX _CWS '!AA43</f>
        <v>1000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181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179</v>
      </c>
      <c r="B9" s="34" t="s">
        <v>1059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300</v>
      </c>
      <c r="B10" s="34" t="s">
        <v>1059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166</v>
      </c>
      <c r="B11" s="34" t="s">
        <v>1059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167</v>
      </c>
      <c r="B12" s="34" t="s">
        <v>1060</v>
      </c>
      <c r="C12" s="281" t="s">
        <v>298</v>
      </c>
      <c r="D12" s="267" t="s">
        <v>298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180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313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168</v>
      </c>
      <c r="B16" s="34" t="s">
        <v>1059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297</v>
      </c>
      <c r="B17" s="34" t="s">
        <v>1059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184</v>
      </c>
      <c r="B18" s="34" t="s">
        <v>1059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177</v>
      </c>
      <c r="B19" s="34" t="s">
        <v>1059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170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307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301</v>
      </c>
      <c r="B23" s="34" t="s">
        <v>1059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302</v>
      </c>
      <c r="B24" s="267" t="s">
        <v>1061</v>
      </c>
      <c r="C24" s="281" t="s">
        <v>305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171</v>
      </c>
      <c r="B25" s="34" t="s">
        <v>1059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306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308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182</v>
      </c>
      <c r="B29" s="34" t="s">
        <v>1059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183</v>
      </c>
      <c r="B30" s="34" t="s">
        <v>1059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178</v>
      </c>
      <c r="B31" s="267" t="s">
        <v>315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309</v>
      </c>
      <c r="B32" s="34" t="s">
        <v>296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176</v>
      </c>
      <c r="B34" s="34" t="s">
        <v>1059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172</v>
      </c>
      <c r="B36" s="34" t="s">
        <v>1059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169</v>
      </c>
      <c r="B38" s="75" t="s">
        <v>1058</v>
      </c>
      <c r="C38" s="281"/>
      <c r="D38" s="267" t="s">
        <v>298</v>
      </c>
      <c r="E38" s="86">
        <f>'CAPEX-DEP_CWS '!E69</f>
        <v>0</v>
      </c>
      <c r="F38" s="86">
        <f>'CAPEX-DEP_CWS '!F69</f>
        <v>766.66666666666663</v>
      </c>
      <c r="G38" s="86">
        <f>'CAPEX-DEP_CWS '!G69</f>
        <v>1358.3333333333333</v>
      </c>
      <c r="H38" s="86">
        <f>'CAPEX-DEP_CWS '!H69</f>
        <v>1525</v>
      </c>
      <c r="I38" s="86">
        <f>'CAPEX-DEP_CWS '!I69</f>
        <v>1691.6666666666667</v>
      </c>
      <c r="J38" s="86">
        <f>'CAPEX-DEP_CWS '!J69</f>
        <v>1691.6666666666667</v>
      </c>
      <c r="K38" s="86">
        <f>'CAPEX-DEP_CWS '!K69</f>
        <v>1691.6666666666667</v>
      </c>
      <c r="L38" s="86">
        <f>'CAPEX-DEP_CWS '!L69</f>
        <v>1691.6666666666667</v>
      </c>
      <c r="M38" s="86">
        <f>'CAPEX-DEP_CWS '!M69</f>
        <v>1691.6666666666667</v>
      </c>
      <c r="N38" s="86">
        <f>'CAPEX-DEP_CWS '!N69</f>
        <v>1691.6666666666667</v>
      </c>
      <c r="O38" s="86">
        <f>'CAPEX-DEP_CWS '!O69</f>
        <v>1691.6666666666667</v>
      </c>
      <c r="P38" s="86">
        <f>'CAPEX-DEP_CWS '!P69</f>
        <v>1691.6666666666667</v>
      </c>
      <c r="Q38" s="86">
        <f>'CAPEX-DEP_CWS '!Q69</f>
        <v>1691.6666666666667</v>
      </c>
      <c r="R38" s="86">
        <f>'CAPEX-DEP_CWS '!R69</f>
        <v>1691.6666666666667</v>
      </c>
      <c r="S38" s="86">
        <f>'CAPEX-DEP_CWS '!S69</f>
        <v>1691.6666666666667</v>
      </c>
      <c r="T38" s="86">
        <f>'CAPEX-DEP_CWS '!T69</f>
        <v>1691.6666666666667</v>
      </c>
      <c r="U38" s="86">
        <f>'CAPEX-DEP_CWS '!U69</f>
        <v>1691.6666666666667</v>
      </c>
      <c r="V38" s="86">
        <f>'CAPEX-DEP_CWS '!V69</f>
        <v>1691.6666666666667</v>
      </c>
      <c r="W38" s="86">
        <f>'CAPEX-DEP_CWS '!W69</f>
        <v>1600</v>
      </c>
      <c r="X38" s="86">
        <f>'CAPEX-DEP_CWS '!X69</f>
        <v>1804.1666666666667</v>
      </c>
      <c r="Y38" s="86">
        <f>'CAPEX-DEP_CWS '!Y69</f>
        <v>1804.1666666666667</v>
      </c>
      <c r="Z38" s="86">
        <f>'CAPEX-DEP_CWS '!Z69</f>
        <v>1804.1666666666667</v>
      </c>
      <c r="AA38" s="86">
        <f>'CAPEX-DEP_CWS '!AA69</f>
        <v>1804.1666666666667</v>
      </c>
      <c r="AB38" s="86">
        <f>'CAPEX-DEP_CWS '!AB69</f>
        <v>1804.1666666666667</v>
      </c>
      <c r="AC38" s="86">
        <f>'CAPEX-DEP_CWS '!AC69</f>
        <v>1804.1666666666667</v>
      </c>
      <c r="AD38" s="86">
        <f>'CAPEX-DEP_CWS '!AD69</f>
        <v>1758.3333333333335</v>
      </c>
      <c r="AE38" s="86">
        <f>'CAPEX-DEP_CWS '!AE69</f>
        <v>1804.1666666666667</v>
      </c>
      <c r="AF38" s="86">
        <f>'CAPEX-DEP_CWS '!AF69</f>
        <v>1804.1666666666667</v>
      </c>
      <c r="AG38" s="86">
        <f>'CAPEX-DEP_CWS '!AG69</f>
        <v>1804.1666666666667</v>
      </c>
      <c r="AH38" s="86">
        <f>'CAPEX-DEP_CWS '!AH69</f>
        <v>1804.1666666666667</v>
      </c>
      <c r="AI38" s="86">
        <f>'CAPEX-DEP_CWS '!AI69</f>
        <v>1804.1666666666667</v>
      </c>
      <c r="AJ38" s="86">
        <f>'CAPEX-DEP_CWS '!AJ69</f>
        <v>1804.1666666666667</v>
      </c>
      <c r="AK38" s="86">
        <f>'CAPEX-DEP_CWS '!AK69</f>
        <v>1804.1666666666667</v>
      </c>
      <c r="AL38" s="86">
        <f>'CAPEX-DEP_CWS '!AL69</f>
        <v>1804.1666666666667</v>
      </c>
      <c r="AM38" s="86">
        <f>'CAPEX-DEP_CWS '!AM69</f>
        <v>1804.1666666666667</v>
      </c>
      <c r="AN38" s="86">
        <f>'CAPEX-DEP_CWS '!AN69</f>
        <v>1804.1666666666667</v>
      </c>
      <c r="AO38" s="86">
        <f>'CAPEX-DEP_CWS '!AO69</f>
        <v>1804.1666666666667</v>
      </c>
      <c r="AP38" s="86">
        <f>'CAPEX-DEP_CWS '!AP69</f>
        <v>1804.1666666666667</v>
      </c>
      <c r="AQ38" s="86">
        <f>'CAPEX-DEP_CWS '!AQ69</f>
        <v>1804.1666666666667</v>
      </c>
      <c r="AR38" s="86">
        <f>'CAPEX-DEP_CWS '!AR69</f>
        <v>1804.1666666666667</v>
      </c>
      <c r="AS38" s="86">
        <f>'CAPEX-DEP_CWS '!AS69</f>
        <v>1804.1666666666667</v>
      </c>
      <c r="AT38" s="86">
        <f>'CAPEX-DEP_CWS '!AT69</f>
        <v>1804.1666666666667</v>
      </c>
      <c r="AU38" s="86">
        <f>'CAPEX-DEP_CWS '!AU69</f>
        <v>1804.1666666666667</v>
      </c>
      <c r="AV38" s="86">
        <f>'CAPEX-DEP_CWS '!AV69</f>
        <v>1804.1666666666667</v>
      </c>
      <c r="AW38" s="86">
        <f>'CAPEX-DEP_CWS '!AW69</f>
        <v>1804.1666666666667</v>
      </c>
      <c r="AX38" s="86">
        <f>'CAPEX-DEP_CWS '!AX69</f>
        <v>1804.1666666666667</v>
      </c>
      <c r="AY38" s="86">
        <f>'CAPEX-DEP_CWS '!AY69</f>
        <v>1804.1666666666667</v>
      </c>
      <c r="AZ38" s="86">
        <f>'CAPEX-DEP_CWS '!AZ69</f>
        <v>1804.1666666666667</v>
      </c>
      <c r="BA38" s="86">
        <f>'CAPEX-DEP_CWS '!BA69</f>
        <v>1804.1666666666667</v>
      </c>
      <c r="BB38" s="86">
        <f>'CAPEX-DEP_CWS '!BB69</f>
        <v>1804.1666666666667</v>
      </c>
      <c r="BC38" s="86">
        <f>'CAPEX-DEP_CWS '!BC69</f>
        <v>1804.1666666666667</v>
      </c>
      <c r="BD38" s="86">
        <f>'CAPEX-DEP_CWS '!BD69</f>
        <v>1804.1666666666667</v>
      </c>
      <c r="BE38" s="86">
        <f>'CAPEX-DEP_CWS '!BE69</f>
        <v>1804.1666666666667</v>
      </c>
      <c r="BF38" s="86">
        <f>'CAPEX-DEP_CWS '!BF69</f>
        <v>1804.1666666666667</v>
      </c>
      <c r="BG38" s="86">
        <f>'CAPEX-DEP_CWS '!BG69</f>
        <v>1804.1666666666667</v>
      </c>
      <c r="BH38" s="86">
        <f>'CAPEX-DEP_CWS '!BH69</f>
        <v>1804.1666666666667</v>
      </c>
      <c r="BI38" s="86">
        <f>'CAPEX-DEP_CWS '!BI69</f>
        <v>1804.1666666666667</v>
      </c>
      <c r="BJ38" s="86">
        <f>'CAPEX-DEP_CWS '!BJ69</f>
        <v>1804.1666666666667</v>
      </c>
      <c r="BK38" s="86">
        <f>'CAPEX-DEP_CWS '!BK69</f>
        <v>1804.1666666666667</v>
      </c>
      <c r="BL38" s="86">
        <f>'CAPEX-DEP_CWS '!BL69</f>
        <v>1804.1666666666667</v>
      </c>
      <c r="BM38" s="86">
        <f>'CAPEX-DEP_CWS '!BM69</f>
        <v>1804.1666666666667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299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25311.666666666668</v>
      </c>
      <c r="G40" s="64">
        <f t="shared" si="40"/>
        <v>5143.333333333333</v>
      </c>
      <c r="H40" s="64">
        <f t="shared" si="40"/>
        <v>5310</v>
      </c>
      <c r="I40" s="64">
        <f t="shared" si="40"/>
        <v>6976.666666666667</v>
      </c>
      <c r="J40" s="64">
        <f t="shared" si="40"/>
        <v>5476.666666666667</v>
      </c>
      <c r="K40" s="64">
        <f t="shared" si="40"/>
        <v>5476.666666666667</v>
      </c>
      <c r="L40" s="64">
        <f t="shared" si="40"/>
        <v>5476.666666666667</v>
      </c>
      <c r="M40" s="64">
        <f t="shared" si="40"/>
        <v>5476.666666666667</v>
      </c>
      <c r="N40" s="64">
        <f t="shared" si="40"/>
        <v>5476.666666666667</v>
      </c>
      <c r="O40" s="64">
        <f t="shared" si="40"/>
        <v>5476.666666666667</v>
      </c>
      <c r="P40" s="64">
        <f t="shared" si="40"/>
        <v>5476.666666666667</v>
      </c>
      <c r="Q40" s="64">
        <f t="shared" si="40"/>
        <v>5476.666666666667</v>
      </c>
      <c r="R40" s="64">
        <f t="shared" si="40"/>
        <v>10568.291666666668</v>
      </c>
      <c r="S40" s="64">
        <f t="shared" si="40"/>
        <v>5568.291666666667</v>
      </c>
      <c r="T40" s="64">
        <f t="shared" si="40"/>
        <v>5568.291666666667</v>
      </c>
      <c r="U40" s="64">
        <f t="shared" si="40"/>
        <v>7068.291666666667</v>
      </c>
      <c r="V40" s="64">
        <f t="shared" si="40"/>
        <v>5568.291666666667</v>
      </c>
      <c r="W40" s="64">
        <f t="shared" si="40"/>
        <v>5076.625</v>
      </c>
      <c r="X40" s="64">
        <f t="shared" si="40"/>
        <v>5080.791666666667</v>
      </c>
      <c r="Y40" s="64">
        <f t="shared" si="40"/>
        <v>5080.791666666667</v>
      </c>
      <c r="Z40" s="64">
        <f t="shared" si="40"/>
        <v>5080.791666666667</v>
      </c>
      <c r="AA40" s="64">
        <f t="shared" si="40"/>
        <v>5080.791666666667</v>
      </c>
      <c r="AB40" s="64">
        <f t="shared" si="40"/>
        <v>5080.791666666667</v>
      </c>
      <c r="AC40" s="64">
        <f t="shared" si="40"/>
        <v>5080.791666666667</v>
      </c>
      <c r="AD40" s="64">
        <f t="shared" si="40"/>
        <v>9935.5489583333347</v>
      </c>
      <c r="AE40" s="64">
        <f t="shared" si="40"/>
        <v>4981.3822916666668</v>
      </c>
      <c r="AF40" s="64">
        <f t="shared" si="40"/>
        <v>4981.3822916666668</v>
      </c>
      <c r="AG40" s="64">
        <f t="shared" si="40"/>
        <v>6481.3822916666668</v>
      </c>
      <c r="AH40" s="64">
        <f t="shared" si="40"/>
        <v>4981.3822916666668</v>
      </c>
      <c r="AI40" s="64">
        <f t="shared" si="40"/>
        <v>4981.3822916666668</v>
      </c>
      <c r="AJ40" s="64">
        <f t="shared" si="40"/>
        <v>4981.3822916666668</v>
      </c>
      <c r="AK40" s="64">
        <f t="shared" ref="AK40:BM40" si="41">AK38+AK36+AK34+AK32+AK26+AK20+AK13+AK6</f>
        <v>4981.3822916666668</v>
      </c>
      <c r="AL40" s="64">
        <f t="shared" si="41"/>
        <v>4981.3822916666668</v>
      </c>
      <c r="AM40" s="64">
        <f t="shared" si="41"/>
        <v>4981.3822916666668</v>
      </c>
      <c r="AN40" s="64">
        <f t="shared" si="41"/>
        <v>4981.3822916666668</v>
      </c>
      <c r="AO40" s="64">
        <f t="shared" si="41"/>
        <v>4981.3822916666668</v>
      </c>
      <c r="AP40" s="64">
        <f t="shared" si="41"/>
        <v>10092.152682291666</v>
      </c>
      <c r="AQ40" s="64">
        <f t="shared" si="41"/>
        <v>5092.1526822916667</v>
      </c>
      <c r="AR40" s="64">
        <f t="shared" si="41"/>
        <v>5092.1526822916667</v>
      </c>
      <c r="AS40" s="64">
        <f t="shared" si="41"/>
        <v>6592.1526822916658</v>
      </c>
      <c r="AT40" s="64">
        <f t="shared" si="41"/>
        <v>5092.1526822916667</v>
      </c>
      <c r="AU40" s="64">
        <f t="shared" si="41"/>
        <v>5092.1526822916667</v>
      </c>
      <c r="AV40" s="64">
        <f t="shared" si="41"/>
        <v>5092.1526822916667</v>
      </c>
      <c r="AW40" s="64">
        <f t="shared" si="41"/>
        <v>5092.1526822916667</v>
      </c>
      <c r="AX40" s="64">
        <f t="shared" si="41"/>
        <v>5092.1526822916667</v>
      </c>
      <c r="AY40" s="64">
        <f t="shared" si="41"/>
        <v>5092.1526822916667</v>
      </c>
      <c r="AZ40" s="64">
        <f t="shared" si="41"/>
        <v>5092.1526822916667</v>
      </c>
      <c r="BA40" s="64">
        <f t="shared" si="41"/>
        <v>5092.1526822916667</v>
      </c>
      <c r="BB40" s="64">
        <f t="shared" si="41"/>
        <v>10214.495270182291</v>
      </c>
      <c r="BC40" s="64">
        <f t="shared" si="41"/>
        <v>5214.4952701822913</v>
      </c>
      <c r="BD40" s="64">
        <f t="shared" si="41"/>
        <v>5214.4952701822913</v>
      </c>
      <c r="BE40" s="64">
        <f t="shared" si="41"/>
        <v>6714.4952701822913</v>
      </c>
      <c r="BF40" s="64">
        <f t="shared" si="41"/>
        <v>5214.4952701822913</v>
      </c>
      <c r="BG40" s="64">
        <f t="shared" si="41"/>
        <v>5214.4952701822913</v>
      </c>
      <c r="BH40" s="64">
        <f t="shared" si="41"/>
        <v>5214.4952701822913</v>
      </c>
      <c r="BI40" s="64">
        <f t="shared" si="41"/>
        <v>5214.4952701822913</v>
      </c>
      <c r="BJ40" s="64">
        <f t="shared" si="41"/>
        <v>5214.4952701822913</v>
      </c>
      <c r="BK40" s="64">
        <f t="shared" si="41"/>
        <v>5214.4952701822913</v>
      </c>
      <c r="BL40" s="64">
        <f t="shared" si="41"/>
        <v>5214.4952701822913</v>
      </c>
      <c r="BM40" s="64">
        <f t="shared" si="41"/>
        <v>5214.4952701822913</v>
      </c>
      <c r="BN40" s="35">
        <f>SUM(E40:BM40)</f>
        <v>385220.36292968749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>
      <selection activeCell="A37" sqref="A37"/>
    </sheetView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1" t="s">
        <v>35</v>
      </c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 t="s">
        <v>36</v>
      </c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 t="s">
        <v>37</v>
      </c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 t="s">
        <v>38</v>
      </c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 t="s">
        <v>39</v>
      </c>
      <c r="BA1" s="361"/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5"/>
    </row>
    <row r="2" spans="1:64" ht="14" x14ac:dyDescent="0.15">
      <c r="B2" s="277" t="s">
        <v>204</v>
      </c>
      <c r="C2" s="58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150</v>
      </c>
    </row>
    <row r="3" spans="1:64" ht="14" x14ac:dyDescent="0.15">
      <c r="A3" s="58" t="s">
        <v>198</v>
      </c>
      <c r="B3" s="279"/>
      <c r="C3" s="53"/>
    </row>
    <row r="5" spans="1:64" ht="14" x14ac:dyDescent="0.15">
      <c r="A5" s="51" t="s">
        <v>173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174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185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196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197</v>
      </c>
      <c r="B12" s="279"/>
      <c r="C12" s="53"/>
    </row>
    <row r="14" spans="1:64" ht="14" x14ac:dyDescent="0.15">
      <c r="A14" s="51" t="s">
        <v>173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174</v>
      </c>
      <c r="D15" s="55">
        <f>STAFF_CWS!H52</f>
        <v>2</v>
      </c>
      <c r="E15" s="55">
        <f>STAFF_CWS!I52</f>
        <v>2</v>
      </c>
      <c r="F15" s="55">
        <f>STAFF_CWS!J52</f>
        <v>2</v>
      </c>
      <c r="G15" s="55">
        <f>STAFF_CWS!K52</f>
        <v>2</v>
      </c>
      <c r="H15" s="55">
        <f>STAFF_CWS!L52</f>
        <v>2</v>
      </c>
      <c r="I15" s="55">
        <f>STAFF_CWS!M52</f>
        <v>2</v>
      </c>
      <c r="J15" s="55">
        <f>STAFF_CWS!N52</f>
        <v>2</v>
      </c>
      <c r="K15" s="55">
        <f>STAFF_CWS!O52</f>
        <v>2</v>
      </c>
      <c r="L15" s="55">
        <f>STAFF_CWS!P52</f>
        <v>2</v>
      </c>
      <c r="M15" s="55">
        <f>STAFF_CWS!Q52</f>
        <v>2</v>
      </c>
      <c r="N15" s="55">
        <f>STAFF_CWS!R52</f>
        <v>2</v>
      </c>
      <c r="O15" s="55">
        <f>STAFF_CWS!S52</f>
        <v>2</v>
      </c>
      <c r="P15" s="55">
        <f>STAFF_CWS!T52</f>
        <v>2</v>
      </c>
      <c r="Q15" s="55">
        <f>STAFF_CWS!U52</f>
        <v>2</v>
      </c>
      <c r="R15" s="55">
        <f>STAFF_CWS!V52</f>
        <v>2</v>
      </c>
      <c r="S15" s="55">
        <f>STAFF_CWS!W52</f>
        <v>2</v>
      </c>
      <c r="T15" s="55">
        <f>STAFF_CWS!X52</f>
        <v>2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185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200</v>
      </c>
      <c r="C18" s="57">
        <f>ROUNDUP(+STAFFPLAN_CWS!B24,0)</f>
        <v>0</v>
      </c>
      <c r="D18" s="55">
        <f>SUM(D14:D17)</f>
        <v>7</v>
      </c>
      <c r="E18" s="55">
        <f t="shared" ref="E18:BK18" si="3">SUM(E14:E17)</f>
        <v>7</v>
      </c>
      <c r="F18" s="55">
        <f t="shared" si="3"/>
        <v>7</v>
      </c>
      <c r="G18" s="55">
        <f t="shared" si="3"/>
        <v>7</v>
      </c>
      <c r="H18" s="55">
        <f t="shared" si="3"/>
        <v>7</v>
      </c>
      <c r="I18" s="55">
        <f t="shared" si="3"/>
        <v>7</v>
      </c>
      <c r="J18" s="55">
        <f t="shared" si="3"/>
        <v>7</v>
      </c>
      <c r="K18" s="55">
        <f t="shared" si="3"/>
        <v>7</v>
      </c>
      <c r="L18" s="55">
        <f t="shared" si="3"/>
        <v>7</v>
      </c>
      <c r="M18" s="55">
        <f t="shared" si="3"/>
        <v>7</v>
      </c>
      <c r="N18" s="55">
        <f t="shared" si="3"/>
        <v>7</v>
      </c>
      <c r="O18" s="55">
        <f t="shared" si="3"/>
        <v>7</v>
      </c>
      <c r="P18" s="55">
        <f t="shared" si="3"/>
        <v>7</v>
      </c>
      <c r="Q18" s="55">
        <f t="shared" si="3"/>
        <v>7</v>
      </c>
      <c r="R18" s="55">
        <f t="shared" si="3"/>
        <v>7</v>
      </c>
      <c r="S18" s="55">
        <f t="shared" si="3"/>
        <v>7</v>
      </c>
      <c r="T18" s="55">
        <f t="shared" si="3"/>
        <v>7</v>
      </c>
      <c r="U18" s="55">
        <f t="shared" si="3"/>
        <v>5</v>
      </c>
      <c r="V18" s="55">
        <f t="shared" si="3"/>
        <v>5</v>
      </c>
      <c r="W18" s="55">
        <f t="shared" si="3"/>
        <v>5</v>
      </c>
      <c r="X18" s="55">
        <f t="shared" si="3"/>
        <v>5</v>
      </c>
      <c r="Y18" s="55">
        <f t="shared" si="3"/>
        <v>5</v>
      </c>
      <c r="Z18" s="55">
        <f t="shared" si="3"/>
        <v>5</v>
      </c>
      <c r="AA18" s="55">
        <f t="shared" si="3"/>
        <v>5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196</v>
      </c>
      <c r="C19" s="57">
        <f>C18</f>
        <v>0</v>
      </c>
      <c r="D19" s="55">
        <f t="shared" ref="D19:AI19" si="4">D18-C18</f>
        <v>7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-2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-1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199</v>
      </c>
      <c r="B21" s="279"/>
      <c r="C21" s="53"/>
    </row>
    <row r="23" spans="1:63" ht="14" x14ac:dyDescent="0.15">
      <c r="A23" s="51" t="s">
        <v>173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174</v>
      </c>
      <c r="D24" s="55">
        <f>STAFF_CWS!H53</f>
        <v>2</v>
      </c>
      <c r="E24" s="55">
        <f>STAFF_CWS!I53</f>
        <v>2</v>
      </c>
      <c r="F24" s="55">
        <f>STAFF_CWS!J53</f>
        <v>2</v>
      </c>
      <c r="G24" s="55">
        <f>STAFF_CWS!K53</f>
        <v>2</v>
      </c>
      <c r="H24" s="55">
        <f>STAFF_CWS!L53</f>
        <v>2</v>
      </c>
      <c r="I24" s="55">
        <f>STAFF_CWS!M53</f>
        <v>2</v>
      </c>
      <c r="J24" s="55">
        <f>STAFF_CWS!N53</f>
        <v>2</v>
      </c>
      <c r="K24" s="55">
        <f>STAFF_CWS!O53</f>
        <v>2</v>
      </c>
      <c r="L24" s="55">
        <f>STAFF_CWS!P53</f>
        <v>2</v>
      </c>
      <c r="M24" s="55">
        <f>STAFF_CWS!Q53</f>
        <v>2</v>
      </c>
      <c r="N24" s="55">
        <f>STAFF_CWS!R53</f>
        <v>2</v>
      </c>
      <c r="O24" s="55">
        <f>STAFF_CWS!S53</f>
        <v>2</v>
      </c>
      <c r="P24" s="55">
        <f>STAFF_CWS!T53</f>
        <v>2</v>
      </c>
      <c r="Q24" s="55">
        <f>STAFF_CWS!U53</f>
        <v>2</v>
      </c>
      <c r="R24" s="55">
        <f>STAFF_CWS!V53</f>
        <v>2</v>
      </c>
      <c r="S24" s="55">
        <f>STAFF_CWS!W53</f>
        <v>2</v>
      </c>
      <c r="T24" s="55">
        <f>STAFF_CWS!X53</f>
        <v>2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185</v>
      </c>
      <c r="D25" s="55">
        <f>STAFF_CWS!H81</f>
        <v>2</v>
      </c>
      <c r="E25" s="55">
        <f>STAFF_CWS!I81</f>
        <v>2</v>
      </c>
      <c r="F25" s="55">
        <f>STAFF_CWS!J81</f>
        <v>2</v>
      </c>
      <c r="G25" s="55">
        <f>STAFF_CWS!K81</f>
        <v>2</v>
      </c>
      <c r="H25" s="55">
        <f>STAFF_CWS!L81</f>
        <v>2</v>
      </c>
      <c r="I25" s="55">
        <f>STAFF_CWS!M81</f>
        <v>2</v>
      </c>
      <c r="J25" s="55">
        <f>STAFF_CWS!N81</f>
        <v>2</v>
      </c>
      <c r="K25" s="55">
        <f>STAFF_CWS!O81</f>
        <v>2</v>
      </c>
      <c r="L25" s="55">
        <f>STAFF_CWS!P81</f>
        <v>2</v>
      </c>
      <c r="M25" s="55">
        <f>STAFF_CWS!Q81</f>
        <v>2</v>
      </c>
      <c r="N25" s="55">
        <f>STAFF_CWS!R81</f>
        <v>2</v>
      </c>
      <c r="O25" s="55">
        <f>STAFF_CWS!S81</f>
        <v>2</v>
      </c>
      <c r="P25" s="55">
        <f>STAFF_CWS!T81</f>
        <v>2</v>
      </c>
      <c r="Q25" s="55">
        <f>STAFF_CWS!U81</f>
        <v>2</v>
      </c>
      <c r="R25" s="55">
        <f>STAFF_CWS!V81</f>
        <v>2</v>
      </c>
      <c r="S25" s="55">
        <f>STAFF_CWS!W81</f>
        <v>2</v>
      </c>
      <c r="T25" s="55">
        <f>STAFF_CWS!X81</f>
        <v>2</v>
      </c>
      <c r="U25" s="55">
        <f>STAFF_CWS!Y81</f>
        <v>2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200</v>
      </c>
      <c r="C27" s="57">
        <f>ROUNDUP(+STAFFPLAN_CWS!B24,0)</f>
        <v>0</v>
      </c>
      <c r="D27" s="55">
        <f>SUM(D23:D26)</f>
        <v>8</v>
      </c>
      <c r="E27" s="55">
        <f t="shared" ref="E27:BK27" si="6">SUM(E23:E26)</f>
        <v>8</v>
      </c>
      <c r="F27" s="55">
        <f t="shared" si="6"/>
        <v>8</v>
      </c>
      <c r="G27" s="55">
        <f t="shared" si="6"/>
        <v>8</v>
      </c>
      <c r="H27" s="55">
        <f t="shared" si="6"/>
        <v>8</v>
      </c>
      <c r="I27" s="55">
        <f t="shared" si="6"/>
        <v>8</v>
      </c>
      <c r="J27" s="55">
        <f t="shared" si="6"/>
        <v>8</v>
      </c>
      <c r="K27" s="55">
        <f t="shared" si="6"/>
        <v>8</v>
      </c>
      <c r="L27" s="55">
        <f t="shared" si="6"/>
        <v>8</v>
      </c>
      <c r="M27" s="55">
        <f t="shared" si="6"/>
        <v>8</v>
      </c>
      <c r="N27" s="55">
        <f t="shared" si="6"/>
        <v>8</v>
      </c>
      <c r="O27" s="55">
        <f t="shared" si="6"/>
        <v>8</v>
      </c>
      <c r="P27" s="55">
        <f t="shared" si="6"/>
        <v>8</v>
      </c>
      <c r="Q27" s="55">
        <f t="shared" si="6"/>
        <v>8</v>
      </c>
      <c r="R27" s="55">
        <f t="shared" si="6"/>
        <v>8</v>
      </c>
      <c r="S27" s="55">
        <f t="shared" si="6"/>
        <v>8</v>
      </c>
      <c r="T27" s="55">
        <f t="shared" si="6"/>
        <v>8</v>
      </c>
      <c r="U27" s="55">
        <f t="shared" si="6"/>
        <v>6</v>
      </c>
      <c r="V27" s="55">
        <f t="shared" si="6"/>
        <v>5</v>
      </c>
      <c r="W27" s="55">
        <f t="shared" si="6"/>
        <v>5</v>
      </c>
      <c r="X27" s="55">
        <f t="shared" si="6"/>
        <v>5</v>
      </c>
      <c r="Y27" s="55">
        <f t="shared" si="6"/>
        <v>5</v>
      </c>
      <c r="Z27" s="55">
        <f t="shared" si="6"/>
        <v>5</v>
      </c>
      <c r="AA27" s="55">
        <f t="shared" si="6"/>
        <v>5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196</v>
      </c>
      <c r="C28" s="57">
        <f>C27</f>
        <v>0</v>
      </c>
      <c r="D28" s="55">
        <f t="shared" ref="D28:AI28" si="7">D27-C27</f>
        <v>8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-2</v>
      </c>
      <c r="V28" s="55">
        <f t="shared" si="7"/>
        <v>-1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-1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201</v>
      </c>
    </row>
    <row r="32" spans="1:63" ht="14" x14ac:dyDescent="0.15">
      <c r="A32" s="59" t="s">
        <v>202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203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205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206</v>
      </c>
    </row>
    <row r="37" spans="1:63" ht="14" x14ac:dyDescent="0.15">
      <c r="A37" s="59" t="s">
        <v>207</v>
      </c>
      <c r="B37" s="280">
        <v>2500</v>
      </c>
      <c r="C37" s="60">
        <f t="shared" ref="C37:AH37" si="14">$B37*C19</f>
        <v>0</v>
      </c>
      <c r="D37" s="60">
        <f t="shared" si="14"/>
        <v>17500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-5000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-2500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208</v>
      </c>
      <c r="C38" s="61">
        <f>SUM(C37)</f>
        <v>0</v>
      </c>
      <c r="D38" s="61">
        <f t="shared" ref="D38:BK38" si="16">SUM(D37)</f>
        <v>17500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-5000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-2500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212</v>
      </c>
    </row>
    <row r="41" spans="1:63" ht="14" x14ac:dyDescent="0.15">
      <c r="A41" s="59" t="s">
        <v>209</v>
      </c>
      <c r="B41" s="277">
        <v>50</v>
      </c>
      <c r="C41" s="61">
        <f t="shared" ref="C41:AH41" si="17">C27*($B41*$B42)</f>
        <v>0</v>
      </c>
      <c r="D41" s="61">
        <f t="shared" si="17"/>
        <v>1600</v>
      </c>
      <c r="E41" s="61">
        <f t="shared" si="17"/>
        <v>1600</v>
      </c>
      <c r="F41" s="61">
        <f t="shared" si="17"/>
        <v>1600</v>
      </c>
      <c r="G41" s="61">
        <f t="shared" si="17"/>
        <v>1600</v>
      </c>
      <c r="H41" s="61">
        <f t="shared" si="17"/>
        <v>1600</v>
      </c>
      <c r="I41" s="61">
        <f t="shared" si="17"/>
        <v>1600</v>
      </c>
      <c r="J41" s="61">
        <f t="shared" si="17"/>
        <v>1600</v>
      </c>
      <c r="K41" s="61">
        <f t="shared" si="17"/>
        <v>1600</v>
      </c>
      <c r="L41" s="61">
        <f t="shared" si="17"/>
        <v>1600</v>
      </c>
      <c r="M41" s="61">
        <f t="shared" si="17"/>
        <v>1600</v>
      </c>
      <c r="N41" s="61">
        <f t="shared" si="17"/>
        <v>1600</v>
      </c>
      <c r="O41" s="61">
        <f t="shared" si="17"/>
        <v>1600</v>
      </c>
      <c r="P41" s="61">
        <f t="shared" si="17"/>
        <v>1600</v>
      </c>
      <c r="Q41" s="61">
        <f t="shared" si="17"/>
        <v>1600</v>
      </c>
      <c r="R41" s="61">
        <f t="shared" si="17"/>
        <v>1600</v>
      </c>
      <c r="S41" s="61">
        <f t="shared" si="17"/>
        <v>1600</v>
      </c>
      <c r="T41" s="61">
        <f t="shared" si="17"/>
        <v>1600</v>
      </c>
      <c r="U41" s="61">
        <f t="shared" si="17"/>
        <v>1200</v>
      </c>
      <c r="V41" s="61">
        <f t="shared" si="17"/>
        <v>1000</v>
      </c>
      <c r="W41" s="61">
        <f t="shared" si="17"/>
        <v>1000</v>
      </c>
      <c r="X41" s="61">
        <f t="shared" si="17"/>
        <v>1000</v>
      </c>
      <c r="Y41" s="61">
        <f t="shared" si="17"/>
        <v>1000</v>
      </c>
      <c r="Z41" s="61">
        <f t="shared" si="17"/>
        <v>1000</v>
      </c>
      <c r="AA41" s="61">
        <f t="shared" si="17"/>
        <v>1000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210</v>
      </c>
      <c r="B42" s="280">
        <v>4</v>
      </c>
    </row>
    <row r="43" spans="1:63" ht="14" x14ac:dyDescent="0.15">
      <c r="A43" s="51" t="s">
        <v>211</v>
      </c>
      <c r="C43" s="61">
        <f t="shared" ref="C43:AH43" si="19">C41</f>
        <v>0</v>
      </c>
      <c r="D43" s="61">
        <f t="shared" si="19"/>
        <v>1600</v>
      </c>
      <c r="E43" s="61">
        <f t="shared" si="19"/>
        <v>1600</v>
      </c>
      <c r="F43" s="61">
        <f t="shared" si="19"/>
        <v>1600</v>
      </c>
      <c r="G43" s="61">
        <f t="shared" si="19"/>
        <v>1600</v>
      </c>
      <c r="H43" s="61">
        <f t="shared" si="19"/>
        <v>1600</v>
      </c>
      <c r="I43" s="61">
        <f t="shared" si="19"/>
        <v>1600</v>
      </c>
      <c r="J43" s="61">
        <f t="shared" si="19"/>
        <v>1600</v>
      </c>
      <c r="K43" s="61">
        <f t="shared" si="19"/>
        <v>1600</v>
      </c>
      <c r="L43" s="61">
        <f t="shared" si="19"/>
        <v>1600</v>
      </c>
      <c r="M43" s="61">
        <f t="shared" si="19"/>
        <v>1600</v>
      </c>
      <c r="N43" s="61">
        <f t="shared" si="19"/>
        <v>1600</v>
      </c>
      <c r="O43" s="61">
        <f t="shared" si="19"/>
        <v>1600</v>
      </c>
      <c r="P43" s="61">
        <f t="shared" si="19"/>
        <v>1600</v>
      </c>
      <c r="Q43" s="61">
        <f t="shared" si="19"/>
        <v>1600</v>
      </c>
      <c r="R43" s="61">
        <f t="shared" si="19"/>
        <v>1600</v>
      </c>
      <c r="S43" s="61">
        <f t="shared" si="19"/>
        <v>1600</v>
      </c>
      <c r="T43" s="61">
        <f t="shared" si="19"/>
        <v>1600</v>
      </c>
      <c r="U43" s="61">
        <f t="shared" si="19"/>
        <v>1200</v>
      </c>
      <c r="V43" s="61">
        <f t="shared" si="19"/>
        <v>1000</v>
      </c>
      <c r="W43" s="61">
        <f t="shared" si="19"/>
        <v>1000</v>
      </c>
      <c r="X43" s="61">
        <f t="shared" si="19"/>
        <v>1000</v>
      </c>
      <c r="Y43" s="61">
        <f t="shared" si="19"/>
        <v>1000</v>
      </c>
      <c r="Z43" s="61">
        <f t="shared" si="19"/>
        <v>1000</v>
      </c>
      <c r="AA43" s="61">
        <f t="shared" si="19"/>
        <v>1000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213</v>
      </c>
    </row>
    <row r="46" spans="1:63" ht="14" x14ac:dyDescent="0.15">
      <c r="A46" s="59" t="s">
        <v>214</v>
      </c>
      <c r="B46" s="280">
        <v>250</v>
      </c>
      <c r="C46" s="57">
        <f t="shared" ref="C46:AH46" si="21">$B46*C28</f>
        <v>0</v>
      </c>
      <c r="D46" s="57">
        <f t="shared" si="21"/>
        <v>2000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-500</v>
      </c>
      <c r="V46" s="57">
        <f t="shared" si="21"/>
        <v>-250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-250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215</v>
      </c>
      <c r="C47" s="57">
        <f>SUM(C46)</f>
        <v>0</v>
      </c>
      <c r="D47" s="57">
        <f t="shared" ref="D47:BK47" si="23">SUM(D46)</f>
        <v>2000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-500</v>
      </c>
      <c r="V47" s="57">
        <f t="shared" si="23"/>
        <v>-250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-250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156" activePane="bottomRight" state="frozen"/>
      <selection pane="topRight" activeCell="G1" sqref="G1"/>
      <selection pane="bottomLeft" activeCell="A5" sqref="A5"/>
      <selection pane="bottomRight" activeCell="H214" sqref="H214"/>
    </sheetView>
    <sheetView zoomScale="110" zoomScaleNormal="110" workbookViewId="1">
      <pane xSplit="6" ySplit="3" topLeftCell="G4" activePane="bottomRight" state="frozen"/>
      <selection pane="topRight" activeCell="G1" sqref="G1"/>
      <selection pane="bottomLeft" activeCell="A4" sqref="A4"/>
      <selection pane="bottomRight" activeCell="A10" sqref="A10"/>
    </sheetView>
    <sheetView tabSelected="1" topLeftCell="A145" workbookViewId="2">
      <selection activeCell="I158" sqref="I158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1" t="s">
        <v>35</v>
      </c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 t="s">
        <v>36</v>
      </c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 t="s">
        <v>37</v>
      </c>
      <c r="AG1" s="361"/>
      <c r="AH1" s="361"/>
      <c r="AI1" s="361"/>
      <c r="AJ1" s="361"/>
      <c r="AK1" s="361"/>
      <c r="AL1" s="361"/>
      <c r="AM1" s="361"/>
      <c r="AN1" s="361"/>
      <c r="AO1" s="361"/>
      <c r="AP1" s="361"/>
      <c r="AQ1" s="361"/>
      <c r="AR1" s="361" t="s">
        <v>38</v>
      </c>
      <c r="AS1" s="361"/>
      <c r="AT1" s="361"/>
      <c r="AU1" s="361"/>
      <c r="AV1" s="361"/>
      <c r="AW1" s="361"/>
      <c r="AX1" s="361"/>
      <c r="AY1" s="361"/>
      <c r="AZ1" s="361"/>
      <c r="BA1" s="361"/>
      <c r="BB1" s="361"/>
      <c r="BC1" s="361"/>
      <c r="BD1" s="361" t="s">
        <v>39</v>
      </c>
      <c r="BE1" s="361"/>
      <c r="BF1" s="361"/>
      <c r="BG1" s="361"/>
      <c r="BH1" s="361"/>
      <c r="BI1" s="361"/>
      <c r="BJ1" s="361"/>
      <c r="BK1" s="361"/>
      <c r="BL1" s="361"/>
      <c r="BM1" s="361"/>
      <c r="BN1" s="361"/>
      <c r="BO1" s="361"/>
      <c r="BP1" s="35"/>
    </row>
    <row r="2" spans="1:79" s="14" customFormat="1" x14ac:dyDescent="0.15">
      <c r="A2" s="10" t="s">
        <v>1216</v>
      </c>
      <c r="C2" s="20"/>
      <c r="D2" s="10"/>
      <c r="E2" s="10"/>
      <c r="F2" s="10"/>
      <c r="G2" s="10" t="s">
        <v>149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150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1220</v>
      </c>
      <c r="B3" s="10" t="s">
        <v>68</v>
      </c>
      <c r="C3" s="269" t="s">
        <v>1222</v>
      </c>
      <c r="D3" s="10" t="s">
        <v>65</v>
      </c>
      <c r="E3" s="10" t="s">
        <v>66</v>
      </c>
      <c r="F3" s="10" t="s">
        <v>67</v>
      </c>
      <c r="G3" s="10"/>
      <c r="BP3" s="36" t="s">
        <v>763</v>
      </c>
    </row>
    <row r="4" spans="1:79" x14ac:dyDescent="0.15">
      <c r="A4" s="10" t="s">
        <v>1221</v>
      </c>
      <c r="B4" s="10" t="s">
        <v>1223</v>
      </c>
      <c r="C4" s="269" t="s">
        <v>1222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1055</v>
      </c>
    </row>
    <row r="11" spans="1:79" s="18" customFormat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outlineLevel="1" x14ac:dyDescent="0.15">
      <c r="A13" s="33" t="s">
        <v>1224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outlineLevel="1" x14ac:dyDescent="0.15">
      <c r="A16" s="33" t="s">
        <v>1225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outlineLevel="1" x14ac:dyDescent="0.15">
      <c r="A19" s="33" t="s">
        <v>1226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outlineLevel="1" x14ac:dyDescent="0.15">
      <c r="A22" s="33" t="s">
        <v>1227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outlineLevel="1" x14ac:dyDescent="0.15">
      <c r="A25" s="14" t="s">
        <v>118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outlineLevel="1" x14ac:dyDescent="0.15">
      <c r="A27" s="14" t="s">
        <v>119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outlineLevel="1" x14ac:dyDescent="0.15">
      <c r="A38" s="33" t="s">
        <v>1228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1</v>
      </c>
      <c r="I39" s="340">
        <v>1</v>
      </c>
      <c r="J39" s="340">
        <v>1</v>
      </c>
      <c r="K39" s="340">
        <v>1</v>
      </c>
      <c r="L39" s="340">
        <v>1</v>
      </c>
      <c r="M39" s="340">
        <v>1</v>
      </c>
      <c r="N39" s="340">
        <v>1</v>
      </c>
      <c r="O39" s="340">
        <v>1</v>
      </c>
      <c r="P39" s="340">
        <v>1</v>
      </c>
      <c r="Q39" s="340">
        <v>1</v>
      </c>
      <c r="R39" s="340">
        <v>1</v>
      </c>
      <c r="S39" s="340">
        <v>1</v>
      </c>
      <c r="T39" s="340">
        <v>1</v>
      </c>
      <c r="U39" s="340">
        <v>1</v>
      </c>
      <c r="V39" s="340">
        <v>1</v>
      </c>
      <c r="W39" s="340">
        <v>1</v>
      </c>
      <c r="X39" s="340">
        <v>1</v>
      </c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outlineLevel="1" x14ac:dyDescent="0.15">
      <c r="A41" s="33" t="s">
        <v>1229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1</v>
      </c>
      <c r="I42" s="340">
        <v>1</v>
      </c>
      <c r="J42" s="340">
        <v>1</v>
      </c>
      <c r="K42" s="340">
        <v>1</v>
      </c>
      <c r="L42" s="340">
        <v>1</v>
      </c>
      <c r="M42" s="340">
        <v>1</v>
      </c>
      <c r="N42" s="340">
        <v>1</v>
      </c>
      <c r="O42" s="340">
        <v>1</v>
      </c>
      <c r="P42" s="340">
        <v>1</v>
      </c>
      <c r="Q42" s="340">
        <v>1</v>
      </c>
      <c r="R42" s="340">
        <v>1</v>
      </c>
      <c r="S42" s="340">
        <v>1</v>
      </c>
      <c r="T42" s="340">
        <v>1</v>
      </c>
      <c r="U42" s="340">
        <v>1</v>
      </c>
      <c r="V42" s="340">
        <v>1</v>
      </c>
      <c r="W42" s="340">
        <v>1</v>
      </c>
      <c r="X42" s="340">
        <v>1</v>
      </c>
      <c r="Y42" s="340">
        <v>0</v>
      </c>
      <c r="Z42" s="340">
        <v>0</v>
      </c>
      <c r="AA42" s="340">
        <v>0</v>
      </c>
      <c r="AB42" s="340">
        <v>0</v>
      </c>
      <c r="AC42" s="340">
        <v>0</v>
      </c>
      <c r="AD42" s="340">
        <v>0</v>
      </c>
      <c r="AE42" s="340">
        <v>0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2</v>
      </c>
      <c r="I48" s="355">
        <f t="shared" si="10"/>
        <v>2</v>
      </c>
      <c r="J48" s="355">
        <f t="shared" si="10"/>
        <v>2</v>
      </c>
      <c r="K48" s="355">
        <f t="shared" si="10"/>
        <v>2</v>
      </c>
      <c r="L48" s="355">
        <f t="shared" si="10"/>
        <v>2</v>
      </c>
      <c r="M48" s="355">
        <f t="shared" si="10"/>
        <v>2</v>
      </c>
      <c r="N48" s="355">
        <f t="shared" si="10"/>
        <v>2</v>
      </c>
      <c r="O48" s="355">
        <f t="shared" si="10"/>
        <v>2</v>
      </c>
      <c r="P48" s="355">
        <f t="shared" si="10"/>
        <v>2</v>
      </c>
      <c r="Q48" s="355">
        <f t="shared" si="10"/>
        <v>2</v>
      </c>
      <c r="R48" s="355">
        <f t="shared" si="10"/>
        <v>2</v>
      </c>
      <c r="S48" s="355">
        <f t="shared" si="10"/>
        <v>2</v>
      </c>
      <c r="T48" s="355">
        <f t="shared" si="10"/>
        <v>2</v>
      </c>
      <c r="U48" s="355">
        <f t="shared" si="10"/>
        <v>2</v>
      </c>
      <c r="V48" s="355">
        <f t="shared" si="10"/>
        <v>2</v>
      </c>
      <c r="W48" s="355">
        <f t="shared" si="10"/>
        <v>2</v>
      </c>
      <c r="X48" s="355">
        <f t="shared" si="10"/>
        <v>2</v>
      </c>
      <c r="Y48" s="355">
        <f t="shared" si="10"/>
        <v>0</v>
      </c>
      <c r="Z48" s="355">
        <f t="shared" si="10"/>
        <v>0</v>
      </c>
      <c r="AA48" s="355">
        <f t="shared" si="10"/>
        <v>0</v>
      </c>
      <c r="AB48" s="355">
        <f t="shared" si="10"/>
        <v>0</v>
      </c>
      <c r="AC48" s="355">
        <f t="shared" si="10"/>
        <v>0</v>
      </c>
      <c r="AD48" s="355">
        <f t="shared" si="10"/>
        <v>0</v>
      </c>
      <c r="AE48" s="355">
        <f t="shared" si="10"/>
        <v>0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2</v>
      </c>
      <c r="I49" s="355">
        <f t="shared" si="12"/>
        <v>2</v>
      </c>
      <c r="J49" s="355">
        <f t="shared" si="12"/>
        <v>2</v>
      </c>
      <c r="K49" s="355">
        <f t="shared" si="12"/>
        <v>2</v>
      </c>
      <c r="L49" s="355">
        <f t="shared" si="12"/>
        <v>2</v>
      </c>
      <c r="M49" s="355">
        <f t="shared" si="12"/>
        <v>2</v>
      </c>
      <c r="N49" s="355">
        <f t="shared" si="12"/>
        <v>2</v>
      </c>
      <c r="O49" s="355">
        <f t="shared" si="12"/>
        <v>2</v>
      </c>
      <c r="P49" s="355">
        <f t="shared" si="12"/>
        <v>2</v>
      </c>
      <c r="Q49" s="355">
        <f t="shared" si="12"/>
        <v>2</v>
      </c>
      <c r="R49" s="355">
        <f t="shared" si="12"/>
        <v>2</v>
      </c>
      <c r="S49" s="355">
        <f t="shared" si="12"/>
        <v>2</v>
      </c>
      <c r="T49" s="355">
        <f t="shared" si="12"/>
        <v>2</v>
      </c>
      <c r="U49" s="355">
        <f t="shared" si="12"/>
        <v>2</v>
      </c>
      <c r="V49" s="355">
        <f t="shared" si="12"/>
        <v>2</v>
      </c>
      <c r="W49" s="355">
        <f t="shared" si="12"/>
        <v>2</v>
      </c>
      <c r="X49" s="355">
        <f t="shared" si="12"/>
        <v>2</v>
      </c>
      <c r="Y49" s="355">
        <f t="shared" si="12"/>
        <v>0</v>
      </c>
      <c r="Z49" s="355">
        <f t="shared" si="12"/>
        <v>0</v>
      </c>
      <c r="AA49" s="355">
        <f t="shared" si="12"/>
        <v>0</v>
      </c>
      <c r="AB49" s="355">
        <f t="shared" si="12"/>
        <v>0</v>
      </c>
      <c r="AC49" s="355">
        <f t="shared" si="12"/>
        <v>0</v>
      </c>
      <c r="AD49" s="355">
        <f t="shared" si="12"/>
        <v>0</v>
      </c>
      <c r="AE49" s="355">
        <f t="shared" ref="AE49:BO49" si="13">SUM(AE47:AE48)</f>
        <v>0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2</v>
      </c>
      <c r="I52" s="355">
        <f t="shared" si="16"/>
        <v>2</v>
      </c>
      <c r="J52" s="355">
        <f t="shared" si="16"/>
        <v>2</v>
      </c>
      <c r="K52" s="355">
        <f t="shared" si="16"/>
        <v>2</v>
      </c>
      <c r="L52" s="355">
        <f t="shared" si="16"/>
        <v>2</v>
      </c>
      <c r="M52" s="355">
        <f t="shared" si="16"/>
        <v>2</v>
      </c>
      <c r="N52" s="355">
        <f t="shared" si="16"/>
        <v>2</v>
      </c>
      <c r="O52" s="355">
        <f t="shared" si="16"/>
        <v>2</v>
      </c>
      <c r="P52" s="355">
        <f t="shared" si="16"/>
        <v>2</v>
      </c>
      <c r="Q52" s="355">
        <f t="shared" si="16"/>
        <v>2</v>
      </c>
      <c r="R52" s="355">
        <f t="shared" si="16"/>
        <v>2</v>
      </c>
      <c r="S52" s="355">
        <f t="shared" si="16"/>
        <v>2</v>
      </c>
      <c r="T52" s="355">
        <f t="shared" si="16"/>
        <v>2</v>
      </c>
      <c r="U52" s="355">
        <f t="shared" si="16"/>
        <v>2</v>
      </c>
      <c r="V52" s="355">
        <f t="shared" si="16"/>
        <v>2</v>
      </c>
      <c r="W52" s="355">
        <f t="shared" si="16"/>
        <v>2</v>
      </c>
      <c r="X52" s="355">
        <f t="shared" si="16"/>
        <v>2</v>
      </c>
      <c r="Y52" s="355">
        <f t="shared" si="16"/>
        <v>0</v>
      </c>
      <c r="Z52" s="355">
        <f t="shared" si="16"/>
        <v>0</v>
      </c>
      <c r="AA52" s="355">
        <f t="shared" si="16"/>
        <v>0</v>
      </c>
      <c r="AB52" s="355">
        <f t="shared" si="16"/>
        <v>0</v>
      </c>
      <c r="AC52" s="355">
        <f t="shared" si="16"/>
        <v>0</v>
      </c>
      <c r="AD52" s="355">
        <f t="shared" si="16"/>
        <v>0</v>
      </c>
      <c r="AE52" s="355">
        <f t="shared" si="16"/>
        <v>0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2</v>
      </c>
      <c r="I53" s="355">
        <f t="shared" si="18"/>
        <v>2</v>
      </c>
      <c r="J53" s="355">
        <f t="shared" si="18"/>
        <v>2</v>
      </c>
      <c r="K53" s="355">
        <f t="shared" si="18"/>
        <v>2</v>
      </c>
      <c r="L53" s="355">
        <f t="shared" si="18"/>
        <v>2</v>
      </c>
      <c r="M53" s="355">
        <f t="shared" si="18"/>
        <v>2</v>
      </c>
      <c r="N53" s="355">
        <f t="shared" si="18"/>
        <v>2</v>
      </c>
      <c r="O53" s="355">
        <f t="shared" si="18"/>
        <v>2</v>
      </c>
      <c r="P53" s="355">
        <f t="shared" si="18"/>
        <v>2</v>
      </c>
      <c r="Q53" s="355">
        <f t="shared" si="18"/>
        <v>2</v>
      </c>
      <c r="R53" s="355">
        <f t="shared" si="18"/>
        <v>2</v>
      </c>
      <c r="S53" s="355">
        <f t="shared" si="18"/>
        <v>2</v>
      </c>
      <c r="T53" s="355">
        <f t="shared" si="18"/>
        <v>2</v>
      </c>
      <c r="U53" s="355">
        <f t="shared" si="18"/>
        <v>2</v>
      </c>
      <c r="V53" s="355">
        <f t="shared" si="18"/>
        <v>2</v>
      </c>
      <c r="W53" s="355">
        <f t="shared" si="18"/>
        <v>2</v>
      </c>
      <c r="X53" s="355">
        <f t="shared" si="18"/>
        <v>2</v>
      </c>
      <c r="Y53" s="355">
        <f t="shared" si="18"/>
        <v>0</v>
      </c>
      <c r="Z53" s="355">
        <f t="shared" si="18"/>
        <v>0</v>
      </c>
      <c r="AA53" s="355">
        <f t="shared" si="18"/>
        <v>0</v>
      </c>
      <c r="AB53" s="355">
        <f t="shared" si="18"/>
        <v>0</v>
      </c>
      <c r="AC53" s="355">
        <f t="shared" si="18"/>
        <v>0</v>
      </c>
      <c r="AD53" s="355">
        <f t="shared" si="18"/>
        <v>0</v>
      </c>
      <c r="AE53" s="355">
        <f t="shared" si="18"/>
        <v>0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120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outlineLevel="1" x14ac:dyDescent="0.15">
      <c r="A57" s="33" t="s">
        <v>1232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1</v>
      </c>
      <c r="I58" s="340">
        <v>1</v>
      </c>
      <c r="J58" s="340">
        <v>1</v>
      </c>
      <c r="K58" s="340">
        <v>1</v>
      </c>
      <c r="L58" s="340">
        <v>1</v>
      </c>
      <c r="M58" s="340">
        <v>1</v>
      </c>
      <c r="N58" s="340">
        <v>1</v>
      </c>
      <c r="O58" s="340">
        <v>1</v>
      </c>
      <c r="P58" s="340">
        <v>1</v>
      </c>
      <c r="Q58" s="340">
        <v>1</v>
      </c>
      <c r="R58" s="340">
        <v>1</v>
      </c>
      <c r="S58" s="340">
        <v>1</v>
      </c>
      <c r="T58" s="340">
        <v>1</v>
      </c>
      <c r="U58" s="340">
        <v>1</v>
      </c>
      <c r="V58" s="340">
        <v>1</v>
      </c>
      <c r="W58" s="340">
        <v>1</v>
      </c>
      <c r="X58" s="340">
        <v>1</v>
      </c>
      <c r="Y58" s="340">
        <v>1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outlineLevel="1" x14ac:dyDescent="0.15">
      <c r="A60" s="33" t="s">
        <v>1231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1</v>
      </c>
      <c r="I61" s="340">
        <v>1</v>
      </c>
      <c r="J61" s="340">
        <v>1</v>
      </c>
      <c r="K61" s="340">
        <v>1</v>
      </c>
      <c r="L61" s="340">
        <v>1</v>
      </c>
      <c r="M61" s="340">
        <v>1</v>
      </c>
      <c r="N61" s="340">
        <v>1</v>
      </c>
      <c r="O61" s="340">
        <v>1</v>
      </c>
      <c r="P61" s="340">
        <v>1</v>
      </c>
      <c r="Q61" s="340">
        <v>1</v>
      </c>
      <c r="R61" s="340">
        <v>1</v>
      </c>
      <c r="S61" s="340">
        <v>1</v>
      </c>
      <c r="T61" s="340">
        <v>1</v>
      </c>
      <c r="U61" s="340">
        <v>1</v>
      </c>
      <c r="V61" s="340">
        <v>1</v>
      </c>
      <c r="W61" s="340">
        <v>1</v>
      </c>
      <c r="X61" s="340">
        <v>1</v>
      </c>
      <c r="Y61" s="340">
        <v>1</v>
      </c>
      <c r="Z61" s="340">
        <v>1</v>
      </c>
      <c r="AA61" s="340">
        <v>1</v>
      </c>
      <c r="AB61" s="340">
        <v>1</v>
      </c>
      <c r="AC61" s="340">
        <v>1</v>
      </c>
      <c r="AD61" s="340">
        <v>1</v>
      </c>
      <c r="AE61" s="340">
        <v>1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outlineLevel="1" x14ac:dyDescent="0.15">
      <c r="A66" s="33" t="s">
        <v>109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outlineLevel="1" x14ac:dyDescent="0.15">
      <c r="A72" s="33" t="s">
        <v>110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outlineLevel="1" x14ac:dyDescent="0.15">
      <c r="A75" s="14" t="s">
        <v>123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2</v>
      </c>
      <c r="I76" s="357">
        <f t="shared" si="22"/>
        <v>2</v>
      </c>
      <c r="J76" s="357">
        <f t="shared" si="22"/>
        <v>2</v>
      </c>
      <c r="K76" s="357">
        <f t="shared" si="22"/>
        <v>2</v>
      </c>
      <c r="L76" s="357">
        <f t="shared" si="22"/>
        <v>2</v>
      </c>
      <c r="M76" s="357">
        <f t="shared" si="22"/>
        <v>2</v>
      </c>
      <c r="N76" s="357">
        <f t="shared" si="22"/>
        <v>2</v>
      </c>
      <c r="O76" s="357">
        <f t="shared" si="22"/>
        <v>2</v>
      </c>
      <c r="P76" s="357">
        <f t="shared" si="22"/>
        <v>2</v>
      </c>
      <c r="Q76" s="357">
        <f t="shared" si="22"/>
        <v>2</v>
      </c>
      <c r="R76" s="357">
        <f t="shared" si="22"/>
        <v>2</v>
      </c>
      <c r="S76" s="357">
        <f t="shared" si="22"/>
        <v>2</v>
      </c>
      <c r="T76" s="357">
        <f t="shared" si="22"/>
        <v>2</v>
      </c>
      <c r="U76" s="357">
        <f t="shared" si="22"/>
        <v>2</v>
      </c>
      <c r="V76" s="357">
        <f t="shared" si="22"/>
        <v>2</v>
      </c>
      <c r="W76" s="357">
        <f t="shared" si="22"/>
        <v>2</v>
      </c>
      <c r="X76" s="357">
        <f t="shared" si="22"/>
        <v>2</v>
      </c>
      <c r="Y76" s="357">
        <f t="shared" si="22"/>
        <v>2</v>
      </c>
      <c r="Z76" s="357">
        <f t="shared" si="22"/>
        <v>1</v>
      </c>
      <c r="AA76" s="357">
        <f t="shared" si="22"/>
        <v>1</v>
      </c>
      <c r="AB76" s="357">
        <f t="shared" si="22"/>
        <v>1</v>
      </c>
      <c r="AC76" s="357">
        <f t="shared" si="22"/>
        <v>1</v>
      </c>
      <c r="AD76" s="357">
        <f t="shared" si="22"/>
        <v>1</v>
      </c>
      <c r="AE76" s="357">
        <f t="shared" si="22"/>
        <v>1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42</v>
      </c>
      <c r="BQ76" s="343"/>
    </row>
    <row r="77" spans="1:69" s="14" customFormat="1" outlineLevel="1" x14ac:dyDescent="0.15">
      <c r="A77" s="14" t="s">
        <v>124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2</v>
      </c>
      <c r="I77" s="355">
        <f>SUM(I75:I76)</f>
        <v>2</v>
      </c>
      <c r="J77" s="355">
        <f t="shared" ref="J77:AE77" si="24">SUM(J75:J76)</f>
        <v>2</v>
      </c>
      <c r="K77" s="355">
        <f t="shared" si="24"/>
        <v>2</v>
      </c>
      <c r="L77" s="355">
        <f t="shared" si="24"/>
        <v>2</v>
      </c>
      <c r="M77" s="355">
        <f t="shared" si="24"/>
        <v>2</v>
      </c>
      <c r="N77" s="355">
        <f t="shared" si="24"/>
        <v>2</v>
      </c>
      <c r="O77" s="355">
        <f t="shared" si="24"/>
        <v>2</v>
      </c>
      <c r="P77" s="355">
        <f t="shared" si="24"/>
        <v>2</v>
      </c>
      <c r="Q77" s="355">
        <f t="shared" si="24"/>
        <v>2</v>
      </c>
      <c r="R77" s="355">
        <f t="shared" si="24"/>
        <v>2</v>
      </c>
      <c r="S77" s="355">
        <f t="shared" si="24"/>
        <v>2</v>
      </c>
      <c r="T77" s="355">
        <f t="shared" si="24"/>
        <v>2</v>
      </c>
      <c r="U77" s="355">
        <f t="shared" si="24"/>
        <v>2</v>
      </c>
      <c r="V77" s="355">
        <f t="shared" si="24"/>
        <v>2</v>
      </c>
      <c r="W77" s="355">
        <f t="shared" si="24"/>
        <v>2</v>
      </c>
      <c r="X77" s="355">
        <f t="shared" si="24"/>
        <v>2</v>
      </c>
      <c r="Y77" s="355">
        <f t="shared" si="24"/>
        <v>2</v>
      </c>
      <c r="Z77" s="355">
        <f t="shared" si="24"/>
        <v>1</v>
      </c>
      <c r="AA77" s="355">
        <f t="shared" si="24"/>
        <v>1</v>
      </c>
      <c r="AB77" s="355">
        <f t="shared" si="24"/>
        <v>1</v>
      </c>
      <c r="AC77" s="355">
        <f t="shared" si="24"/>
        <v>1</v>
      </c>
      <c r="AD77" s="355">
        <f t="shared" si="24"/>
        <v>1</v>
      </c>
      <c r="AE77" s="355">
        <f t="shared" si="24"/>
        <v>1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42</v>
      </c>
      <c r="BQ77" s="335"/>
    </row>
    <row r="78" spans="1:69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2</v>
      </c>
      <c r="I81" s="355">
        <f t="shared" ref="I81:BO81" si="28">ROUNDUP(SUMIF($F57:$F73,"Y",I57:I73),0)</f>
        <v>2</v>
      </c>
      <c r="J81" s="355">
        <f t="shared" si="28"/>
        <v>2</v>
      </c>
      <c r="K81" s="355">
        <f t="shared" si="28"/>
        <v>2</v>
      </c>
      <c r="L81" s="355">
        <f t="shared" si="28"/>
        <v>2</v>
      </c>
      <c r="M81" s="355">
        <f t="shared" si="28"/>
        <v>2</v>
      </c>
      <c r="N81" s="355">
        <f t="shared" si="28"/>
        <v>2</v>
      </c>
      <c r="O81" s="355">
        <f t="shared" si="28"/>
        <v>2</v>
      </c>
      <c r="P81" s="355">
        <f t="shared" si="28"/>
        <v>2</v>
      </c>
      <c r="Q81" s="355">
        <f t="shared" si="28"/>
        <v>2</v>
      </c>
      <c r="R81" s="355">
        <f t="shared" si="28"/>
        <v>2</v>
      </c>
      <c r="S81" s="355">
        <f t="shared" si="28"/>
        <v>2</v>
      </c>
      <c r="T81" s="355">
        <f t="shared" si="28"/>
        <v>2</v>
      </c>
      <c r="U81" s="355">
        <f t="shared" si="28"/>
        <v>2</v>
      </c>
      <c r="V81" s="355">
        <f t="shared" si="28"/>
        <v>2</v>
      </c>
      <c r="W81" s="355">
        <f t="shared" si="28"/>
        <v>2</v>
      </c>
      <c r="X81" s="355">
        <f t="shared" si="28"/>
        <v>2</v>
      </c>
      <c r="Y81" s="355">
        <f t="shared" si="28"/>
        <v>2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outlineLevel="1" x14ac:dyDescent="0.15">
      <c r="A91" s="33" t="s">
        <v>112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outlineLevel="1" x14ac:dyDescent="0.15">
      <c r="A103" s="33" t="s">
        <v>1235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outlineLevel="1" x14ac:dyDescent="0.15">
      <c r="A106" s="33" t="s">
        <v>1233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outlineLevel="1" x14ac:dyDescent="0.15">
      <c r="A109" s="33" t="s">
        <v>1234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outlineLevel="1" x14ac:dyDescent="0.15">
      <c r="A112" s="33" t="s">
        <v>114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outlineLevel="1" x14ac:dyDescent="0.15">
      <c r="A121" s="33" t="s">
        <v>115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116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4</v>
      </c>
      <c r="I144" s="29">
        <f t="shared" si="39"/>
        <v>4</v>
      </c>
      <c r="J144" s="29">
        <f t="shared" si="39"/>
        <v>4</v>
      </c>
      <c r="K144" s="29">
        <f t="shared" si="39"/>
        <v>4</v>
      </c>
      <c r="L144" s="29">
        <f t="shared" si="39"/>
        <v>4</v>
      </c>
      <c r="M144" s="29">
        <f t="shared" si="39"/>
        <v>4</v>
      </c>
      <c r="N144" s="29">
        <f t="shared" si="39"/>
        <v>4</v>
      </c>
      <c r="O144" s="29">
        <f t="shared" si="39"/>
        <v>4</v>
      </c>
      <c r="P144" s="29">
        <f t="shared" si="39"/>
        <v>4</v>
      </c>
      <c r="Q144" s="29">
        <f t="shared" si="39"/>
        <v>4</v>
      </c>
      <c r="R144" s="29">
        <f t="shared" si="39"/>
        <v>4</v>
      </c>
      <c r="S144" s="29">
        <f t="shared" si="39"/>
        <v>4</v>
      </c>
      <c r="T144" s="29">
        <f t="shared" si="39"/>
        <v>4</v>
      </c>
      <c r="U144" s="29">
        <f t="shared" si="39"/>
        <v>4</v>
      </c>
      <c r="V144" s="29">
        <f t="shared" si="39"/>
        <v>4</v>
      </c>
      <c r="W144" s="29">
        <f t="shared" si="39"/>
        <v>4</v>
      </c>
      <c r="X144" s="29">
        <f t="shared" si="39"/>
        <v>4</v>
      </c>
      <c r="Y144" s="29">
        <f t="shared" si="39"/>
        <v>2</v>
      </c>
      <c r="Z144" s="29">
        <f t="shared" si="39"/>
        <v>1</v>
      </c>
      <c r="AA144" s="29">
        <f t="shared" si="39"/>
        <v>1</v>
      </c>
      <c r="AB144" s="29">
        <f t="shared" si="39"/>
        <v>1</v>
      </c>
      <c r="AC144" s="29">
        <f t="shared" si="39"/>
        <v>1</v>
      </c>
      <c r="AD144" s="29">
        <f t="shared" si="39"/>
        <v>1</v>
      </c>
      <c r="AE144" s="29">
        <f t="shared" si="39"/>
        <v>1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7</v>
      </c>
      <c r="I146" s="29">
        <f t="shared" si="43"/>
        <v>7</v>
      </c>
      <c r="J146" s="29">
        <f t="shared" si="43"/>
        <v>7</v>
      </c>
      <c r="K146" s="29">
        <f t="shared" si="43"/>
        <v>7</v>
      </c>
      <c r="L146" s="29">
        <f t="shared" si="43"/>
        <v>7</v>
      </c>
      <c r="M146" s="29">
        <f t="shared" si="43"/>
        <v>7</v>
      </c>
      <c r="N146" s="29">
        <f t="shared" si="43"/>
        <v>7</v>
      </c>
      <c r="O146" s="29">
        <f t="shared" si="43"/>
        <v>7</v>
      </c>
      <c r="P146" s="29">
        <f t="shared" si="43"/>
        <v>7</v>
      </c>
      <c r="Q146" s="29">
        <f t="shared" si="43"/>
        <v>7</v>
      </c>
      <c r="R146" s="29">
        <f t="shared" si="43"/>
        <v>7</v>
      </c>
      <c r="S146" s="29">
        <f t="shared" si="43"/>
        <v>7</v>
      </c>
      <c r="T146" s="29">
        <f t="shared" si="43"/>
        <v>7</v>
      </c>
      <c r="U146" s="29">
        <f t="shared" si="43"/>
        <v>7</v>
      </c>
      <c r="V146" s="29">
        <f t="shared" si="43"/>
        <v>7</v>
      </c>
      <c r="W146" s="29">
        <f t="shared" si="43"/>
        <v>7</v>
      </c>
      <c r="X146" s="29">
        <f t="shared" si="43"/>
        <v>7</v>
      </c>
      <c r="Y146" s="29">
        <f t="shared" si="43"/>
        <v>5</v>
      </c>
      <c r="Z146" s="29">
        <f t="shared" si="43"/>
        <v>5</v>
      </c>
      <c r="AA146" s="29">
        <f t="shared" si="43"/>
        <v>5</v>
      </c>
      <c r="AB146" s="29">
        <f t="shared" si="43"/>
        <v>5</v>
      </c>
      <c r="AC146" s="29">
        <f t="shared" si="43"/>
        <v>5</v>
      </c>
      <c r="AD146" s="29">
        <f t="shared" si="43"/>
        <v>5</v>
      </c>
      <c r="AE146" s="29">
        <f t="shared" si="43"/>
        <v>5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8</v>
      </c>
      <c r="I147" s="29">
        <f t="shared" si="45"/>
        <v>8</v>
      </c>
      <c r="J147" s="29">
        <f t="shared" si="45"/>
        <v>8</v>
      </c>
      <c r="K147" s="29">
        <f t="shared" si="45"/>
        <v>8</v>
      </c>
      <c r="L147" s="29">
        <f t="shared" si="45"/>
        <v>8</v>
      </c>
      <c r="M147" s="29">
        <f t="shared" si="45"/>
        <v>8</v>
      </c>
      <c r="N147" s="29">
        <f t="shared" si="45"/>
        <v>8</v>
      </c>
      <c r="O147" s="29">
        <f t="shared" si="45"/>
        <v>8</v>
      </c>
      <c r="P147" s="29">
        <f t="shared" si="45"/>
        <v>8</v>
      </c>
      <c r="Q147" s="29">
        <f t="shared" si="45"/>
        <v>8</v>
      </c>
      <c r="R147" s="29">
        <f t="shared" si="45"/>
        <v>8</v>
      </c>
      <c r="S147" s="29">
        <f t="shared" si="45"/>
        <v>8</v>
      </c>
      <c r="T147" s="29">
        <f t="shared" si="45"/>
        <v>8</v>
      </c>
      <c r="U147" s="29">
        <f t="shared" si="45"/>
        <v>8</v>
      </c>
      <c r="V147" s="29">
        <f t="shared" si="45"/>
        <v>8</v>
      </c>
      <c r="W147" s="29">
        <f t="shared" si="45"/>
        <v>8</v>
      </c>
      <c r="X147" s="29">
        <f t="shared" si="45"/>
        <v>8</v>
      </c>
      <c r="Y147" s="29">
        <f t="shared" si="45"/>
        <v>6</v>
      </c>
      <c r="Z147" s="29">
        <f t="shared" si="45"/>
        <v>5</v>
      </c>
      <c r="AA147" s="29">
        <f t="shared" si="45"/>
        <v>5</v>
      </c>
      <c r="AB147" s="29">
        <f t="shared" si="45"/>
        <v>5</v>
      </c>
      <c r="AC147" s="29">
        <f t="shared" si="45"/>
        <v>5</v>
      </c>
      <c r="AD147" s="29">
        <f t="shared" si="45"/>
        <v>5</v>
      </c>
      <c r="AE147" s="29">
        <f t="shared" si="45"/>
        <v>5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4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-2</v>
      </c>
      <c r="Z152" s="29">
        <f t="shared" si="50"/>
        <v>-1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7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-2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-1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8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-2</v>
      </c>
      <c r="Z155" s="29">
        <f t="shared" si="56"/>
        <v>-1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-1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759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0.6</v>
      </c>
      <c r="H173" s="23">
        <f>STAFFPLAN_CWS!$C34</f>
        <v>0.6</v>
      </c>
      <c r="I173" s="23">
        <f>STAFFPLAN_CWS!$C34</f>
        <v>0.6</v>
      </c>
      <c r="J173" s="23">
        <f>STAFFPLAN_CWS!$C34</f>
        <v>0.6</v>
      </c>
      <c r="K173" s="23">
        <f>STAFFPLAN_CWS!$C34</f>
        <v>0.6</v>
      </c>
      <c r="L173" s="23">
        <f>STAFFPLAN_CWS!$C34</f>
        <v>0.6</v>
      </c>
      <c r="M173" s="23">
        <f>STAFFPLAN_CWS!$C34</f>
        <v>0.6</v>
      </c>
      <c r="N173" s="23">
        <f>STAFFPLAN_CWS!$C34</f>
        <v>0.6</v>
      </c>
      <c r="O173" s="23">
        <f>STAFFPLAN_CWS!$C34</f>
        <v>0.6</v>
      </c>
      <c r="P173" s="23">
        <f>STAFFPLAN_CWS!$C34</f>
        <v>0.6</v>
      </c>
      <c r="Q173" s="23">
        <f>STAFFPLAN_CWS!$C34</f>
        <v>0.6</v>
      </c>
      <c r="R173" s="23">
        <f>STAFFPLAN_CWS!$C34</f>
        <v>0.6</v>
      </c>
      <c r="S173" s="23">
        <f>STAFFPLAN_CWS!$C34</f>
        <v>0.6</v>
      </c>
      <c r="T173" s="23">
        <f>STAFFPLAN_CWS!$D34</f>
        <v>0.7</v>
      </c>
      <c r="U173" s="23">
        <f>STAFFPLAN_CWS!$D34</f>
        <v>0.7</v>
      </c>
      <c r="V173" s="23">
        <f>STAFFPLAN_CWS!$D34</f>
        <v>0.7</v>
      </c>
      <c r="W173" s="23">
        <f>STAFFPLAN_CWS!$D34</f>
        <v>0.7</v>
      </c>
      <c r="X173" s="23">
        <f>STAFFPLAN_CWS!$D34</f>
        <v>0.7</v>
      </c>
      <c r="Y173" s="23">
        <f>STAFFPLAN_CWS!$D34</f>
        <v>0.7</v>
      </c>
      <c r="Z173" s="23">
        <f>STAFFPLAN_CWS!$D34</f>
        <v>0.7</v>
      </c>
      <c r="AA173" s="23">
        <f>STAFFPLAN_CWS!$D34</f>
        <v>0.7</v>
      </c>
      <c r="AB173" s="23">
        <f>STAFFPLAN_CWS!$D34</f>
        <v>0.7</v>
      </c>
      <c r="AC173" s="23">
        <f>STAFFPLAN_CWS!$D34</f>
        <v>0.7</v>
      </c>
      <c r="AD173" s="23">
        <f>STAFFPLAN_CWS!$D34</f>
        <v>0.7</v>
      </c>
      <c r="AE173" s="23">
        <f>STAFFPLAN_CWS!$D34</f>
        <v>0.7</v>
      </c>
      <c r="AF173" s="23">
        <f>STAFFPLAN_CWS!$E34</f>
        <v>0.8</v>
      </c>
      <c r="AG173" s="23">
        <f>STAFFPLAN_CWS!$E34</f>
        <v>0.8</v>
      </c>
      <c r="AH173" s="23">
        <f>STAFFPLAN_CWS!$E34</f>
        <v>0.8</v>
      </c>
      <c r="AI173" s="23">
        <f>STAFFPLAN_CWS!$E34</f>
        <v>0.8</v>
      </c>
      <c r="AJ173" s="23">
        <f>STAFFPLAN_CWS!$E34</f>
        <v>0.8</v>
      </c>
      <c r="AK173" s="23">
        <f>STAFFPLAN_CWS!$E34</f>
        <v>0.8</v>
      </c>
      <c r="AL173" s="23">
        <f>STAFFPLAN_CWS!$E34</f>
        <v>0.8</v>
      </c>
      <c r="AM173" s="23">
        <f>STAFFPLAN_CWS!$E34</f>
        <v>0.8</v>
      </c>
      <c r="AN173" s="23">
        <f>STAFFPLAN_CWS!$E34</f>
        <v>0.8</v>
      </c>
      <c r="AO173" s="23">
        <f>STAFFPLAN_CWS!$E34</f>
        <v>0.8</v>
      </c>
      <c r="AP173" s="23">
        <f>STAFFPLAN_CWS!$E34</f>
        <v>0.8</v>
      </c>
      <c r="AQ173" s="23">
        <f>STAFFPLAN_CWS!$E34</f>
        <v>0.8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2400000</v>
      </c>
      <c r="I174" s="26">
        <f t="shared" si="68"/>
        <v>2400000</v>
      </c>
      <c r="J174" s="26">
        <f t="shared" si="68"/>
        <v>2400000</v>
      </c>
      <c r="K174" s="26">
        <f t="shared" si="68"/>
        <v>2400000</v>
      </c>
      <c r="L174" s="26">
        <f t="shared" si="68"/>
        <v>2400000</v>
      </c>
      <c r="M174" s="26">
        <f t="shared" si="68"/>
        <v>2400000</v>
      </c>
      <c r="N174" s="26">
        <f t="shared" si="68"/>
        <v>2400000</v>
      </c>
      <c r="O174" s="26">
        <f t="shared" si="68"/>
        <v>2400000</v>
      </c>
      <c r="P174" s="26">
        <f t="shared" si="68"/>
        <v>2400000</v>
      </c>
      <c r="Q174" s="26">
        <f t="shared" si="68"/>
        <v>2400000</v>
      </c>
      <c r="R174" s="26">
        <f t="shared" si="68"/>
        <v>2400000</v>
      </c>
      <c r="S174" s="26">
        <f t="shared" si="68"/>
        <v>2400000</v>
      </c>
      <c r="T174" s="26">
        <f t="shared" si="68"/>
        <v>2800000</v>
      </c>
      <c r="U174" s="26">
        <f t="shared" si="68"/>
        <v>2800000</v>
      </c>
      <c r="V174" s="26">
        <f t="shared" si="68"/>
        <v>2800000</v>
      </c>
      <c r="W174" s="26">
        <f t="shared" si="68"/>
        <v>2800000</v>
      </c>
      <c r="X174" s="26">
        <f t="shared" si="68"/>
        <v>2800000</v>
      </c>
      <c r="Y174" s="26">
        <f t="shared" si="68"/>
        <v>2800000</v>
      </c>
      <c r="Z174" s="26">
        <f t="shared" si="68"/>
        <v>2800000</v>
      </c>
      <c r="AA174" s="26">
        <f t="shared" si="68"/>
        <v>2800000</v>
      </c>
      <c r="AB174" s="26">
        <f t="shared" si="68"/>
        <v>2800000</v>
      </c>
      <c r="AC174" s="26">
        <f t="shared" si="68"/>
        <v>2800000</v>
      </c>
      <c r="AD174" s="26">
        <f t="shared" si="68"/>
        <v>2800000</v>
      </c>
      <c r="AE174" s="26">
        <f t="shared" si="68"/>
        <v>2800000</v>
      </c>
      <c r="AF174" s="26">
        <f t="shared" si="68"/>
        <v>3200000</v>
      </c>
      <c r="AG174" s="26">
        <f t="shared" si="68"/>
        <v>3200000</v>
      </c>
      <c r="AH174" s="26">
        <f t="shared" si="68"/>
        <v>3200000</v>
      </c>
      <c r="AI174" s="26">
        <f t="shared" si="68"/>
        <v>3200000</v>
      </c>
      <c r="AJ174" s="26">
        <f t="shared" si="68"/>
        <v>3200000</v>
      </c>
      <c r="AK174" s="26">
        <f t="shared" si="68"/>
        <v>3200000</v>
      </c>
      <c r="AL174" s="26">
        <f t="shared" si="68"/>
        <v>3200000</v>
      </c>
      <c r="AM174" s="26">
        <f t="shared" ref="AM174:BO174" si="69">AM172*AM173</f>
        <v>3200000</v>
      </c>
      <c r="AN174" s="26">
        <f t="shared" si="69"/>
        <v>3200000</v>
      </c>
      <c r="AO174" s="26">
        <f t="shared" si="69"/>
        <v>3200000</v>
      </c>
      <c r="AP174" s="26">
        <f t="shared" si="69"/>
        <v>3200000</v>
      </c>
      <c r="AQ174" s="26">
        <f t="shared" si="69"/>
        <v>3200000</v>
      </c>
      <c r="AR174" s="26">
        <f t="shared" si="69"/>
        <v>3600000</v>
      </c>
      <c r="AS174" s="26">
        <f t="shared" si="69"/>
        <v>3600000</v>
      </c>
      <c r="AT174" s="26">
        <f t="shared" si="69"/>
        <v>3600000</v>
      </c>
      <c r="AU174" s="26">
        <f t="shared" si="69"/>
        <v>3600000</v>
      </c>
      <c r="AV174" s="26">
        <f t="shared" si="69"/>
        <v>3600000</v>
      </c>
      <c r="AW174" s="26">
        <f t="shared" si="69"/>
        <v>3600000</v>
      </c>
      <c r="AX174" s="26">
        <f t="shared" si="69"/>
        <v>3600000</v>
      </c>
      <c r="AY174" s="26">
        <f t="shared" si="69"/>
        <v>3600000</v>
      </c>
      <c r="AZ174" s="26">
        <f t="shared" si="69"/>
        <v>3600000</v>
      </c>
      <c r="BA174" s="26">
        <f t="shared" si="69"/>
        <v>3600000</v>
      </c>
      <c r="BB174" s="26">
        <f t="shared" si="69"/>
        <v>3600000</v>
      </c>
      <c r="BC174" s="26">
        <f t="shared" si="69"/>
        <v>3600000</v>
      </c>
      <c r="BD174" s="26">
        <f t="shared" si="69"/>
        <v>4000000</v>
      </c>
      <c r="BE174" s="26">
        <f t="shared" si="69"/>
        <v>4000000</v>
      </c>
      <c r="BF174" s="26">
        <f t="shared" si="69"/>
        <v>4000000</v>
      </c>
      <c r="BG174" s="26">
        <f t="shared" si="69"/>
        <v>4000000</v>
      </c>
      <c r="BH174" s="26">
        <f t="shared" si="69"/>
        <v>4000000</v>
      </c>
      <c r="BI174" s="26">
        <f t="shared" si="69"/>
        <v>4000000</v>
      </c>
      <c r="BJ174" s="26">
        <f t="shared" si="69"/>
        <v>4000000</v>
      </c>
      <c r="BK174" s="26">
        <f t="shared" si="69"/>
        <v>4000000</v>
      </c>
      <c r="BL174" s="26">
        <f t="shared" si="69"/>
        <v>4000000</v>
      </c>
      <c r="BM174" s="26">
        <f t="shared" si="69"/>
        <v>4000000</v>
      </c>
      <c r="BN174" s="26">
        <f t="shared" si="69"/>
        <v>4000000</v>
      </c>
      <c r="BO174" s="26">
        <f t="shared" si="69"/>
        <v>4000000</v>
      </c>
    </row>
    <row r="175" spans="1:67" outlineLevel="2" x14ac:dyDescent="0.15">
      <c r="A175" s="47" t="s">
        <v>759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2400000</v>
      </c>
      <c r="I176" s="26">
        <f t="shared" si="70"/>
        <v>2400000</v>
      </c>
      <c r="J176" s="26">
        <f t="shared" si="70"/>
        <v>2400000</v>
      </c>
      <c r="K176" s="26">
        <f t="shared" si="70"/>
        <v>2400000</v>
      </c>
      <c r="L176" s="26">
        <f t="shared" si="70"/>
        <v>2400000</v>
      </c>
      <c r="M176" s="26">
        <f t="shared" si="70"/>
        <v>2400000</v>
      </c>
      <c r="N176" s="26">
        <f t="shared" si="70"/>
        <v>2400000</v>
      </c>
      <c r="O176" s="26">
        <f t="shared" si="70"/>
        <v>2400000</v>
      </c>
      <c r="P176" s="26">
        <f t="shared" si="70"/>
        <v>2400000</v>
      </c>
      <c r="Q176" s="26">
        <f t="shared" si="70"/>
        <v>2400394.2000000002</v>
      </c>
      <c r="R176" s="26">
        <f t="shared" si="70"/>
        <v>2400394.2000000002</v>
      </c>
      <c r="S176" s="26">
        <f t="shared" si="70"/>
        <v>2400758.25</v>
      </c>
      <c r="T176" s="26">
        <f t="shared" si="70"/>
        <v>2802524.19</v>
      </c>
      <c r="U176" s="26">
        <f t="shared" si="70"/>
        <v>2803394.665</v>
      </c>
      <c r="V176" s="26">
        <f t="shared" si="70"/>
        <v>2806789.33</v>
      </c>
      <c r="W176" s="26">
        <f t="shared" si="70"/>
        <v>2806789.33</v>
      </c>
      <c r="X176" s="26">
        <f t="shared" si="70"/>
        <v>2806789.33</v>
      </c>
      <c r="Y176" s="26">
        <f t="shared" si="70"/>
        <v>2806789.33</v>
      </c>
      <c r="Z176" s="26">
        <f t="shared" si="70"/>
        <v>2806789.33</v>
      </c>
      <c r="AA176" s="26">
        <f t="shared" si="70"/>
        <v>2807659.8050000002</v>
      </c>
      <c r="AB176" s="26">
        <f t="shared" si="70"/>
        <v>2808530.28</v>
      </c>
      <c r="AC176" s="26">
        <f t="shared" si="70"/>
        <v>2808552.78</v>
      </c>
      <c r="AD176" s="26">
        <f t="shared" si="70"/>
        <v>2810206.9637500001</v>
      </c>
      <c r="AE176" s="26">
        <f t="shared" si="70"/>
        <v>2810225.2450000001</v>
      </c>
      <c r="AF176" s="26">
        <f t="shared" si="70"/>
        <v>3213653.38</v>
      </c>
      <c r="AG176" s="26">
        <f t="shared" si="70"/>
        <v>3221827.0580000002</v>
      </c>
      <c r="AH176" s="26">
        <f t="shared" si="70"/>
        <v>3224635.2215</v>
      </c>
      <c r="AI176" s="26">
        <f t="shared" si="70"/>
        <v>3224635.2215</v>
      </c>
      <c r="AJ176" s="26">
        <f t="shared" si="70"/>
        <v>3227352.51</v>
      </c>
      <c r="AK176" s="26">
        <f t="shared" si="70"/>
        <v>3227352.51</v>
      </c>
      <c r="AL176" s="26">
        <f t="shared" si="70"/>
        <v>3227352.51</v>
      </c>
      <c r="AM176" s="26">
        <f t="shared" ref="AM176:BO176" si="71">AM174+AM175</f>
        <v>3224658.0965</v>
      </c>
      <c r="AN176" s="26">
        <f t="shared" si="71"/>
        <v>3224680.9715</v>
      </c>
      <c r="AO176" s="26">
        <f t="shared" si="71"/>
        <v>3221988.4330000002</v>
      </c>
      <c r="AP176" s="26">
        <f t="shared" si="71"/>
        <v>3219312.6444999999</v>
      </c>
      <c r="AQ176" s="26">
        <f t="shared" si="71"/>
        <v>3216615.3247500001</v>
      </c>
      <c r="AR176" s="26">
        <f t="shared" si="71"/>
        <v>3625620.7708000001</v>
      </c>
      <c r="AS176" s="26">
        <f t="shared" si="71"/>
        <v>3640872.6675</v>
      </c>
      <c r="AT176" s="26">
        <f t="shared" si="71"/>
        <v>3646133.1670499998</v>
      </c>
      <c r="AU176" s="26">
        <f t="shared" si="71"/>
        <v>3646133.1670499998</v>
      </c>
      <c r="AV176" s="26">
        <f t="shared" si="71"/>
        <v>3651162.4906250001</v>
      </c>
      <c r="AW176" s="26">
        <f t="shared" si="71"/>
        <v>3651162.4906250001</v>
      </c>
      <c r="AX176" s="26">
        <f t="shared" si="71"/>
        <v>3651162.4906250001</v>
      </c>
      <c r="AY176" s="26">
        <f t="shared" si="71"/>
        <v>3646158.6670499998</v>
      </c>
      <c r="AZ176" s="26">
        <f t="shared" si="71"/>
        <v>3646184.1670499998</v>
      </c>
      <c r="BA176" s="26">
        <f t="shared" si="71"/>
        <v>3641052.9175</v>
      </c>
      <c r="BB176" s="26">
        <f t="shared" si="71"/>
        <v>3636065.3439250002</v>
      </c>
      <c r="BC176" s="26">
        <f t="shared" si="71"/>
        <v>3630929.0318749999</v>
      </c>
      <c r="BD176" s="26">
        <f t="shared" si="71"/>
        <v>4043572.2106750002</v>
      </c>
      <c r="BE176" s="26">
        <f t="shared" si="71"/>
        <v>4069690.9995800001</v>
      </c>
      <c r="BF176" s="26">
        <f t="shared" si="71"/>
        <v>4078492.241715</v>
      </c>
      <c r="BG176" s="26">
        <f t="shared" si="71"/>
        <v>4078492.241715</v>
      </c>
      <c r="BH176" s="26">
        <f t="shared" si="71"/>
        <v>4087186.17135</v>
      </c>
      <c r="BI176" s="26">
        <f t="shared" si="71"/>
        <v>4087186.17135</v>
      </c>
      <c r="BJ176" s="26">
        <f t="shared" si="71"/>
        <v>4087186.17135</v>
      </c>
      <c r="BK176" s="26">
        <f t="shared" si="71"/>
        <v>4078517.741715</v>
      </c>
      <c r="BL176" s="26">
        <f t="shared" si="71"/>
        <v>4078543.241715</v>
      </c>
      <c r="BM176" s="26">
        <f t="shared" si="71"/>
        <v>4069871.2495800001</v>
      </c>
      <c r="BN176" s="26">
        <f t="shared" si="71"/>
        <v>4061219.0699450001</v>
      </c>
      <c r="BO176" s="26">
        <f t="shared" si="71"/>
        <v>4052542.0153100002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131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0.6</v>
      </c>
      <c r="H182" s="23">
        <f>STAFFPLAN_CWS!$C38</f>
        <v>0.6</v>
      </c>
      <c r="I182" s="23">
        <f>STAFFPLAN_CWS!$C38</f>
        <v>0.6</v>
      </c>
      <c r="J182" s="23">
        <f>STAFFPLAN_CWS!$C38</f>
        <v>0.6</v>
      </c>
      <c r="K182" s="23">
        <f>STAFFPLAN_CWS!$C38</f>
        <v>0.6</v>
      </c>
      <c r="L182" s="23">
        <f>STAFFPLAN_CWS!$C38</f>
        <v>0.6</v>
      </c>
      <c r="M182" s="23">
        <f>STAFFPLAN_CWS!$C38</f>
        <v>0.6</v>
      </c>
      <c r="N182" s="23">
        <f>STAFFPLAN_CWS!$C38</f>
        <v>0.6</v>
      </c>
      <c r="O182" s="23">
        <f>STAFFPLAN_CWS!$C38</f>
        <v>0.6</v>
      </c>
      <c r="P182" s="23">
        <f>STAFFPLAN_CWS!$C38</f>
        <v>0.6</v>
      </c>
      <c r="Q182" s="23">
        <f>STAFFPLAN_CWS!$C38</f>
        <v>0.6</v>
      </c>
      <c r="R182" s="23">
        <f>STAFFPLAN_CWS!$C38</f>
        <v>0.6</v>
      </c>
      <c r="S182" s="23">
        <f>STAFFPLAN_CWS!$C38</f>
        <v>0.6</v>
      </c>
      <c r="T182" s="23">
        <f>STAFFPLAN_CWS!$D38</f>
        <v>0.7</v>
      </c>
      <c r="U182" s="23">
        <f>STAFFPLAN_CWS!$D38</f>
        <v>0.7</v>
      </c>
      <c r="V182" s="23">
        <f>STAFFPLAN_CWS!$D38</f>
        <v>0.7</v>
      </c>
      <c r="W182" s="23">
        <f>STAFFPLAN_CWS!$D38</f>
        <v>0.7</v>
      </c>
      <c r="X182" s="23">
        <f>STAFFPLAN_CWS!$D38</f>
        <v>0.7</v>
      </c>
      <c r="Y182" s="23">
        <f>STAFFPLAN_CWS!$D38</f>
        <v>0.7</v>
      </c>
      <c r="Z182" s="23">
        <f>STAFFPLAN_CWS!$D38</f>
        <v>0.7</v>
      </c>
      <c r="AA182" s="23">
        <f>STAFFPLAN_CWS!$D38</f>
        <v>0.7</v>
      </c>
      <c r="AB182" s="23">
        <f>STAFFPLAN_CWS!$D38</f>
        <v>0.7</v>
      </c>
      <c r="AC182" s="23">
        <f>STAFFPLAN_CWS!$D38</f>
        <v>0.7</v>
      </c>
      <c r="AD182" s="23">
        <f>STAFFPLAN_CWS!$D38</f>
        <v>0.7</v>
      </c>
      <c r="AE182" s="23">
        <f>STAFFPLAN_CWS!$D38</f>
        <v>0.7</v>
      </c>
      <c r="AF182" s="23">
        <f>STAFFPLAN_CWS!$E38</f>
        <v>0.8</v>
      </c>
      <c r="AG182" s="23">
        <f>STAFFPLAN_CWS!$E38</f>
        <v>0.8</v>
      </c>
      <c r="AH182" s="23">
        <f>STAFFPLAN_CWS!$E38</f>
        <v>0.8</v>
      </c>
      <c r="AI182" s="23">
        <f>STAFFPLAN_CWS!$E38</f>
        <v>0.8</v>
      </c>
      <c r="AJ182" s="23">
        <f>STAFFPLAN_CWS!$E38</f>
        <v>0.8</v>
      </c>
      <c r="AK182" s="23">
        <f>STAFFPLAN_CWS!$E38</f>
        <v>0.8</v>
      </c>
      <c r="AL182" s="23">
        <f>STAFFPLAN_CWS!$E38</f>
        <v>0.8</v>
      </c>
      <c r="AM182" s="23">
        <f>STAFFPLAN_CWS!$E38</f>
        <v>0.8</v>
      </c>
      <c r="AN182" s="23">
        <f>STAFFPLAN_CWS!$E38</f>
        <v>0.8</v>
      </c>
      <c r="AO182" s="23">
        <f>STAFFPLAN_CWS!$E38</f>
        <v>0.8</v>
      </c>
      <c r="AP182" s="23">
        <f>STAFFPLAN_CWS!$E38</f>
        <v>0.8</v>
      </c>
      <c r="AQ182" s="23">
        <f>STAFFPLAN_CWS!$E38</f>
        <v>0.8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759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759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117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0.6</v>
      </c>
      <c r="H200" s="23">
        <f>STAFFPLAN_CWS!$C46</f>
        <v>0.6</v>
      </c>
      <c r="I200" s="23">
        <f>STAFFPLAN_CWS!$C46</f>
        <v>0.6</v>
      </c>
      <c r="J200" s="23">
        <f>STAFFPLAN_CWS!$C46</f>
        <v>0.6</v>
      </c>
      <c r="K200" s="23">
        <f>STAFFPLAN_CWS!$C46</f>
        <v>0.6</v>
      </c>
      <c r="L200" s="23">
        <f>STAFFPLAN_CWS!$C46</f>
        <v>0.6</v>
      </c>
      <c r="M200" s="23">
        <f>STAFFPLAN_CWS!$C46</f>
        <v>0.6</v>
      </c>
      <c r="N200" s="23">
        <f>STAFFPLAN_CWS!$C46</f>
        <v>0.6</v>
      </c>
      <c r="O200" s="23">
        <f>STAFFPLAN_CWS!$C46</f>
        <v>0.6</v>
      </c>
      <c r="P200" s="23">
        <f>STAFFPLAN_CWS!$C46</f>
        <v>0.6</v>
      </c>
      <c r="Q200" s="23">
        <f>STAFFPLAN_CWS!$C46</f>
        <v>0.6</v>
      </c>
      <c r="R200" s="23">
        <f>STAFFPLAN_CWS!$C46</f>
        <v>0.6</v>
      </c>
      <c r="S200" s="23">
        <f>STAFFPLAN_CWS!$C46</f>
        <v>0.6</v>
      </c>
      <c r="T200" s="23">
        <f>STAFFPLAN_CWS!$D46</f>
        <v>0.7</v>
      </c>
      <c r="U200" s="23">
        <f>STAFFPLAN_CWS!$D46</f>
        <v>0.7</v>
      </c>
      <c r="V200" s="23">
        <f>STAFFPLAN_CWS!$D46</f>
        <v>0.7</v>
      </c>
      <c r="W200" s="23">
        <f>STAFFPLAN_CWS!$D46</f>
        <v>0.7</v>
      </c>
      <c r="X200" s="23">
        <f>STAFFPLAN_CWS!$D46</f>
        <v>0.7</v>
      </c>
      <c r="Y200" s="23">
        <f>STAFFPLAN_CWS!$D46</f>
        <v>0.7</v>
      </c>
      <c r="Z200" s="23">
        <f>STAFFPLAN_CWS!$D46</f>
        <v>0.7</v>
      </c>
      <c r="AA200" s="23">
        <f>STAFFPLAN_CWS!$D46</f>
        <v>0.7</v>
      </c>
      <c r="AB200" s="23">
        <f>STAFFPLAN_CWS!$D46</f>
        <v>0.7</v>
      </c>
      <c r="AC200" s="23">
        <f>STAFFPLAN_CWS!$D46</f>
        <v>0.7</v>
      </c>
      <c r="AD200" s="23">
        <f>STAFFPLAN_CWS!$D46</f>
        <v>0.7</v>
      </c>
      <c r="AE200" s="23">
        <f>STAFFPLAN_CWS!$D46</f>
        <v>0.7</v>
      </c>
      <c r="AF200" s="23">
        <f>STAFFPLAN_CWS!$E46</f>
        <v>0.8</v>
      </c>
      <c r="AG200" s="23">
        <f>STAFFPLAN_CWS!$E46</f>
        <v>0.8</v>
      </c>
      <c r="AH200" s="23">
        <f>STAFFPLAN_CWS!$E46</f>
        <v>0.8</v>
      </c>
      <c r="AI200" s="23">
        <f>STAFFPLAN_CWS!$E46</f>
        <v>0.8</v>
      </c>
      <c r="AJ200" s="23">
        <f>STAFFPLAN_CWS!$E46</f>
        <v>0.8</v>
      </c>
      <c r="AK200" s="23">
        <f>STAFFPLAN_CWS!$E46</f>
        <v>0.8</v>
      </c>
      <c r="AL200" s="23">
        <f>STAFFPLAN_CWS!$E46</f>
        <v>0.8</v>
      </c>
      <c r="AM200" s="23">
        <f>STAFFPLAN_CWS!$E46</f>
        <v>0.8</v>
      </c>
      <c r="AN200" s="23">
        <f>STAFFPLAN_CWS!$E46</f>
        <v>0.8</v>
      </c>
      <c r="AO200" s="23">
        <f>STAFFPLAN_CWS!$E46</f>
        <v>0.8</v>
      </c>
      <c r="AP200" s="23">
        <f>STAFFPLAN_CWS!$E46</f>
        <v>0.8</v>
      </c>
      <c r="AQ200" s="23">
        <f>STAFFPLAN_CWS!$E46</f>
        <v>0.8</v>
      </c>
      <c r="AR200" s="23">
        <f>STAFFPLAN_CWS!$F46</f>
        <v>0.9</v>
      </c>
      <c r="AS200" s="23">
        <f>STAFFPLAN_CWS!$F46</f>
        <v>0.9</v>
      </c>
      <c r="AT200" s="23">
        <f>STAFFPLAN_CWS!$F46</f>
        <v>0.9</v>
      </c>
      <c r="AU200" s="23">
        <f>STAFFPLAN_CWS!$F46</f>
        <v>0.9</v>
      </c>
      <c r="AV200" s="23">
        <f>STAFFPLAN_CWS!$F46</f>
        <v>0.9</v>
      </c>
      <c r="AW200" s="23">
        <f>STAFFPLAN_CWS!$F46</f>
        <v>0.9</v>
      </c>
      <c r="AX200" s="23">
        <f>STAFFPLAN_CWS!$F46</f>
        <v>0.9</v>
      </c>
      <c r="AY200" s="23">
        <f>STAFFPLAN_CWS!$F46</f>
        <v>0.9</v>
      </c>
      <c r="AZ200" s="23">
        <f>STAFFPLAN_CWS!$F46</f>
        <v>0.9</v>
      </c>
      <c r="BA200" s="23">
        <f>STAFFPLAN_CWS!$F46</f>
        <v>0.9</v>
      </c>
      <c r="BB200" s="23">
        <f>STAFFPLAN_CWS!$F46</f>
        <v>0.9</v>
      </c>
      <c r="BC200" s="23">
        <f>STAFFPLAN_CWS!$F46</f>
        <v>0.9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2400000</v>
      </c>
      <c r="I201" s="26">
        <f t="shared" si="92"/>
        <v>2400000</v>
      </c>
      <c r="J201" s="26">
        <f t="shared" si="92"/>
        <v>2400000</v>
      </c>
      <c r="K201" s="26">
        <f t="shared" si="92"/>
        <v>2400000</v>
      </c>
      <c r="L201" s="26">
        <f t="shared" si="92"/>
        <v>2400000</v>
      </c>
      <c r="M201" s="26">
        <f t="shared" si="92"/>
        <v>2400000</v>
      </c>
      <c r="N201" s="26">
        <f t="shared" si="92"/>
        <v>2400000</v>
      </c>
      <c r="O201" s="26">
        <f t="shared" si="92"/>
        <v>2400000</v>
      </c>
      <c r="P201" s="26">
        <f t="shared" si="92"/>
        <v>2400000</v>
      </c>
      <c r="Q201" s="26">
        <f t="shared" si="92"/>
        <v>2400000</v>
      </c>
      <c r="R201" s="26">
        <f t="shared" si="92"/>
        <v>2400000</v>
      </c>
      <c r="S201" s="26">
        <f t="shared" si="92"/>
        <v>2400000</v>
      </c>
      <c r="T201" s="26">
        <f t="shared" si="92"/>
        <v>2800000</v>
      </c>
      <c r="U201" s="26">
        <f t="shared" si="92"/>
        <v>2800000</v>
      </c>
      <c r="V201" s="26">
        <f t="shared" si="92"/>
        <v>2800000</v>
      </c>
      <c r="W201" s="26">
        <f t="shared" si="92"/>
        <v>2800000</v>
      </c>
      <c r="X201" s="26">
        <f t="shared" si="92"/>
        <v>2800000</v>
      </c>
      <c r="Y201" s="26">
        <f t="shared" si="92"/>
        <v>2800000</v>
      </c>
      <c r="Z201" s="26">
        <f t="shared" si="92"/>
        <v>2800000</v>
      </c>
      <c r="AA201" s="26">
        <f t="shared" si="92"/>
        <v>2800000</v>
      </c>
      <c r="AB201" s="26">
        <f t="shared" si="92"/>
        <v>2800000</v>
      </c>
      <c r="AC201" s="26">
        <f t="shared" si="92"/>
        <v>2800000</v>
      </c>
      <c r="AD201" s="26">
        <f t="shared" si="92"/>
        <v>2800000</v>
      </c>
      <c r="AE201" s="26">
        <f t="shared" si="92"/>
        <v>2800000</v>
      </c>
      <c r="AF201" s="26">
        <f t="shared" si="92"/>
        <v>3200000</v>
      </c>
      <c r="AG201" s="26">
        <f t="shared" si="92"/>
        <v>3200000</v>
      </c>
      <c r="AH201" s="26">
        <f t="shared" si="92"/>
        <v>3200000</v>
      </c>
      <c r="AI201" s="26">
        <f t="shared" si="92"/>
        <v>3200000</v>
      </c>
      <c r="AJ201" s="26">
        <f t="shared" si="92"/>
        <v>3200000</v>
      </c>
      <c r="AK201" s="26">
        <f t="shared" si="92"/>
        <v>3200000</v>
      </c>
      <c r="AL201" s="26">
        <f t="shared" si="92"/>
        <v>3200000</v>
      </c>
      <c r="AM201" s="26">
        <f t="shared" ref="AM201:BO201" si="93">AM199*AM200</f>
        <v>3200000</v>
      </c>
      <c r="AN201" s="26">
        <f t="shared" si="93"/>
        <v>3200000</v>
      </c>
      <c r="AO201" s="26">
        <f t="shared" si="93"/>
        <v>3200000</v>
      </c>
      <c r="AP201" s="26">
        <f t="shared" si="93"/>
        <v>3200000</v>
      </c>
      <c r="AQ201" s="26">
        <f t="shared" si="93"/>
        <v>3200000</v>
      </c>
      <c r="AR201" s="26">
        <f t="shared" si="93"/>
        <v>3600000</v>
      </c>
      <c r="AS201" s="26">
        <f t="shared" si="93"/>
        <v>3600000</v>
      </c>
      <c r="AT201" s="26">
        <f t="shared" si="93"/>
        <v>3600000</v>
      </c>
      <c r="AU201" s="26">
        <f t="shared" si="93"/>
        <v>3600000</v>
      </c>
      <c r="AV201" s="26">
        <f t="shared" si="93"/>
        <v>3600000</v>
      </c>
      <c r="AW201" s="26">
        <f t="shared" si="93"/>
        <v>3600000</v>
      </c>
      <c r="AX201" s="26">
        <f t="shared" si="93"/>
        <v>3600000</v>
      </c>
      <c r="AY201" s="26">
        <f t="shared" si="93"/>
        <v>3600000</v>
      </c>
      <c r="AZ201" s="26">
        <f t="shared" si="93"/>
        <v>3600000</v>
      </c>
      <c r="BA201" s="26">
        <f t="shared" si="93"/>
        <v>3600000</v>
      </c>
      <c r="BB201" s="26">
        <f t="shared" si="93"/>
        <v>3600000</v>
      </c>
      <c r="BC201" s="26">
        <f t="shared" si="93"/>
        <v>3600000</v>
      </c>
      <c r="BD201" s="26">
        <f t="shared" si="93"/>
        <v>4000000</v>
      </c>
      <c r="BE201" s="26">
        <f t="shared" si="93"/>
        <v>4000000</v>
      </c>
      <c r="BF201" s="26">
        <f t="shared" si="93"/>
        <v>4000000</v>
      </c>
      <c r="BG201" s="26">
        <f t="shared" si="93"/>
        <v>4000000</v>
      </c>
      <c r="BH201" s="26">
        <f t="shared" si="93"/>
        <v>4000000</v>
      </c>
      <c r="BI201" s="26">
        <f t="shared" si="93"/>
        <v>4000000</v>
      </c>
      <c r="BJ201" s="26">
        <f t="shared" si="93"/>
        <v>4000000</v>
      </c>
      <c r="BK201" s="26">
        <f t="shared" si="93"/>
        <v>4000000</v>
      </c>
      <c r="BL201" s="26">
        <f t="shared" si="93"/>
        <v>4000000</v>
      </c>
      <c r="BM201" s="26">
        <f t="shared" si="93"/>
        <v>4000000</v>
      </c>
      <c r="BN201" s="26">
        <f t="shared" si="93"/>
        <v>4000000</v>
      </c>
      <c r="BO201" s="26">
        <f t="shared" si="93"/>
        <v>4000000</v>
      </c>
    </row>
    <row r="202" spans="1:67" outlineLevel="2" x14ac:dyDescent="0.15">
      <c r="A202" s="47" t="s">
        <v>759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2400000</v>
      </c>
      <c r="I203" s="26">
        <f t="shared" si="94"/>
        <v>2400000</v>
      </c>
      <c r="J203" s="26">
        <f t="shared" si="94"/>
        <v>2400000</v>
      </c>
      <c r="K203" s="26">
        <f t="shared" si="94"/>
        <v>2400000</v>
      </c>
      <c r="L203" s="26">
        <f t="shared" si="94"/>
        <v>2400000</v>
      </c>
      <c r="M203" s="26">
        <f t="shared" si="94"/>
        <v>2400000</v>
      </c>
      <c r="N203" s="26">
        <f t="shared" si="94"/>
        <v>2400000</v>
      </c>
      <c r="O203" s="26">
        <f t="shared" si="94"/>
        <v>2400000</v>
      </c>
      <c r="P203" s="26">
        <f t="shared" si="94"/>
        <v>2400000</v>
      </c>
      <c r="Q203" s="26">
        <f t="shared" si="94"/>
        <v>2400000</v>
      </c>
      <c r="R203" s="26">
        <f t="shared" si="94"/>
        <v>2400000</v>
      </c>
      <c r="S203" s="26">
        <f t="shared" si="94"/>
        <v>2400000</v>
      </c>
      <c r="T203" s="26">
        <f t="shared" si="94"/>
        <v>2800000</v>
      </c>
      <c r="U203" s="26">
        <f t="shared" si="94"/>
        <v>2800000</v>
      </c>
      <c r="V203" s="26">
        <f t="shared" si="94"/>
        <v>2800000</v>
      </c>
      <c r="W203" s="26">
        <f t="shared" si="94"/>
        <v>2800000</v>
      </c>
      <c r="X203" s="26">
        <f t="shared" si="94"/>
        <v>2800000</v>
      </c>
      <c r="Y203" s="26">
        <f t="shared" si="94"/>
        <v>2800000</v>
      </c>
      <c r="Z203" s="26">
        <f t="shared" si="94"/>
        <v>2800000</v>
      </c>
      <c r="AA203" s="26">
        <f t="shared" si="94"/>
        <v>2800000</v>
      </c>
      <c r="AB203" s="26">
        <f t="shared" si="94"/>
        <v>2800000</v>
      </c>
      <c r="AC203" s="26">
        <f t="shared" si="94"/>
        <v>2800000</v>
      </c>
      <c r="AD203" s="26">
        <f t="shared" si="94"/>
        <v>2800000</v>
      </c>
      <c r="AE203" s="26">
        <f t="shared" si="94"/>
        <v>2800000</v>
      </c>
      <c r="AF203" s="26">
        <f t="shared" si="94"/>
        <v>3200000</v>
      </c>
      <c r="AG203" s="26">
        <f t="shared" si="94"/>
        <v>3200000</v>
      </c>
      <c r="AH203" s="26">
        <f t="shared" si="94"/>
        <v>3200000</v>
      </c>
      <c r="AI203" s="26">
        <f t="shared" si="94"/>
        <v>3200000</v>
      </c>
      <c r="AJ203" s="26">
        <f t="shared" si="94"/>
        <v>3200000</v>
      </c>
      <c r="AK203" s="26">
        <f t="shared" si="94"/>
        <v>3200000</v>
      </c>
      <c r="AL203" s="26">
        <f t="shared" si="94"/>
        <v>3200000</v>
      </c>
      <c r="AM203" s="26">
        <f t="shared" ref="AM203:BO203" si="95">AM201+AM202</f>
        <v>3200000</v>
      </c>
      <c r="AN203" s="26">
        <f t="shared" si="95"/>
        <v>3200000</v>
      </c>
      <c r="AO203" s="26">
        <f t="shared" si="95"/>
        <v>3200000</v>
      </c>
      <c r="AP203" s="26">
        <f t="shared" si="95"/>
        <v>3200000</v>
      </c>
      <c r="AQ203" s="26">
        <f t="shared" si="95"/>
        <v>3200000</v>
      </c>
      <c r="AR203" s="26">
        <f t="shared" si="95"/>
        <v>3600000</v>
      </c>
      <c r="AS203" s="26">
        <f t="shared" si="95"/>
        <v>3600000</v>
      </c>
      <c r="AT203" s="26">
        <f t="shared" si="95"/>
        <v>3600000</v>
      </c>
      <c r="AU203" s="26">
        <f t="shared" si="95"/>
        <v>3600000</v>
      </c>
      <c r="AV203" s="26">
        <f t="shared" si="95"/>
        <v>3600000</v>
      </c>
      <c r="AW203" s="26">
        <f t="shared" si="95"/>
        <v>3600000</v>
      </c>
      <c r="AX203" s="26">
        <f t="shared" si="95"/>
        <v>3600000</v>
      </c>
      <c r="AY203" s="26">
        <f t="shared" si="95"/>
        <v>3600000</v>
      </c>
      <c r="AZ203" s="26">
        <f t="shared" si="95"/>
        <v>3600000</v>
      </c>
      <c r="BA203" s="26">
        <f t="shared" si="95"/>
        <v>3600000</v>
      </c>
      <c r="BB203" s="26">
        <f t="shared" si="95"/>
        <v>3600000</v>
      </c>
      <c r="BC203" s="26">
        <f t="shared" si="95"/>
        <v>3600000</v>
      </c>
      <c r="BD203" s="26">
        <f t="shared" si="95"/>
        <v>4000000</v>
      </c>
      <c r="BE203" s="26">
        <f t="shared" si="95"/>
        <v>4000000</v>
      </c>
      <c r="BF203" s="26">
        <f t="shared" si="95"/>
        <v>4000000</v>
      </c>
      <c r="BG203" s="26">
        <f t="shared" si="95"/>
        <v>4000000</v>
      </c>
      <c r="BH203" s="26">
        <f t="shared" si="95"/>
        <v>4000000</v>
      </c>
      <c r="BI203" s="26">
        <f t="shared" si="95"/>
        <v>4000000</v>
      </c>
      <c r="BJ203" s="26">
        <f t="shared" si="95"/>
        <v>4000000</v>
      </c>
      <c r="BK203" s="26">
        <f t="shared" si="95"/>
        <v>4000000</v>
      </c>
      <c r="BL203" s="26">
        <f t="shared" si="95"/>
        <v>4000000</v>
      </c>
      <c r="BM203" s="26">
        <f t="shared" si="95"/>
        <v>4000000</v>
      </c>
      <c r="BN203" s="26">
        <f t="shared" si="95"/>
        <v>4000000</v>
      </c>
      <c r="BO203" s="26">
        <f t="shared" si="95"/>
        <v>4000000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118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4800000</v>
      </c>
      <c r="I208" s="26">
        <f t="shared" si="98"/>
        <v>4800000</v>
      </c>
      <c r="J208" s="26">
        <f t="shared" si="98"/>
        <v>4800000</v>
      </c>
      <c r="K208" s="26">
        <f t="shared" si="98"/>
        <v>4800000</v>
      </c>
      <c r="L208" s="26">
        <f t="shared" si="98"/>
        <v>4800000</v>
      </c>
      <c r="M208" s="26">
        <f t="shared" si="98"/>
        <v>4800000</v>
      </c>
      <c r="N208" s="26">
        <f t="shared" si="98"/>
        <v>4800000</v>
      </c>
      <c r="O208" s="26">
        <f t="shared" si="98"/>
        <v>4800000</v>
      </c>
      <c r="P208" s="26">
        <f t="shared" si="98"/>
        <v>4800000</v>
      </c>
      <c r="Q208" s="26">
        <f t="shared" si="98"/>
        <v>4800000</v>
      </c>
      <c r="R208" s="26">
        <f t="shared" si="98"/>
        <v>4800000</v>
      </c>
      <c r="S208" s="26">
        <f t="shared" si="98"/>
        <v>4800000</v>
      </c>
      <c r="T208" s="26">
        <f t="shared" si="98"/>
        <v>5600000</v>
      </c>
      <c r="U208" s="26">
        <f t="shared" si="98"/>
        <v>5600000</v>
      </c>
      <c r="V208" s="26">
        <f t="shared" si="98"/>
        <v>5600000</v>
      </c>
      <c r="W208" s="26">
        <f t="shared" si="98"/>
        <v>5600000</v>
      </c>
      <c r="X208" s="26">
        <f t="shared" si="98"/>
        <v>5600000</v>
      </c>
      <c r="Y208" s="26">
        <f t="shared" si="98"/>
        <v>5600000</v>
      </c>
      <c r="Z208" s="26">
        <f t="shared" si="98"/>
        <v>5600000</v>
      </c>
      <c r="AA208" s="26">
        <f t="shared" si="98"/>
        <v>5600000</v>
      </c>
      <c r="AB208" s="26">
        <f t="shared" si="98"/>
        <v>5600000</v>
      </c>
      <c r="AC208" s="26">
        <f t="shared" si="98"/>
        <v>5600000</v>
      </c>
      <c r="AD208" s="26">
        <f t="shared" si="98"/>
        <v>5600000</v>
      </c>
      <c r="AE208" s="26">
        <f t="shared" si="98"/>
        <v>5600000</v>
      </c>
      <c r="AF208" s="26">
        <f t="shared" si="98"/>
        <v>6400000</v>
      </c>
      <c r="AG208" s="26">
        <f t="shared" si="98"/>
        <v>6400000</v>
      </c>
      <c r="AH208" s="26">
        <f t="shared" si="98"/>
        <v>6400000</v>
      </c>
      <c r="AI208" s="26">
        <f t="shared" si="98"/>
        <v>6400000</v>
      </c>
      <c r="AJ208" s="26">
        <f t="shared" si="98"/>
        <v>6400000</v>
      </c>
      <c r="AK208" s="26">
        <f t="shared" si="98"/>
        <v>6400000</v>
      </c>
      <c r="AL208" s="26">
        <f t="shared" si="98"/>
        <v>6400000</v>
      </c>
      <c r="AM208" s="26">
        <f t="shared" ref="AM208:BO208" si="99">AM201+AM192+AM174+AM165+AM183</f>
        <v>6400000</v>
      </c>
      <c r="AN208" s="26">
        <f t="shared" si="99"/>
        <v>6400000</v>
      </c>
      <c r="AO208" s="26">
        <f t="shared" si="99"/>
        <v>6400000</v>
      </c>
      <c r="AP208" s="26">
        <f t="shared" si="99"/>
        <v>6400000</v>
      </c>
      <c r="AQ208" s="26">
        <f t="shared" si="99"/>
        <v>6400000</v>
      </c>
      <c r="AR208" s="26">
        <f t="shared" si="99"/>
        <v>7200000</v>
      </c>
      <c r="AS208" s="26">
        <f t="shared" si="99"/>
        <v>7200000</v>
      </c>
      <c r="AT208" s="26">
        <f t="shared" si="99"/>
        <v>7200000</v>
      </c>
      <c r="AU208" s="26">
        <f t="shared" si="99"/>
        <v>7200000</v>
      </c>
      <c r="AV208" s="26">
        <f t="shared" si="99"/>
        <v>7200000</v>
      </c>
      <c r="AW208" s="26">
        <f t="shared" si="99"/>
        <v>7200000</v>
      </c>
      <c r="AX208" s="26">
        <f t="shared" si="99"/>
        <v>7200000</v>
      </c>
      <c r="AY208" s="26">
        <f t="shared" si="99"/>
        <v>7200000</v>
      </c>
      <c r="AZ208" s="26">
        <f t="shared" si="99"/>
        <v>7200000</v>
      </c>
      <c r="BA208" s="26">
        <f t="shared" si="99"/>
        <v>7200000</v>
      </c>
      <c r="BB208" s="26">
        <f t="shared" si="99"/>
        <v>7200000</v>
      </c>
      <c r="BC208" s="26">
        <f t="shared" si="99"/>
        <v>7200000</v>
      </c>
      <c r="BD208" s="26">
        <f t="shared" si="99"/>
        <v>8000000</v>
      </c>
      <c r="BE208" s="26">
        <f t="shared" si="99"/>
        <v>8000000</v>
      </c>
      <c r="BF208" s="26">
        <f t="shared" si="99"/>
        <v>8000000</v>
      </c>
      <c r="BG208" s="26">
        <f t="shared" si="99"/>
        <v>8000000</v>
      </c>
      <c r="BH208" s="26">
        <f t="shared" si="99"/>
        <v>8000000</v>
      </c>
      <c r="BI208" s="26">
        <f t="shared" si="99"/>
        <v>8000000</v>
      </c>
      <c r="BJ208" s="26">
        <f t="shared" si="99"/>
        <v>8000000</v>
      </c>
      <c r="BK208" s="26">
        <f t="shared" si="99"/>
        <v>8000000</v>
      </c>
      <c r="BL208" s="26">
        <f t="shared" si="99"/>
        <v>8000000</v>
      </c>
      <c r="BM208" s="26">
        <f t="shared" si="99"/>
        <v>8000000</v>
      </c>
      <c r="BN208" s="26">
        <f t="shared" si="99"/>
        <v>8000000</v>
      </c>
      <c r="BO208" s="26">
        <f t="shared" si="99"/>
        <v>8000000</v>
      </c>
    </row>
    <row r="209" spans="1:68" outlineLevel="2" x14ac:dyDescent="0.15">
      <c r="A209" s="47" t="s">
        <v>759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4800000</v>
      </c>
      <c r="I210" s="26">
        <f t="shared" si="102"/>
        <v>4800000</v>
      </c>
      <c r="J210" s="26">
        <f t="shared" si="102"/>
        <v>4800000</v>
      </c>
      <c r="K210" s="26">
        <f t="shared" si="102"/>
        <v>4800000</v>
      </c>
      <c r="L210" s="26">
        <f t="shared" si="102"/>
        <v>4800000</v>
      </c>
      <c r="M210" s="26">
        <f t="shared" si="102"/>
        <v>4800000</v>
      </c>
      <c r="N210" s="26">
        <f t="shared" si="102"/>
        <v>4800000</v>
      </c>
      <c r="O210" s="26">
        <f t="shared" si="102"/>
        <v>4800000</v>
      </c>
      <c r="P210" s="26">
        <f t="shared" si="102"/>
        <v>4800000</v>
      </c>
      <c r="Q210" s="26">
        <f t="shared" si="102"/>
        <v>4800394.2</v>
      </c>
      <c r="R210" s="26">
        <f t="shared" si="102"/>
        <v>4800394.2</v>
      </c>
      <c r="S210" s="26">
        <f t="shared" si="102"/>
        <v>4800758.25</v>
      </c>
      <c r="T210" s="26">
        <f t="shared" si="102"/>
        <v>5602524.1900000004</v>
      </c>
      <c r="U210" s="26">
        <f t="shared" si="102"/>
        <v>5603394.665</v>
      </c>
      <c r="V210" s="26">
        <f t="shared" si="102"/>
        <v>5606789.3300000001</v>
      </c>
      <c r="W210" s="26">
        <f t="shared" si="102"/>
        <v>5606789.3300000001</v>
      </c>
      <c r="X210" s="26">
        <f t="shared" si="102"/>
        <v>5606789.3300000001</v>
      </c>
      <c r="Y210" s="26">
        <f t="shared" si="102"/>
        <v>5606789.3300000001</v>
      </c>
      <c r="Z210" s="26">
        <f t="shared" si="102"/>
        <v>5606789.3300000001</v>
      </c>
      <c r="AA210" s="26">
        <f t="shared" si="102"/>
        <v>5607659.8049999997</v>
      </c>
      <c r="AB210" s="26">
        <f t="shared" si="102"/>
        <v>5608530.2800000003</v>
      </c>
      <c r="AC210" s="26">
        <f t="shared" si="102"/>
        <v>5608552.7800000003</v>
      </c>
      <c r="AD210" s="26">
        <f t="shared" si="102"/>
        <v>5610206.9637500001</v>
      </c>
      <c r="AE210" s="26">
        <f t="shared" si="102"/>
        <v>5610225.2450000001</v>
      </c>
      <c r="AF210" s="26">
        <f t="shared" si="102"/>
        <v>6413653.3799999999</v>
      </c>
      <c r="AG210" s="26">
        <f t="shared" si="102"/>
        <v>6421827.0580000002</v>
      </c>
      <c r="AH210" s="26">
        <f t="shared" si="102"/>
        <v>6424635.2215</v>
      </c>
      <c r="AI210" s="26">
        <f t="shared" si="102"/>
        <v>6424635.2215</v>
      </c>
      <c r="AJ210" s="26">
        <f t="shared" si="102"/>
        <v>6427352.5099999998</v>
      </c>
      <c r="AK210" s="26">
        <f t="shared" si="102"/>
        <v>6427352.5099999998</v>
      </c>
      <c r="AL210" s="26">
        <f t="shared" si="102"/>
        <v>6427352.5099999998</v>
      </c>
      <c r="AM210" s="26">
        <f t="shared" ref="AM210:BO210" si="103">AM208+AM209</f>
        <v>6424658.0965</v>
      </c>
      <c r="AN210" s="26">
        <f t="shared" si="103"/>
        <v>6424680.9715</v>
      </c>
      <c r="AO210" s="26">
        <f t="shared" si="103"/>
        <v>6421988.4330000002</v>
      </c>
      <c r="AP210" s="26">
        <f t="shared" si="103"/>
        <v>6419312.6445000004</v>
      </c>
      <c r="AQ210" s="26">
        <f t="shared" si="103"/>
        <v>6416615.3247499997</v>
      </c>
      <c r="AR210" s="26">
        <f t="shared" si="103"/>
        <v>7225620.7708000001</v>
      </c>
      <c r="AS210" s="26">
        <f t="shared" si="103"/>
        <v>7240872.6675000004</v>
      </c>
      <c r="AT210" s="26">
        <f t="shared" si="103"/>
        <v>7246133.1670500003</v>
      </c>
      <c r="AU210" s="26">
        <f t="shared" si="103"/>
        <v>7246133.1670500003</v>
      </c>
      <c r="AV210" s="26">
        <f t="shared" si="103"/>
        <v>7251162.4906249996</v>
      </c>
      <c r="AW210" s="26">
        <f t="shared" si="103"/>
        <v>7251162.4906249996</v>
      </c>
      <c r="AX210" s="26">
        <f t="shared" si="103"/>
        <v>7251162.4906249996</v>
      </c>
      <c r="AY210" s="26">
        <f t="shared" si="103"/>
        <v>7246158.6670500003</v>
      </c>
      <c r="AZ210" s="26">
        <f t="shared" si="103"/>
        <v>7246184.1670500003</v>
      </c>
      <c r="BA210" s="26">
        <f t="shared" si="103"/>
        <v>7241052.9175000004</v>
      </c>
      <c r="BB210" s="26">
        <f t="shared" si="103"/>
        <v>7236065.3439250002</v>
      </c>
      <c r="BC210" s="26">
        <f t="shared" si="103"/>
        <v>7230929.0318750003</v>
      </c>
      <c r="BD210" s="26">
        <f t="shared" si="103"/>
        <v>8043572.2106750002</v>
      </c>
      <c r="BE210" s="26">
        <f t="shared" si="103"/>
        <v>8069690.9995799996</v>
      </c>
      <c r="BF210" s="26">
        <f t="shared" si="103"/>
        <v>8078492.241715</v>
      </c>
      <c r="BG210" s="26">
        <f t="shared" si="103"/>
        <v>8078492.241715</v>
      </c>
      <c r="BH210" s="26">
        <f t="shared" si="103"/>
        <v>8087186.1713500004</v>
      </c>
      <c r="BI210" s="26">
        <f t="shared" si="103"/>
        <v>8087186.1713500004</v>
      </c>
      <c r="BJ210" s="26">
        <f t="shared" si="103"/>
        <v>8087186.1713500004</v>
      </c>
      <c r="BK210" s="26">
        <f t="shared" si="103"/>
        <v>8078517.741715</v>
      </c>
      <c r="BL210" s="26">
        <f t="shared" si="103"/>
        <v>8078543.241715</v>
      </c>
      <c r="BM210" s="26">
        <f t="shared" si="103"/>
        <v>8069871.2495799996</v>
      </c>
      <c r="BN210" s="26">
        <f t="shared" si="103"/>
        <v>8061219.0699450001</v>
      </c>
      <c r="BO210" s="26">
        <f t="shared" si="103"/>
        <v>8052542.0153099997</v>
      </c>
      <c r="BP210" s="38">
        <f t="shared" ref="BP210:BP215" si="104">SUM(H210:BO210)</f>
        <v>385745788.00767511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57601546.650000006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67285040.578749999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77074063.881250009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86912637.371675014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96872499.526000008</v>
      </c>
      <c r="BP211" s="38">
        <f t="shared" si="104"/>
        <v>385745788.00767505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4800000</v>
      </c>
      <c r="I214" s="26">
        <f t="shared" si="107"/>
        <v>4800000</v>
      </c>
      <c r="J214" s="26">
        <f t="shared" si="107"/>
        <v>4800000</v>
      </c>
      <c r="K214" s="26">
        <f t="shared" si="107"/>
        <v>4800000</v>
      </c>
      <c r="L214" s="26">
        <f t="shared" si="107"/>
        <v>4800000</v>
      </c>
      <c r="M214" s="26">
        <f t="shared" si="107"/>
        <v>4800000</v>
      </c>
      <c r="N214" s="26">
        <f t="shared" si="107"/>
        <v>4800000</v>
      </c>
      <c r="O214" s="26">
        <f t="shared" si="107"/>
        <v>4800000</v>
      </c>
      <c r="P214" s="26">
        <f t="shared" si="107"/>
        <v>4800000</v>
      </c>
      <c r="Q214" s="26">
        <f t="shared" si="107"/>
        <v>4800394.2</v>
      </c>
      <c r="R214" s="26">
        <f t="shared" si="107"/>
        <v>4800394.2</v>
      </c>
      <c r="S214" s="26">
        <f t="shared" si="107"/>
        <v>4800758.25</v>
      </c>
      <c r="T214" s="26">
        <f t="shared" si="107"/>
        <v>5602524.1900000004</v>
      </c>
      <c r="U214" s="26">
        <f t="shared" si="107"/>
        <v>5603394.665</v>
      </c>
      <c r="V214" s="26">
        <f t="shared" si="107"/>
        <v>5606789.3300000001</v>
      </c>
      <c r="W214" s="26">
        <f t="shared" si="107"/>
        <v>5606789.3300000001</v>
      </c>
      <c r="X214" s="26">
        <f t="shared" si="107"/>
        <v>5606789.3300000001</v>
      </c>
      <c r="Y214" s="26">
        <f t="shared" si="107"/>
        <v>5606789.3300000001</v>
      </c>
      <c r="Z214" s="26">
        <f t="shared" si="107"/>
        <v>5606789.3300000001</v>
      </c>
      <c r="AA214" s="26">
        <f t="shared" si="107"/>
        <v>5607659.8049999997</v>
      </c>
      <c r="AB214" s="26">
        <f t="shared" si="107"/>
        <v>5608530.2800000003</v>
      </c>
      <c r="AC214" s="26">
        <f t="shared" si="107"/>
        <v>5608552.7800000003</v>
      </c>
      <c r="AD214" s="26">
        <f t="shared" si="107"/>
        <v>5610206.9637500001</v>
      </c>
      <c r="AE214" s="26">
        <f t="shared" si="107"/>
        <v>5610225.2450000001</v>
      </c>
      <c r="AF214" s="26">
        <f t="shared" si="107"/>
        <v>6413653.3799999999</v>
      </c>
      <c r="AG214" s="26">
        <f t="shared" si="107"/>
        <v>6421827.0580000002</v>
      </c>
      <c r="AH214" s="26">
        <f t="shared" si="107"/>
        <v>6424635.2215</v>
      </c>
      <c r="AI214" s="26">
        <f t="shared" si="107"/>
        <v>6424635.2215</v>
      </c>
      <c r="AJ214" s="26">
        <f t="shared" si="107"/>
        <v>6427352.5099999998</v>
      </c>
      <c r="AK214" s="26">
        <f t="shared" si="107"/>
        <v>6427352.5099999998</v>
      </c>
      <c r="AL214" s="26">
        <f t="shared" si="107"/>
        <v>6427352.5099999998</v>
      </c>
      <c r="AM214" s="26">
        <f t="shared" ref="AM214:BO214" si="108">AM212+AM210</f>
        <v>6424658.0965</v>
      </c>
      <c r="AN214" s="26">
        <f t="shared" si="108"/>
        <v>6424680.9715</v>
      </c>
      <c r="AO214" s="26">
        <f t="shared" si="108"/>
        <v>6421988.4330000002</v>
      </c>
      <c r="AP214" s="26">
        <f t="shared" si="108"/>
        <v>6419312.6445000004</v>
      </c>
      <c r="AQ214" s="26">
        <f t="shared" si="108"/>
        <v>6416615.3247499997</v>
      </c>
      <c r="AR214" s="26">
        <f t="shared" si="108"/>
        <v>7225620.7708000001</v>
      </c>
      <c r="AS214" s="26">
        <f t="shared" si="108"/>
        <v>7240872.6675000004</v>
      </c>
      <c r="AT214" s="26">
        <f t="shared" si="108"/>
        <v>7246133.1670500003</v>
      </c>
      <c r="AU214" s="26">
        <f t="shared" si="108"/>
        <v>7246133.1670500003</v>
      </c>
      <c r="AV214" s="26">
        <f t="shared" si="108"/>
        <v>7251162.4906249996</v>
      </c>
      <c r="AW214" s="26">
        <f t="shared" si="108"/>
        <v>7251162.4906249996</v>
      </c>
      <c r="AX214" s="26">
        <f t="shared" si="108"/>
        <v>7251162.4906249996</v>
      </c>
      <c r="AY214" s="26">
        <f t="shared" si="108"/>
        <v>7246158.6670500003</v>
      </c>
      <c r="AZ214" s="26">
        <f t="shared" si="108"/>
        <v>7246184.1670500003</v>
      </c>
      <c r="BA214" s="26">
        <f t="shared" si="108"/>
        <v>7241052.9175000004</v>
      </c>
      <c r="BB214" s="26">
        <f t="shared" si="108"/>
        <v>7236065.3439250002</v>
      </c>
      <c r="BC214" s="26">
        <f t="shared" si="108"/>
        <v>7230929.0318750003</v>
      </c>
      <c r="BD214" s="26">
        <f t="shared" si="108"/>
        <v>8043572.2106750002</v>
      </c>
      <c r="BE214" s="26">
        <f t="shared" si="108"/>
        <v>8069690.9995799996</v>
      </c>
      <c r="BF214" s="26">
        <f t="shared" si="108"/>
        <v>8078492.241715</v>
      </c>
      <c r="BG214" s="26">
        <f t="shared" si="108"/>
        <v>8078492.241715</v>
      </c>
      <c r="BH214" s="26">
        <f t="shared" si="108"/>
        <v>8087186.1713500004</v>
      </c>
      <c r="BI214" s="26">
        <f t="shared" si="108"/>
        <v>8087186.1713500004</v>
      </c>
      <c r="BJ214" s="26">
        <f t="shared" si="108"/>
        <v>8087186.1713500004</v>
      </c>
      <c r="BK214" s="26">
        <f t="shared" si="108"/>
        <v>8078517.741715</v>
      </c>
      <c r="BL214" s="26">
        <f t="shared" si="108"/>
        <v>8078543.241715</v>
      </c>
      <c r="BM214" s="26">
        <f t="shared" si="108"/>
        <v>8069871.2495799996</v>
      </c>
      <c r="BN214" s="26">
        <f t="shared" si="108"/>
        <v>8061219.0699450001</v>
      </c>
      <c r="BO214" s="26">
        <f t="shared" si="108"/>
        <v>8052542.0153099997</v>
      </c>
      <c r="BP214" s="38">
        <f t="shared" si="104"/>
        <v>385745788.00767511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57601546.650000006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67285040.578749999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77074063.881250009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86912637.371675014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96872499.526000008</v>
      </c>
      <c r="BP215" s="38">
        <f t="shared" si="104"/>
        <v>385745788.00767505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297600</v>
      </c>
      <c r="I219" s="26">
        <f>I210*STAFFPLAN_CWS!$C177</f>
        <v>297600</v>
      </c>
      <c r="J219" s="26">
        <f>J210*STAFFPLAN_CWS!$C177</f>
        <v>297600</v>
      </c>
      <c r="K219" s="26">
        <f>K210*STAFFPLAN_CWS!$C177</f>
        <v>297600</v>
      </c>
      <c r="L219" s="26">
        <f>L210*STAFFPLAN_CWS!$C177</f>
        <v>297600</v>
      </c>
      <c r="M219" s="26">
        <f>M210*STAFFPLAN_CWS!$C177</f>
        <v>297600</v>
      </c>
      <c r="N219" s="26">
        <f>N210*STAFFPLAN_CWS!$C177</f>
        <v>297600</v>
      </c>
      <c r="O219" s="26">
        <f>O210*STAFFPLAN_CWS!$C177</f>
        <v>297600</v>
      </c>
      <c r="P219" s="26">
        <f>P210*STAFFPLAN_CWS!$C177</f>
        <v>297600</v>
      </c>
      <c r="Q219" s="26">
        <f>Q210*STAFFPLAN_CWS!$C177</f>
        <v>297624.44040000002</v>
      </c>
      <c r="R219" s="26">
        <f>R210*STAFFPLAN_CWS!$C177</f>
        <v>297624.44040000002</v>
      </c>
      <c r="S219" s="26">
        <f>S210*STAFFPLAN_CWS!$D177</f>
        <v>297647.01150000002</v>
      </c>
      <c r="T219" s="26">
        <f>T210*STAFFPLAN_CWS!$D177</f>
        <v>347356.49978000001</v>
      </c>
      <c r="U219" s="26">
        <f>U210*STAFFPLAN_CWS!$D177</f>
        <v>347410.46922999999</v>
      </c>
      <c r="V219" s="26">
        <f>V210*STAFFPLAN_CWS!$D177</f>
        <v>347620.93845999998</v>
      </c>
      <c r="W219" s="26">
        <f>W210*STAFFPLAN_CWS!$D177</f>
        <v>347620.93845999998</v>
      </c>
      <c r="X219" s="26">
        <f>X210*STAFFPLAN_CWS!$D177</f>
        <v>347620.93845999998</v>
      </c>
      <c r="Y219" s="26">
        <f>Y210*STAFFPLAN_CWS!$D177</f>
        <v>347620.93845999998</v>
      </c>
      <c r="Z219" s="26">
        <f>Z210*STAFFPLAN_CWS!$D177</f>
        <v>347620.93845999998</v>
      </c>
      <c r="AA219" s="26">
        <f>AA210*STAFFPLAN_CWS!$D177</f>
        <v>347674.90790999995</v>
      </c>
      <c r="AB219" s="26">
        <f>AB210*STAFFPLAN_CWS!$D177</f>
        <v>347728.87736000004</v>
      </c>
      <c r="AC219" s="26">
        <f>AC210*STAFFPLAN_CWS!$D177</f>
        <v>347730.27236</v>
      </c>
      <c r="AD219" s="26">
        <f>AD210*STAFFPLAN_CWS!$D177</f>
        <v>347832.83175250003</v>
      </c>
      <c r="AE219" s="26">
        <f>AE210*STAFFPLAN_CWS!$D177</f>
        <v>347833.96519000002</v>
      </c>
      <c r="AF219" s="26">
        <f>AF210*STAFFPLAN_CWS!$E177</f>
        <v>397646.50955999998</v>
      </c>
      <c r="AG219" s="26">
        <f>AG210*STAFFPLAN_CWS!$E177</f>
        <v>398153.277596</v>
      </c>
      <c r="AH219" s="26">
        <f>AH210*STAFFPLAN_CWS!$E177</f>
        <v>398327.38373300002</v>
      </c>
      <c r="AI219" s="26">
        <f>AI210*STAFFPLAN_CWS!$E177</f>
        <v>398327.38373300002</v>
      </c>
      <c r="AJ219" s="26">
        <f>AJ210*STAFFPLAN_CWS!$E177</f>
        <v>398495.85561999999</v>
      </c>
      <c r="AK219" s="26">
        <f>AK210*STAFFPLAN_CWS!$E177</f>
        <v>398495.85561999999</v>
      </c>
      <c r="AL219" s="26">
        <f>AL210*STAFFPLAN_CWS!$E177</f>
        <v>398495.85561999999</v>
      </c>
      <c r="AM219" s="26">
        <f>AM210*STAFFPLAN_CWS!$E177</f>
        <v>398328.80198300001</v>
      </c>
      <c r="AN219" s="26">
        <f>AN210*STAFFPLAN_CWS!$E177</f>
        <v>398330.220233</v>
      </c>
      <c r="AO219" s="26">
        <f>AO210*STAFFPLAN_CWS!$E177</f>
        <v>398163.28284599999</v>
      </c>
      <c r="AP219" s="26">
        <f>AP210*STAFFPLAN_CWS!$E177</f>
        <v>397997.383959</v>
      </c>
      <c r="AQ219" s="26">
        <f>AQ210*STAFFPLAN_CWS!$E177</f>
        <v>397830.1501345</v>
      </c>
      <c r="AR219" s="26">
        <f>AR210*STAFFPLAN_CWS!$F177</f>
        <v>447988.48778959998</v>
      </c>
      <c r="AS219" s="26">
        <f>AS210*STAFFPLAN_CWS!$F177</f>
        <v>448934.105385</v>
      </c>
      <c r="AT219" s="26">
        <f>AT210*STAFFPLAN_CWS!$F177</f>
        <v>449260.25635710004</v>
      </c>
      <c r="AU219" s="26">
        <f>AU210*STAFFPLAN_CWS!$F177</f>
        <v>449260.25635710004</v>
      </c>
      <c r="AV219" s="26">
        <f>AV210*STAFFPLAN_CWS!$F177</f>
        <v>449572.07441874995</v>
      </c>
      <c r="AW219" s="26">
        <f>AW210*STAFFPLAN_CWS!$F177</f>
        <v>449572.07441874995</v>
      </c>
      <c r="AX219" s="26">
        <f>AX210*STAFFPLAN_CWS!$F177</f>
        <v>449572.07441874995</v>
      </c>
      <c r="AY219" s="26">
        <f>AY210*STAFFPLAN_CWS!$F177</f>
        <v>449261.83735710004</v>
      </c>
      <c r="AZ219" s="26">
        <f>AZ210*STAFFPLAN_CWS!$F177</f>
        <v>449263.41835709999</v>
      </c>
      <c r="BA219" s="26">
        <f>BA210*STAFFPLAN_CWS!$F177</f>
        <v>448945.28088500001</v>
      </c>
      <c r="BB219" s="26">
        <f>BB210*STAFFPLAN_CWS!$F177</f>
        <v>448636.05132335</v>
      </c>
      <c r="BC219" s="26">
        <f>BC210*STAFFPLAN_CWS!$F177</f>
        <v>448317.59997625003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outlineLevel="2" x14ac:dyDescent="0.15">
      <c r="A220" s="47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69600</v>
      </c>
      <c r="I220" s="26">
        <f>I210*STAFFPLAN_CWS!$C178</f>
        <v>69600</v>
      </c>
      <c r="J220" s="26">
        <f>J210*STAFFPLAN_CWS!$C178</f>
        <v>69600</v>
      </c>
      <c r="K220" s="26">
        <f>K210*STAFFPLAN_CWS!$C178</f>
        <v>69600</v>
      </c>
      <c r="L220" s="26">
        <f>L210*STAFFPLAN_CWS!$C178</f>
        <v>69600</v>
      </c>
      <c r="M220" s="26">
        <f>M210*STAFFPLAN_CWS!$C178</f>
        <v>69600</v>
      </c>
      <c r="N220" s="26">
        <f>N210*STAFFPLAN_CWS!$C178</f>
        <v>69600</v>
      </c>
      <c r="O220" s="26">
        <f>O210*STAFFPLAN_CWS!$C178</f>
        <v>69600</v>
      </c>
      <c r="P220" s="26">
        <f>P210*STAFFPLAN_CWS!$C178</f>
        <v>69600</v>
      </c>
      <c r="Q220" s="26">
        <f>Q210*STAFFPLAN_CWS!$C178</f>
        <v>69605.71590000001</v>
      </c>
      <c r="R220" s="26">
        <f>R210*STAFFPLAN_CWS!$C178</f>
        <v>69605.71590000001</v>
      </c>
      <c r="S220" s="26">
        <f>S210*STAFFPLAN_CWS!$D178</f>
        <v>69610.994625000007</v>
      </c>
      <c r="T220" s="26">
        <f>T210*STAFFPLAN_CWS!$D178</f>
        <v>81236.600755000007</v>
      </c>
      <c r="U220" s="26">
        <f>U210*STAFFPLAN_CWS!$D178</f>
        <v>81249.222642500012</v>
      </c>
      <c r="V220" s="26">
        <f>V210*STAFFPLAN_CWS!$D178</f>
        <v>81298.445285000009</v>
      </c>
      <c r="W220" s="26">
        <f>W210*STAFFPLAN_CWS!$D178</f>
        <v>81298.445285000009</v>
      </c>
      <c r="X220" s="26">
        <f>X210*STAFFPLAN_CWS!$D178</f>
        <v>81298.445285000009</v>
      </c>
      <c r="Y220" s="26">
        <f>Y210*STAFFPLAN_CWS!$D178</f>
        <v>81298.445285000009</v>
      </c>
      <c r="Z220" s="26">
        <f>Z210*STAFFPLAN_CWS!$D178</f>
        <v>81298.445285000009</v>
      </c>
      <c r="AA220" s="26">
        <f>AA210*STAFFPLAN_CWS!$D178</f>
        <v>81311.067172499999</v>
      </c>
      <c r="AB220" s="26">
        <f>AB210*STAFFPLAN_CWS!$D178</f>
        <v>81323.689060000004</v>
      </c>
      <c r="AC220" s="26">
        <f>AC210*STAFFPLAN_CWS!$D178</f>
        <v>81324.015310000003</v>
      </c>
      <c r="AD220" s="26">
        <f>AD210*STAFFPLAN_CWS!$D178</f>
        <v>81348.000974375012</v>
      </c>
      <c r="AE220" s="26">
        <f>AE210*STAFFPLAN_CWS!$D178</f>
        <v>81348.26605250001</v>
      </c>
      <c r="AF220" s="26">
        <f>AF210*STAFFPLAN_CWS!$E178</f>
        <v>92997.974010000005</v>
      </c>
      <c r="AG220" s="26">
        <f>AG210*STAFFPLAN_CWS!$E178</f>
        <v>93116.492341000005</v>
      </c>
      <c r="AH220" s="26">
        <f>AH210*STAFFPLAN_CWS!$E178</f>
        <v>93157.210711749998</v>
      </c>
      <c r="AI220" s="26">
        <f>AI210*STAFFPLAN_CWS!$E178</f>
        <v>93157.210711749998</v>
      </c>
      <c r="AJ220" s="26">
        <f>AJ210*STAFFPLAN_CWS!$E178</f>
        <v>93196.611395</v>
      </c>
      <c r="AK220" s="26">
        <f>AK210*STAFFPLAN_CWS!$E178</f>
        <v>93196.611395</v>
      </c>
      <c r="AL220" s="26">
        <f>AL210*STAFFPLAN_CWS!$E178</f>
        <v>93196.611395</v>
      </c>
      <c r="AM220" s="26">
        <f>AM210*STAFFPLAN_CWS!$E178</f>
        <v>93157.54239925</v>
      </c>
      <c r="AN220" s="26">
        <f>AN210*STAFFPLAN_CWS!$E178</f>
        <v>93157.874086750002</v>
      </c>
      <c r="AO220" s="26">
        <f>AO210*STAFFPLAN_CWS!$E178</f>
        <v>93118.832278500005</v>
      </c>
      <c r="AP220" s="26">
        <f>AP210*STAFFPLAN_CWS!$E178</f>
        <v>93080.033345250005</v>
      </c>
      <c r="AQ220" s="26">
        <f>AQ210*STAFFPLAN_CWS!$E178</f>
        <v>93040.922208874996</v>
      </c>
      <c r="AR220" s="26">
        <f>AR210*STAFFPLAN_CWS!$F178</f>
        <v>104771.50117660001</v>
      </c>
      <c r="AS220" s="26">
        <f>AS210*STAFFPLAN_CWS!$F178</f>
        <v>104992.65367875001</v>
      </c>
      <c r="AT220" s="26">
        <f>AT210*STAFFPLAN_CWS!$F178</f>
        <v>105068.93092222502</v>
      </c>
      <c r="AU220" s="26">
        <f>AU210*STAFFPLAN_CWS!$F178</f>
        <v>105068.93092222502</v>
      </c>
      <c r="AV220" s="26">
        <f>AV210*STAFFPLAN_CWS!$F178</f>
        <v>105141.8561140625</v>
      </c>
      <c r="AW220" s="26">
        <f>AW210*STAFFPLAN_CWS!$F178</f>
        <v>105141.8561140625</v>
      </c>
      <c r="AX220" s="26">
        <f>AX210*STAFFPLAN_CWS!$F178</f>
        <v>105141.8561140625</v>
      </c>
      <c r="AY220" s="26">
        <f>AY210*STAFFPLAN_CWS!$F178</f>
        <v>105069.30067222501</v>
      </c>
      <c r="AZ220" s="26">
        <f>AZ210*STAFFPLAN_CWS!$F178</f>
        <v>105069.67042222501</v>
      </c>
      <c r="BA220" s="26">
        <f>BA210*STAFFPLAN_CWS!$F178</f>
        <v>104995.26730375001</v>
      </c>
      <c r="BB220" s="26">
        <f>BB210*STAFFPLAN_CWS!$F178</f>
        <v>104922.94748691251</v>
      </c>
      <c r="BC220" s="26">
        <f>BC210*STAFFPLAN_CWS!$F178</f>
        <v>104848.47096218751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outlineLevel="2" x14ac:dyDescent="0.15">
      <c r="A221" s="47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26400</v>
      </c>
      <c r="I221" s="26">
        <f>I210*STAFFPLAN_CWS!$C179</f>
        <v>26400</v>
      </c>
      <c r="J221" s="26">
        <f>J210*STAFFPLAN_CWS!$C179</f>
        <v>26400</v>
      </c>
      <c r="K221" s="26">
        <f>K210*STAFFPLAN_CWS!$C179</f>
        <v>26400</v>
      </c>
      <c r="L221" s="26">
        <f>L210*STAFFPLAN_CWS!$C179</f>
        <v>26400</v>
      </c>
      <c r="M221" s="26">
        <f>M210*STAFFPLAN_CWS!$C179</f>
        <v>26400</v>
      </c>
      <c r="N221" s="26">
        <f>N210*STAFFPLAN_CWS!$C179</f>
        <v>26400</v>
      </c>
      <c r="O221" s="26">
        <f>O210*STAFFPLAN_CWS!$C179</f>
        <v>26400</v>
      </c>
      <c r="P221" s="26">
        <f>P210*STAFFPLAN_CWS!$C179</f>
        <v>26400</v>
      </c>
      <c r="Q221" s="26">
        <f>Q210*STAFFPLAN_CWS!$C179</f>
        <v>26402.168099999999</v>
      </c>
      <c r="R221" s="26">
        <f>R210*STAFFPLAN_CWS!$C179</f>
        <v>26402.168099999999</v>
      </c>
      <c r="S221" s="26">
        <f>S210*STAFFPLAN_CWS!$D179</f>
        <v>26404.170374999998</v>
      </c>
      <c r="T221" s="26">
        <f>T210*STAFFPLAN_CWS!$D179</f>
        <v>30813.883044999999</v>
      </c>
      <c r="U221" s="26">
        <f>U210*STAFFPLAN_CWS!$D179</f>
        <v>30818.670657499999</v>
      </c>
      <c r="V221" s="26">
        <f>V210*STAFFPLAN_CWS!$D179</f>
        <v>30837.341314999998</v>
      </c>
      <c r="W221" s="26">
        <f>W210*STAFFPLAN_CWS!$D179</f>
        <v>30837.341314999998</v>
      </c>
      <c r="X221" s="26">
        <f>X210*STAFFPLAN_CWS!$D179</f>
        <v>30837.341314999998</v>
      </c>
      <c r="Y221" s="26">
        <f>Y210*STAFFPLAN_CWS!$D179</f>
        <v>30837.341314999998</v>
      </c>
      <c r="Z221" s="26">
        <f>Z210*STAFFPLAN_CWS!$D179</f>
        <v>30837.341314999998</v>
      </c>
      <c r="AA221" s="26">
        <f>AA210*STAFFPLAN_CWS!$D179</f>
        <v>30842.128927499998</v>
      </c>
      <c r="AB221" s="26">
        <f>AB210*STAFFPLAN_CWS!$D179</f>
        <v>30846.916539999998</v>
      </c>
      <c r="AC221" s="26">
        <f>AC210*STAFFPLAN_CWS!$D179</f>
        <v>30847.040290000001</v>
      </c>
      <c r="AD221" s="26">
        <f>AD210*STAFFPLAN_CWS!$D179</f>
        <v>30856.138300625</v>
      </c>
      <c r="AE221" s="26">
        <f>AE210*STAFFPLAN_CWS!$D179</f>
        <v>30856.238847499997</v>
      </c>
      <c r="AF221" s="26">
        <f>AF210*STAFFPLAN_CWS!$E179</f>
        <v>35275.093589999997</v>
      </c>
      <c r="AG221" s="26">
        <f>AG210*STAFFPLAN_CWS!$E179</f>
        <v>35320.048818999996</v>
      </c>
      <c r="AH221" s="26">
        <f>AH210*STAFFPLAN_CWS!$E179</f>
        <v>35335.49371825</v>
      </c>
      <c r="AI221" s="26">
        <f>AI210*STAFFPLAN_CWS!$E179</f>
        <v>35335.49371825</v>
      </c>
      <c r="AJ221" s="26">
        <f>AJ210*STAFFPLAN_CWS!$E179</f>
        <v>35350.438804999998</v>
      </c>
      <c r="AK221" s="26">
        <f>AK210*STAFFPLAN_CWS!$E179</f>
        <v>35350.438804999998</v>
      </c>
      <c r="AL221" s="26">
        <f>AL210*STAFFPLAN_CWS!$E179</f>
        <v>35350.438804999998</v>
      </c>
      <c r="AM221" s="26">
        <f>AM210*STAFFPLAN_CWS!$E179</f>
        <v>35335.619530749995</v>
      </c>
      <c r="AN221" s="26">
        <f>AN210*STAFFPLAN_CWS!$E179</f>
        <v>35335.745343249997</v>
      </c>
      <c r="AO221" s="26">
        <f>AO210*STAFFPLAN_CWS!$E179</f>
        <v>35320.936381499996</v>
      </c>
      <c r="AP221" s="26">
        <f>AP210*STAFFPLAN_CWS!$E179</f>
        <v>35306.219544749998</v>
      </c>
      <c r="AQ221" s="26">
        <f>AQ210*STAFFPLAN_CWS!$E179</f>
        <v>35291.384286124994</v>
      </c>
      <c r="AR221" s="26">
        <f>AR210*STAFFPLAN_CWS!$F179</f>
        <v>39740.914239400001</v>
      </c>
      <c r="AS221" s="26">
        <f>AS210*STAFFPLAN_CWS!$F179</f>
        <v>39824.799671250003</v>
      </c>
      <c r="AT221" s="26">
        <f>AT210*STAFFPLAN_CWS!$F179</f>
        <v>39853.732418774998</v>
      </c>
      <c r="AU221" s="26">
        <f>AU210*STAFFPLAN_CWS!$F179</f>
        <v>39853.732418774998</v>
      </c>
      <c r="AV221" s="26">
        <f>AV210*STAFFPLAN_CWS!$F179</f>
        <v>39881.393698437496</v>
      </c>
      <c r="AW221" s="26">
        <f>AW210*STAFFPLAN_CWS!$F179</f>
        <v>39881.393698437496</v>
      </c>
      <c r="AX221" s="26">
        <f>AX210*STAFFPLAN_CWS!$F179</f>
        <v>39881.393698437496</v>
      </c>
      <c r="AY221" s="26">
        <f>AY210*STAFFPLAN_CWS!$F179</f>
        <v>39853.872668775002</v>
      </c>
      <c r="AZ221" s="26">
        <f>AZ210*STAFFPLAN_CWS!$F179</f>
        <v>39854.012918774999</v>
      </c>
      <c r="BA221" s="26">
        <f>BA210*STAFFPLAN_CWS!$F179</f>
        <v>39825.79104625</v>
      </c>
      <c r="BB221" s="26">
        <f>BB210*STAFFPLAN_CWS!$F179</f>
        <v>39798.359391587495</v>
      </c>
      <c r="BC221" s="26">
        <f>BC210*STAFFPLAN_CWS!$F179</f>
        <v>39770.109675312502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outlineLevel="2" x14ac:dyDescent="0.15">
      <c r="A222" s="47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outlineLevel="2" x14ac:dyDescent="0.15">
      <c r="A223" s="47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38400</v>
      </c>
      <c r="I223" s="26">
        <f>I210*STAFFPLAN_CWS!$C181</f>
        <v>38400</v>
      </c>
      <c r="J223" s="26">
        <f>J210*STAFFPLAN_CWS!$C181</f>
        <v>38400</v>
      </c>
      <c r="K223" s="26">
        <f>K210*STAFFPLAN_CWS!$C181</f>
        <v>38400</v>
      </c>
      <c r="L223" s="26">
        <f>L210*STAFFPLAN_CWS!$C181</f>
        <v>38400</v>
      </c>
      <c r="M223" s="26">
        <f>M210*STAFFPLAN_CWS!$C181</f>
        <v>38400</v>
      </c>
      <c r="N223" s="26">
        <f>N210*STAFFPLAN_CWS!$C181</f>
        <v>38400</v>
      </c>
      <c r="O223" s="26">
        <f>O210*STAFFPLAN_CWS!$C181</f>
        <v>38400</v>
      </c>
      <c r="P223" s="26">
        <f>P210*STAFFPLAN_CWS!$C181</f>
        <v>38400</v>
      </c>
      <c r="Q223" s="26">
        <f>Q210*STAFFPLAN_CWS!$C181</f>
        <v>38403.153600000005</v>
      </c>
      <c r="R223" s="26">
        <f>R210*STAFFPLAN_CWS!$C181</f>
        <v>38403.153600000005</v>
      </c>
      <c r="S223" s="26">
        <f>S210*STAFFPLAN_CWS!$D181</f>
        <v>38406.065999999999</v>
      </c>
      <c r="T223" s="26">
        <f>T210*STAFFPLAN_CWS!$D181</f>
        <v>44820.193520000001</v>
      </c>
      <c r="U223" s="26">
        <f>U210*STAFFPLAN_CWS!$D181</f>
        <v>44827.157319999998</v>
      </c>
      <c r="V223" s="26">
        <f>V210*STAFFPLAN_CWS!$D181</f>
        <v>44854.314640000004</v>
      </c>
      <c r="W223" s="26">
        <f>W210*STAFFPLAN_CWS!$D181</f>
        <v>44854.314640000004</v>
      </c>
      <c r="X223" s="26">
        <f>X210*STAFFPLAN_CWS!$D181</f>
        <v>44854.314640000004</v>
      </c>
      <c r="Y223" s="26">
        <f>Y210*STAFFPLAN_CWS!$D181</f>
        <v>44854.314640000004</v>
      </c>
      <c r="Z223" s="26">
        <f>Z210*STAFFPLAN_CWS!$D181</f>
        <v>44854.314640000004</v>
      </c>
      <c r="AA223" s="26">
        <f>AA210*STAFFPLAN_CWS!$D181</f>
        <v>44861.278440000002</v>
      </c>
      <c r="AB223" s="26">
        <f>AB210*STAFFPLAN_CWS!$D181</f>
        <v>44868.24224</v>
      </c>
      <c r="AC223" s="26">
        <f>AC210*STAFFPLAN_CWS!$D181</f>
        <v>44868.42224</v>
      </c>
      <c r="AD223" s="26">
        <f>AD210*STAFFPLAN_CWS!$D181</f>
        <v>44881.655709999999</v>
      </c>
      <c r="AE223" s="26">
        <f>AE210*STAFFPLAN_CWS!$D181</f>
        <v>44881.801960000004</v>
      </c>
      <c r="AF223" s="26">
        <f>AF210*STAFFPLAN_CWS!$E181</f>
        <v>51309.227039999998</v>
      </c>
      <c r="AG223" s="26">
        <f>AG210*STAFFPLAN_CWS!$E181</f>
        <v>51374.616464000006</v>
      </c>
      <c r="AH223" s="26">
        <f>AH210*STAFFPLAN_CWS!$E181</f>
        <v>51397.081771999998</v>
      </c>
      <c r="AI223" s="26">
        <f>AI210*STAFFPLAN_CWS!$E181</f>
        <v>51397.081771999998</v>
      </c>
      <c r="AJ223" s="26">
        <f>AJ210*STAFFPLAN_CWS!$E181</f>
        <v>51418.820079999998</v>
      </c>
      <c r="AK223" s="26">
        <f>AK210*STAFFPLAN_CWS!$E181</f>
        <v>51418.820079999998</v>
      </c>
      <c r="AL223" s="26">
        <f>AL210*STAFFPLAN_CWS!$E181</f>
        <v>51418.820079999998</v>
      </c>
      <c r="AM223" s="26">
        <f>AM210*STAFFPLAN_CWS!$E181</f>
        <v>51397.264772000002</v>
      </c>
      <c r="AN223" s="26">
        <f>AN210*STAFFPLAN_CWS!$E181</f>
        <v>51397.447772</v>
      </c>
      <c r="AO223" s="26">
        <f>AO210*STAFFPLAN_CWS!$E181</f>
        <v>51375.907464000004</v>
      </c>
      <c r="AP223" s="26">
        <f>AP210*STAFFPLAN_CWS!$E181</f>
        <v>51354.501156000006</v>
      </c>
      <c r="AQ223" s="26">
        <f>AQ210*STAFFPLAN_CWS!$E181</f>
        <v>51332.922597999997</v>
      </c>
      <c r="AR223" s="26">
        <f>AR210*STAFFPLAN_CWS!$F181</f>
        <v>57804.966166400001</v>
      </c>
      <c r="AS223" s="26">
        <f>AS210*STAFFPLAN_CWS!$F181</f>
        <v>57926.981340000006</v>
      </c>
      <c r="AT223" s="26">
        <f>AT210*STAFFPLAN_CWS!$F181</f>
        <v>57969.065336400003</v>
      </c>
      <c r="AU223" s="26">
        <f>AU210*STAFFPLAN_CWS!$F181</f>
        <v>57969.065336400003</v>
      </c>
      <c r="AV223" s="26">
        <f>AV210*STAFFPLAN_CWS!$F181</f>
        <v>58009.299924999999</v>
      </c>
      <c r="AW223" s="26">
        <f>AW210*STAFFPLAN_CWS!$F181</f>
        <v>58009.299924999999</v>
      </c>
      <c r="AX223" s="26">
        <f>AX210*STAFFPLAN_CWS!$F181</f>
        <v>58009.299924999999</v>
      </c>
      <c r="AY223" s="26">
        <f>AY210*STAFFPLAN_CWS!$F181</f>
        <v>57969.269336400001</v>
      </c>
      <c r="AZ223" s="26">
        <f>AZ210*STAFFPLAN_CWS!$F181</f>
        <v>57969.473336400006</v>
      </c>
      <c r="BA223" s="26">
        <f>BA210*STAFFPLAN_CWS!$F181</f>
        <v>57928.423340000001</v>
      </c>
      <c r="BB223" s="26">
        <f>BB210*STAFFPLAN_CWS!$F181</f>
        <v>57888.5227514</v>
      </c>
      <c r="BC223" s="26">
        <f>BC210*STAFFPLAN_CWS!$F181</f>
        <v>57847.432255000007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432051.66666666669</v>
      </c>
      <c r="I224" s="26">
        <f t="shared" si="109"/>
        <v>432051.66666666669</v>
      </c>
      <c r="J224" s="26">
        <f t="shared" si="109"/>
        <v>432051.66666666669</v>
      </c>
      <c r="K224" s="26">
        <f t="shared" si="109"/>
        <v>432051.66666666669</v>
      </c>
      <c r="L224" s="26">
        <f t="shared" si="109"/>
        <v>432051.66666666669</v>
      </c>
      <c r="M224" s="26">
        <f t="shared" si="109"/>
        <v>432051.66666666669</v>
      </c>
      <c r="N224" s="26">
        <f t="shared" si="109"/>
        <v>432051.66666666669</v>
      </c>
      <c r="O224" s="26">
        <f t="shared" si="109"/>
        <v>432051.66666666669</v>
      </c>
      <c r="P224" s="26">
        <f t="shared" si="109"/>
        <v>432051.66666666669</v>
      </c>
      <c r="Q224" s="26">
        <f t="shared" si="109"/>
        <v>432087.14466666675</v>
      </c>
      <c r="R224" s="26">
        <f t="shared" si="109"/>
        <v>432087.14466666675</v>
      </c>
      <c r="S224" s="26">
        <f t="shared" si="109"/>
        <v>432119.90916666668</v>
      </c>
      <c r="T224" s="26">
        <f t="shared" si="109"/>
        <v>504278.84376666672</v>
      </c>
      <c r="U224" s="26">
        <f t="shared" si="109"/>
        <v>504357.18651666667</v>
      </c>
      <c r="V224" s="26">
        <f t="shared" si="109"/>
        <v>504662.70636666665</v>
      </c>
      <c r="W224" s="26">
        <f t="shared" si="109"/>
        <v>504662.70636666665</v>
      </c>
      <c r="X224" s="26">
        <f t="shared" si="109"/>
        <v>504662.70636666665</v>
      </c>
      <c r="Y224" s="26">
        <f t="shared" si="109"/>
        <v>504662.70636666665</v>
      </c>
      <c r="Z224" s="26">
        <f t="shared" si="109"/>
        <v>504662.70636666665</v>
      </c>
      <c r="AA224" s="26">
        <f t="shared" si="109"/>
        <v>504741.04911666666</v>
      </c>
      <c r="AB224" s="26">
        <f t="shared" si="109"/>
        <v>504819.39186666673</v>
      </c>
      <c r="AC224" s="26">
        <f t="shared" si="109"/>
        <v>504821.41686666664</v>
      </c>
      <c r="AD224" s="26">
        <f t="shared" si="109"/>
        <v>504970.29340416676</v>
      </c>
      <c r="AE224" s="26">
        <f t="shared" si="109"/>
        <v>504971.93871666671</v>
      </c>
      <c r="AF224" s="26">
        <f t="shared" si="109"/>
        <v>577280.47086666664</v>
      </c>
      <c r="AG224" s="26">
        <f t="shared" si="109"/>
        <v>578016.10188666661</v>
      </c>
      <c r="AH224" s="26">
        <f t="shared" si="109"/>
        <v>578268.83660166652</v>
      </c>
      <c r="AI224" s="26">
        <f t="shared" si="109"/>
        <v>578268.83660166652</v>
      </c>
      <c r="AJ224" s="26">
        <f t="shared" si="109"/>
        <v>578513.39256666659</v>
      </c>
      <c r="AK224" s="26">
        <f t="shared" si="109"/>
        <v>578513.39256666659</v>
      </c>
      <c r="AL224" s="26">
        <f t="shared" si="109"/>
        <v>578513.39256666659</v>
      </c>
      <c r="AM224" s="26">
        <f t="shared" si="109"/>
        <v>578270.89535166661</v>
      </c>
      <c r="AN224" s="26">
        <f t="shared" si="109"/>
        <v>578272.95410166658</v>
      </c>
      <c r="AO224" s="26">
        <f t="shared" si="109"/>
        <v>578030.62563666666</v>
      </c>
      <c r="AP224" s="26">
        <f t="shared" si="109"/>
        <v>577789.80467166658</v>
      </c>
      <c r="AQ224" s="26">
        <f t="shared" si="109"/>
        <v>577547.04589416669</v>
      </c>
      <c r="AR224" s="26">
        <f t="shared" si="109"/>
        <v>650357.53603866661</v>
      </c>
      <c r="AS224" s="26">
        <f t="shared" si="109"/>
        <v>651730.20674166677</v>
      </c>
      <c r="AT224" s="26">
        <f t="shared" si="109"/>
        <v>652203.65170116676</v>
      </c>
      <c r="AU224" s="26">
        <f t="shared" si="109"/>
        <v>652203.65170116676</v>
      </c>
      <c r="AV224" s="26">
        <f t="shared" si="109"/>
        <v>652656.29082291666</v>
      </c>
      <c r="AW224" s="26">
        <f t="shared" si="109"/>
        <v>652656.29082291666</v>
      </c>
      <c r="AX224" s="26">
        <f t="shared" si="109"/>
        <v>652656.29082291666</v>
      </c>
      <c r="AY224" s="26">
        <f t="shared" si="109"/>
        <v>652205.94670116669</v>
      </c>
      <c r="AZ224" s="26">
        <f t="shared" si="109"/>
        <v>652208.24170116661</v>
      </c>
      <c r="BA224" s="26">
        <f t="shared" si="109"/>
        <v>651746.42924166669</v>
      </c>
      <c r="BB224" s="26">
        <f t="shared" si="109"/>
        <v>651297.54761991662</v>
      </c>
      <c r="BC224" s="26">
        <f t="shared" si="109"/>
        <v>650835.27953541663</v>
      </c>
      <c r="BD224" s="26">
        <f t="shared" si="109"/>
        <v>723973.16562741669</v>
      </c>
      <c r="BE224" s="26">
        <f t="shared" si="109"/>
        <v>726323.85662886652</v>
      </c>
      <c r="BF224" s="26">
        <f t="shared" si="109"/>
        <v>727115.96842101659</v>
      </c>
      <c r="BG224" s="26">
        <f t="shared" si="109"/>
        <v>727115.96842101659</v>
      </c>
      <c r="BH224" s="26">
        <f t="shared" si="109"/>
        <v>727898.4220881667</v>
      </c>
      <c r="BI224" s="26">
        <f t="shared" si="109"/>
        <v>727898.4220881667</v>
      </c>
      <c r="BJ224" s="26">
        <f t="shared" si="109"/>
        <v>727898.4220881667</v>
      </c>
      <c r="BK224" s="26">
        <f t="shared" si="109"/>
        <v>727118.26342101663</v>
      </c>
      <c r="BL224" s="26">
        <f t="shared" si="109"/>
        <v>727120.55842101655</v>
      </c>
      <c r="BM224" s="26">
        <f t="shared" si="109"/>
        <v>726340.07912886655</v>
      </c>
      <c r="BN224" s="26">
        <f t="shared" si="109"/>
        <v>725561.38296171662</v>
      </c>
      <c r="BO224" s="26">
        <f t="shared" si="109"/>
        <v>724780.44804456655</v>
      </c>
      <c r="BP224" s="38">
        <f>SUM(H224:BO224)</f>
        <v>34720220.92069076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5184759.1984999999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6056273.6520875003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6937285.7493124995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7822757.3634507507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8719144.9573400002</v>
      </c>
      <c r="BP225" s="38">
        <f>SUM(H225:BO225)</f>
        <v>34720220.920690753</v>
      </c>
    </row>
    <row r="226" spans="1:68" outlineLevel="2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outlineLevel="2" x14ac:dyDescent="0.15">
      <c r="A228" s="47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144000</v>
      </c>
      <c r="T228" s="26">
        <f>I210*STAFFPLAN_CWS!$D182</f>
        <v>144000</v>
      </c>
      <c r="U228" s="26">
        <f>J210*STAFFPLAN_CWS!$D182</f>
        <v>144000</v>
      </c>
      <c r="V228" s="26">
        <f>K210*STAFFPLAN_CWS!$D182</f>
        <v>144000</v>
      </c>
      <c r="W228" s="26">
        <f>L210*STAFFPLAN_CWS!$D182</f>
        <v>144000</v>
      </c>
      <c r="X228" s="26">
        <f>M210*STAFFPLAN_CWS!$D182</f>
        <v>144000</v>
      </c>
      <c r="Y228" s="26">
        <f>N210*STAFFPLAN_CWS!$D182</f>
        <v>144000</v>
      </c>
      <c r="Z228" s="26">
        <f>O210*STAFFPLAN_CWS!$D182</f>
        <v>144000</v>
      </c>
      <c r="AA228" s="26">
        <f>P210*STAFFPLAN_CWS!$D182</f>
        <v>144000</v>
      </c>
      <c r="AB228" s="26">
        <f>Q210*STAFFPLAN_CWS!$D182</f>
        <v>144011.826</v>
      </c>
      <c r="AC228" s="26">
        <f>R210*STAFFPLAN_CWS!$D182</f>
        <v>144011.826</v>
      </c>
      <c r="AD228" s="26">
        <f>S210*STAFFPLAN_CWS!$D182</f>
        <v>144022.7475</v>
      </c>
      <c r="AE228" s="26">
        <f>T210*STAFFPLAN_CWS!$D182</f>
        <v>168075.72570000001</v>
      </c>
      <c r="AF228" s="26">
        <f>U210*STAFFPLAN_CWS!$E182</f>
        <v>168101.83994999999</v>
      </c>
      <c r="AG228" s="26">
        <f>V210*STAFFPLAN_CWS!$E182</f>
        <v>168203.67989999999</v>
      </c>
      <c r="AH228" s="26">
        <f>W210*STAFFPLAN_CWS!$E182</f>
        <v>168203.67989999999</v>
      </c>
      <c r="AI228" s="26">
        <f>X210*STAFFPLAN_CWS!$E182</f>
        <v>168203.67989999999</v>
      </c>
      <c r="AJ228" s="26">
        <f>Y210*STAFFPLAN_CWS!$E182</f>
        <v>168203.67989999999</v>
      </c>
      <c r="AK228" s="26">
        <f>Z210*STAFFPLAN_CWS!$E182</f>
        <v>168203.67989999999</v>
      </c>
      <c r="AL228" s="26">
        <f>AA210*STAFFPLAN_CWS!$E182</f>
        <v>168229.79414999997</v>
      </c>
      <c r="AM228" s="26">
        <f>AB210*STAFFPLAN_CWS!$E182</f>
        <v>168255.90840000001</v>
      </c>
      <c r="AN228" s="26">
        <f>AC210*STAFFPLAN_CWS!$E182</f>
        <v>168256.5834</v>
      </c>
      <c r="AO228" s="26">
        <f>AD210*STAFFPLAN_CWS!$E182</f>
        <v>168306.20891250001</v>
      </c>
      <c r="AP228" s="26">
        <f>AE210*STAFFPLAN_CWS!$E182</f>
        <v>168306.75735</v>
      </c>
      <c r="AQ228" s="26">
        <f>AF210*STAFFPLAN_CWS!$E182</f>
        <v>192409.60139999999</v>
      </c>
      <c r="AR228" s="26">
        <f>AG210*STAFFPLAN_CWS!$F182</f>
        <v>192654.81174</v>
      </c>
      <c r="AS228" s="26">
        <f>AH210*STAFFPLAN_CWS!$F182</f>
        <v>192739.056645</v>
      </c>
      <c r="AT228" s="26">
        <f>AI210*STAFFPLAN_CWS!$F182</f>
        <v>192739.056645</v>
      </c>
      <c r="AU228" s="26">
        <f>AJ210*STAFFPLAN_CWS!$F182</f>
        <v>192820.5753</v>
      </c>
      <c r="AV228" s="26">
        <f>AK210*STAFFPLAN_CWS!$F182</f>
        <v>192820.5753</v>
      </c>
      <c r="AW228" s="26">
        <f>AL210*STAFFPLAN_CWS!$F182</f>
        <v>192820.5753</v>
      </c>
      <c r="AX228" s="26">
        <f>AM210*STAFFPLAN_CWS!$F182</f>
        <v>192739.742895</v>
      </c>
      <c r="AY228" s="26">
        <f>AN210*STAFFPLAN_CWS!$F182</f>
        <v>192740.429145</v>
      </c>
      <c r="AZ228" s="26">
        <f>AO210*STAFFPLAN_CWS!$F182</f>
        <v>192659.65299</v>
      </c>
      <c r="BA228" s="26">
        <f>AP210*STAFFPLAN_CWS!$F182</f>
        <v>192579.37933500001</v>
      </c>
      <c r="BB228" s="26">
        <f>AQ210*STAFFPLAN_CWS!$F182</f>
        <v>192498.45974249998</v>
      </c>
      <c r="BC228" s="26">
        <f>AR210*STAFFPLAN_CWS!$F182</f>
        <v>216768.62312400001</v>
      </c>
      <c r="BD228" s="26">
        <f>AS210*STAFFPLAN_CWS!$G182</f>
        <v>217226.18002500001</v>
      </c>
      <c r="BE228" s="26">
        <f>AT210*STAFFPLAN_CWS!$G182</f>
        <v>217383.9950115</v>
      </c>
      <c r="BF228" s="26">
        <f>AU210*STAFFPLAN_CWS!$G182</f>
        <v>217383.9950115</v>
      </c>
      <c r="BG228" s="26">
        <f>AV210*STAFFPLAN_CWS!$G182</f>
        <v>217534.87471874998</v>
      </c>
      <c r="BH228" s="26">
        <f>AW210*STAFFPLAN_CWS!$G182</f>
        <v>217534.87471874998</v>
      </c>
      <c r="BI228" s="26">
        <f>AX210*STAFFPLAN_CWS!$G182</f>
        <v>217534.87471874998</v>
      </c>
      <c r="BJ228" s="26">
        <f>AY210*STAFFPLAN_CWS!$G182</f>
        <v>217384.76001150001</v>
      </c>
      <c r="BK228" s="26">
        <f>AZ210*STAFFPLAN_CWS!$G182</f>
        <v>217385.52501149999</v>
      </c>
      <c r="BL228" s="26">
        <f>BA210*STAFFPLAN_CWS!$G182</f>
        <v>217231.58752500001</v>
      </c>
      <c r="BM228" s="26">
        <f>BB210*STAFFPLAN_CWS!$G182</f>
        <v>217081.96031775</v>
      </c>
      <c r="BN228" s="26">
        <f>BC210*STAFFPLAN_CWS!$G182</f>
        <v>216927.87095625</v>
      </c>
      <c r="BO228" s="26">
        <f>BD210*STAFFPLAN_CWS!$G182</f>
        <v>241307.16632024999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33" t="s">
        <v>90</v>
      </c>
      <c r="G230" s="26">
        <f t="shared" ref="G230:AL230" si="110">G228+G227</f>
        <v>0</v>
      </c>
      <c r="H230" s="26">
        <f t="shared" si="110"/>
        <v>0</v>
      </c>
      <c r="I230" s="26">
        <f t="shared" si="110"/>
        <v>0</v>
      </c>
      <c r="J230" s="26">
        <f t="shared" si="110"/>
        <v>0</v>
      </c>
      <c r="K230" s="26">
        <f t="shared" si="110"/>
        <v>833.33333333333337</v>
      </c>
      <c r="L230" s="26">
        <f t="shared" si="110"/>
        <v>833.33333333333337</v>
      </c>
      <c r="M230" s="26">
        <f t="shared" si="110"/>
        <v>833.33333333333337</v>
      </c>
      <c r="N230" s="26">
        <f t="shared" si="110"/>
        <v>833.33333333333337</v>
      </c>
      <c r="O230" s="26">
        <f t="shared" si="110"/>
        <v>833.33333333333337</v>
      </c>
      <c r="P230" s="26">
        <f t="shared" si="110"/>
        <v>833.33333333333337</v>
      </c>
      <c r="Q230" s="26">
        <f t="shared" si="110"/>
        <v>833.33333333333337</v>
      </c>
      <c r="R230" s="26">
        <f t="shared" si="110"/>
        <v>833.33333333333337</v>
      </c>
      <c r="S230" s="26">
        <f t="shared" si="110"/>
        <v>144833.33333333334</v>
      </c>
      <c r="T230" s="26">
        <f t="shared" si="110"/>
        <v>144916.66666666666</v>
      </c>
      <c r="U230" s="26">
        <f t="shared" si="110"/>
        <v>144916.66666666666</v>
      </c>
      <c r="V230" s="26">
        <f t="shared" si="110"/>
        <v>144916.66666666666</v>
      </c>
      <c r="W230" s="26">
        <f t="shared" si="110"/>
        <v>144916.66666666666</v>
      </c>
      <c r="X230" s="26">
        <f t="shared" si="110"/>
        <v>144916.66666666666</v>
      </c>
      <c r="Y230" s="26">
        <f t="shared" si="110"/>
        <v>144916.66666666666</v>
      </c>
      <c r="Z230" s="26">
        <f t="shared" si="110"/>
        <v>144916.66666666666</v>
      </c>
      <c r="AA230" s="26">
        <f t="shared" si="110"/>
        <v>144916.66666666666</v>
      </c>
      <c r="AB230" s="26">
        <f t="shared" si="110"/>
        <v>144928.49266666666</v>
      </c>
      <c r="AC230" s="26">
        <f t="shared" si="110"/>
        <v>144928.49266666666</v>
      </c>
      <c r="AD230" s="26">
        <f t="shared" si="110"/>
        <v>144939.41416666665</v>
      </c>
      <c r="AE230" s="26">
        <f t="shared" si="110"/>
        <v>168992.39236666667</v>
      </c>
      <c r="AF230" s="26">
        <f t="shared" si="110"/>
        <v>169110.17328333334</v>
      </c>
      <c r="AG230" s="26">
        <f t="shared" si="110"/>
        <v>169212.01323333333</v>
      </c>
      <c r="AH230" s="26">
        <f t="shared" si="110"/>
        <v>169212.01323333333</v>
      </c>
      <c r="AI230" s="26">
        <f t="shared" si="110"/>
        <v>169212.01323333333</v>
      </c>
      <c r="AJ230" s="26">
        <f t="shared" si="110"/>
        <v>169212.01323333333</v>
      </c>
      <c r="AK230" s="26">
        <f t="shared" si="110"/>
        <v>169212.01323333333</v>
      </c>
      <c r="AL230" s="26">
        <f t="shared" si="110"/>
        <v>169238.12748333332</v>
      </c>
      <c r="AM230" s="26">
        <f t="shared" ref="AM230:BO230" si="111">AM228+AM227</f>
        <v>169264.24173333336</v>
      </c>
      <c r="AN230" s="26">
        <f t="shared" si="111"/>
        <v>169264.91673333335</v>
      </c>
      <c r="AO230" s="26">
        <f t="shared" si="111"/>
        <v>169314.54224583335</v>
      </c>
      <c r="AP230" s="26">
        <f t="shared" si="111"/>
        <v>169315.09068333334</v>
      </c>
      <c r="AQ230" s="26">
        <f t="shared" si="111"/>
        <v>193417.93473333333</v>
      </c>
      <c r="AR230" s="26">
        <f t="shared" si="111"/>
        <v>193763.97840666666</v>
      </c>
      <c r="AS230" s="26">
        <f t="shared" si="111"/>
        <v>193848.22331166666</v>
      </c>
      <c r="AT230" s="26">
        <f t="shared" si="111"/>
        <v>193848.22331166666</v>
      </c>
      <c r="AU230" s="26">
        <f t="shared" si="111"/>
        <v>193929.74196666665</v>
      </c>
      <c r="AV230" s="26">
        <f t="shared" si="111"/>
        <v>193929.74196666665</v>
      </c>
      <c r="AW230" s="26">
        <f t="shared" si="111"/>
        <v>193929.74196666665</v>
      </c>
      <c r="AX230" s="26">
        <f t="shared" si="111"/>
        <v>193848.90956166666</v>
      </c>
      <c r="AY230" s="26">
        <f t="shared" si="111"/>
        <v>193849.59581166666</v>
      </c>
      <c r="AZ230" s="26">
        <f t="shared" si="111"/>
        <v>193768.81965666666</v>
      </c>
      <c r="BA230" s="26">
        <f t="shared" si="111"/>
        <v>193688.54600166666</v>
      </c>
      <c r="BB230" s="26">
        <f t="shared" si="111"/>
        <v>193607.62640916664</v>
      </c>
      <c r="BC230" s="26">
        <f t="shared" si="111"/>
        <v>217877.78979066666</v>
      </c>
      <c r="BD230" s="26">
        <f t="shared" si="111"/>
        <v>218446.26335833335</v>
      </c>
      <c r="BE230" s="26">
        <f t="shared" si="111"/>
        <v>218604.07834483334</v>
      </c>
      <c r="BF230" s="26">
        <f t="shared" si="111"/>
        <v>218604.07834483334</v>
      </c>
      <c r="BG230" s="26">
        <f t="shared" si="111"/>
        <v>218754.95805208333</v>
      </c>
      <c r="BH230" s="26">
        <f t="shared" si="111"/>
        <v>218754.95805208333</v>
      </c>
      <c r="BI230" s="26">
        <f t="shared" si="111"/>
        <v>218754.95805208333</v>
      </c>
      <c r="BJ230" s="26">
        <f t="shared" si="111"/>
        <v>218604.84334483335</v>
      </c>
      <c r="BK230" s="26">
        <f t="shared" si="111"/>
        <v>218605.60834483334</v>
      </c>
      <c r="BL230" s="26">
        <f t="shared" si="111"/>
        <v>218451.67085833335</v>
      </c>
      <c r="BM230" s="26">
        <f t="shared" si="111"/>
        <v>218302.04365108334</v>
      </c>
      <c r="BN230" s="26">
        <f t="shared" si="111"/>
        <v>218147.95428958334</v>
      </c>
      <c r="BO230" s="26">
        <f t="shared" si="111"/>
        <v>242527.24965358333</v>
      </c>
      <c r="BP230" s="38">
        <f>SUM(H230:BO230)</f>
        <v>8966056.8207704984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151500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1763122.1251999997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2054985.0930625002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2349890.9381614998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2646558.6643465008</v>
      </c>
      <c r="BP231" s="38">
        <f>SUM(H231:BO231)</f>
        <v>8966056.8207705002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2">G230+G224+G214</f>
        <v>0</v>
      </c>
      <c r="H232" s="26">
        <f t="shared" si="112"/>
        <v>5232051.666666667</v>
      </c>
      <c r="I232" s="26">
        <f t="shared" si="112"/>
        <v>5232051.666666667</v>
      </c>
      <c r="J232" s="26">
        <f t="shared" si="112"/>
        <v>5232051.666666667</v>
      </c>
      <c r="K232" s="26">
        <f t="shared" si="112"/>
        <v>5232885</v>
      </c>
      <c r="L232" s="26">
        <f t="shared" si="112"/>
        <v>5232885</v>
      </c>
      <c r="M232" s="26">
        <f t="shared" si="112"/>
        <v>5232885</v>
      </c>
      <c r="N232" s="26">
        <f t="shared" si="112"/>
        <v>5232885</v>
      </c>
      <c r="O232" s="26">
        <f t="shared" si="112"/>
        <v>5232885</v>
      </c>
      <c r="P232" s="26">
        <f t="shared" si="112"/>
        <v>5232885</v>
      </c>
      <c r="Q232" s="26">
        <f t="shared" si="112"/>
        <v>5233314.6780000003</v>
      </c>
      <c r="R232" s="26">
        <f t="shared" si="112"/>
        <v>5233314.6780000003</v>
      </c>
      <c r="S232" s="26">
        <f t="shared" si="112"/>
        <v>5377711.4924999997</v>
      </c>
      <c r="T232" s="26">
        <f t="shared" si="112"/>
        <v>6251719.7004333334</v>
      </c>
      <c r="U232" s="26">
        <f t="shared" si="112"/>
        <v>6252668.5181833338</v>
      </c>
      <c r="V232" s="26">
        <f t="shared" si="112"/>
        <v>6256368.7030333336</v>
      </c>
      <c r="W232" s="26">
        <f t="shared" si="112"/>
        <v>6256368.7030333336</v>
      </c>
      <c r="X232" s="26">
        <f t="shared" si="112"/>
        <v>6256368.7030333336</v>
      </c>
      <c r="Y232" s="26">
        <f t="shared" si="112"/>
        <v>6256368.7030333336</v>
      </c>
      <c r="Z232" s="26">
        <f t="shared" si="112"/>
        <v>6256368.7030333336</v>
      </c>
      <c r="AA232" s="26">
        <f t="shared" si="112"/>
        <v>6257317.5207833331</v>
      </c>
      <c r="AB232" s="26">
        <f t="shared" si="112"/>
        <v>6258278.1645333339</v>
      </c>
      <c r="AC232" s="26">
        <f t="shared" si="112"/>
        <v>6258302.6895333333</v>
      </c>
      <c r="AD232" s="26">
        <f t="shared" si="112"/>
        <v>6260116.6713208333</v>
      </c>
      <c r="AE232" s="26">
        <f t="shared" si="112"/>
        <v>6284189.5760833332</v>
      </c>
      <c r="AF232" s="26">
        <f t="shared" si="112"/>
        <v>7160044.02415</v>
      </c>
      <c r="AG232" s="26">
        <f t="shared" si="112"/>
        <v>7169055.1731200004</v>
      </c>
      <c r="AH232" s="26">
        <f t="shared" si="112"/>
        <v>7172116.071335</v>
      </c>
      <c r="AI232" s="26">
        <f t="shared" si="112"/>
        <v>7172116.071335</v>
      </c>
      <c r="AJ232" s="26">
        <f t="shared" si="112"/>
        <v>7175077.9157999996</v>
      </c>
      <c r="AK232" s="26">
        <f t="shared" si="112"/>
        <v>7175077.9157999996</v>
      </c>
      <c r="AL232" s="26">
        <f t="shared" si="112"/>
        <v>7175104.0300500002</v>
      </c>
      <c r="AM232" s="26">
        <f t="shared" ref="AM232:BO232" si="113">AM230+AM224+AM214</f>
        <v>7172193.233585</v>
      </c>
      <c r="AN232" s="26">
        <f t="shared" si="113"/>
        <v>7172218.8423349997</v>
      </c>
      <c r="AO232" s="26">
        <f t="shared" si="113"/>
        <v>7169333.6008825004</v>
      </c>
      <c r="AP232" s="26">
        <f t="shared" si="113"/>
        <v>7166417.5398550006</v>
      </c>
      <c r="AQ232" s="26">
        <f t="shared" si="113"/>
        <v>7187580.3053775001</v>
      </c>
      <c r="AR232" s="26">
        <f t="shared" si="113"/>
        <v>8069742.2852453329</v>
      </c>
      <c r="AS232" s="26">
        <f t="shared" si="113"/>
        <v>8086451.0975533342</v>
      </c>
      <c r="AT232" s="26">
        <f t="shared" si="113"/>
        <v>8092185.0420628339</v>
      </c>
      <c r="AU232" s="26">
        <f t="shared" si="113"/>
        <v>8092266.5607178342</v>
      </c>
      <c r="AV232" s="26">
        <f t="shared" si="113"/>
        <v>8097748.5234145829</v>
      </c>
      <c r="AW232" s="26">
        <f t="shared" si="113"/>
        <v>8097748.5234145829</v>
      </c>
      <c r="AX232" s="26">
        <f t="shared" si="113"/>
        <v>8097667.691009583</v>
      </c>
      <c r="AY232" s="26">
        <f t="shared" si="113"/>
        <v>8092214.2095628334</v>
      </c>
      <c r="AZ232" s="26">
        <f t="shared" si="113"/>
        <v>8092161.2284078337</v>
      </c>
      <c r="BA232" s="26">
        <f t="shared" si="113"/>
        <v>8086487.8927433342</v>
      </c>
      <c r="BB232" s="26">
        <f t="shared" si="113"/>
        <v>8080970.5179540832</v>
      </c>
      <c r="BC232" s="26">
        <f t="shared" si="113"/>
        <v>8099642.1012010835</v>
      </c>
      <c r="BD232" s="26">
        <f t="shared" si="113"/>
        <v>8985991.6396607496</v>
      </c>
      <c r="BE232" s="26">
        <f t="shared" si="113"/>
        <v>9014618.9345536996</v>
      </c>
      <c r="BF232" s="26">
        <f t="shared" si="113"/>
        <v>9024212.2884808499</v>
      </c>
      <c r="BG232" s="26">
        <f t="shared" si="113"/>
        <v>9024363.1681881007</v>
      </c>
      <c r="BH232" s="26">
        <f t="shared" si="113"/>
        <v>9033839.551490251</v>
      </c>
      <c r="BI232" s="26">
        <f t="shared" si="113"/>
        <v>9033839.551490251</v>
      </c>
      <c r="BJ232" s="26">
        <f t="shared" si="113"/>
        <v>9033689.4367830008</v>
      </c>
      <c r="BK232" s="26">
        <f t="shared" si="113"/>
        <v>9024241.6134808492</v>
      </c>
      <c r="BL232" s="26">
        <f t="shared" si="113"/>
        <v>9024115.4709943496</v>
      </c>
      <c r="BM232" s="26">
        <f t="shared" si="113"/>
        <v>9014513.3723599501</v>
      </c>
      <c r="BN232" s="26">
        <f t="shared" si="113"/>
        <v>9004928.4071963001</v>
      </c>
      <c r="BO232" s="26">
        <f t="shared" si="113"/>
        <v>9019849.7130081505</v>
      </c>
      <c r="BP232" s="38">
        <f>SUM(H232:BO232)</f>
        <v>429432065.74913633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62937805.848500006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75104436.356037498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86066334.723625004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97085285.673287243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108238203.1476865</v>
      </c>
      <c r="BP233" s="38">
        <f>SUM(H233:BO233)</f>
        <v>429432065.74913621</v>
      </c>
    </row>
    <row r="234" spans="1:68" outlineLevel="1" x14ac:dyDescent="0.15">
      <c r="A234" s="14" t="s">
        <v>111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4">G35*$C35</f>
        <v>0</v>
      </c>
      <c r="H237" s="26">
        <f t="shared" si="114"/>
        <v>0</v>
      </c>
      <c r="I237" s="26">
        <f t="shared" si="114"/>
        <v>0</v>
      </c>
      <c r="J237" s="26">
        <f t="shared" si="114"/>
        <v>0</v>
      </c>
      <c r="K237" s="26">
        <f t="shared" si="114"/>
        <v>0</v>
      </c>
      <c r="L237" s="26">
        <f t="shared" si="114"/>
        <v>0</v>
      </c>
      <c r="M237" s="26">
        <f t="shared" si="114"/>
        <v>0</v>
      </c>
      <c r="N237" s="26">
        <f t="shared" si="114"/>
        <v>0</v>
      </c>
      <c r="O237" s="26">
        <f t="shared" si="114"/>
        <v>0</v>
      </c>
      <c r="P237" s="26">
        <f t="shared" si="114"/>
        <v>0</v>
      </c>
      <c r="Q237" s="26">
        <f t="shared" si="114"/>
        <v>0</v>
      </c>
      <c r="R237" s="26">
        <f t="shared" si="114"/>
        <v>0</v>
      </c>
      <c r="S237" s="26">
        <f t="shared" si="114"/>
        <v>0</v>
      </c>
      <c r="T237" s="26">
        <f t="shared" si="114"/>
        <v>0</v>
      </c>
      <c r="U237" s="26">
        <f t="shared" si="114"/>
        <v>0</v>
      </c>
      <c r="V237" s="26">
        <f t="shared" si="114"/>
        <v>0</v>
      </c>
      <c r="W237" s="26">
        <f t="shared" si="114"/>
        <v>0</v>
      </c>
      <c r="X237" s="26">
        <f t="shared" si="114"/>
        <v>0</v>
      </c>
      <c r="Y237" s="26">
        <f t="shared" si="114"/>
        <v>0</v>
      </c>
      <c r="Z237" s="26">
        <f t="shared" si="114"/>
        <v>0</v>
      </c>
      <c r="AA237" s="26">
        <f t="shared" si="114"/>
        <v>0</v>
      </c>
      <c r="AB237" s="26">
        <f t="shared" si="114"/>
        <v>0</v>
      </c>
      <c r="AC237" s="26">
        <f t="shared" si="114"/>
        <v>0</v>
      </c>
      <c r="AD237" s="26">
        <f t="shared" si="114"/>
        <v>0</v>
      </c>
      <c r="AE237" s="26">
        <f t="shared" si="114"/>
        <v>0</v>
      </c>
      <c r="AF237" s="26">
        <f t="shared" si="114"/>
        <v>0</v>
      </c>
      <c r="AG237" s="26">
        <f t="shared" si="114"/>
        <v>0</v>
      </c>
      <c r="AH237" s="26">
        <f t="shared" si="114"/>
        <v>0</v>
      </c>
      <c r="AI237" s="26">
        <f t="shared" si="114"/>
        <v>0</v>
      </c>
      <c r="AJ237" s="26">
        <f t="shared" si="114"/>
        <v>0</v>
      </c>
      <c r="AK237" s="26">
        <f t="shared" si="114"/>
        <v>0</v>
      </c>
      <c r="AL237" s="26">
        <f t="shared" si="114"/>
        <v>0</v>
      </c>
      <c r="AM237" s="26">
        <f t="shared" ref="AM237:BO237" si="115">AM35*$C35</f>
        <v>0</v>
      </c>
      <c r="AN237" s="26">
        <f t="shared" si="115"/>
        <v>0</v>
      </c>
      <c r="AO237" s="26">
        <f t="shared" si="115"/>
        <v>0</v>
      </c>
      <c r="AP237" s="26">
        <f t="shared" si="115"/>
        <v>0</v>
      </c>
      <c r="AQ237" s="26">
        <f t="shared" si="115"/>
        <v>0</v>
      </c>
      <c r="AR237" s="26">
        <f t="shared" si="115"/>
        <v>0</v>
      </c>
      <c r="AS237" s="26">
        <f t="shared" si="115"/>
        <v>0</v>
      </c>
      <c r="AT237" s="26">
        <f t="shared" si="115"/>
        <v>0</v>
      </c>
      <c r="AU237" s="26">
        <f t="shared" si="115"/>
        <v>0</v>
      </c>
      <c r="AV237" s="26">
        <f t="shared" si="115"/>
        <v>0</v>
      </c>
      <c r="AW237" s="26">
        <f t="shared" si="115"/>
        <v>0</v>
      </c>
      <c r="AX237" s="26">
        <f t="shared" si="115"/>
        <v>0</v>
      </c>
      <c r="AY237" s="26">
        <f t="shared" si="115"/>
        <v>0</v>
      </c>
      <c r="AZ237" s="26">
        <f t="shared" si="115"/>
        <v>0</v>
      </c>
      <c r="BA237" s="26">
        <f t="shared" si="115"/>
        <v>0</v>
      </c>
      <c r="BB237" s="26">
        <f t="shared" si="115"/>
        <v>0</v>
      </c>
      <c r="BC237" s="26">
        <f t="shared" si="115"/>
        <v>0</v>
      </c>
      <c r="BD237" s="26">
        <f t="shared" si="115"/>
        <v>0</v>
      </c>
      <c r="BE237" s="26">
        <f t="shared" si="115"/>
        <v>0</v>
      </c>
      <c r="BF237" s="26">
        <f t="shared" si="115"/>
        <v>0</v>
      </c>
      <c r="BG237" s="26">
        <f t="shared" si="115"/>
        <v>0</v>
      </c>
      <c r="BH237" s="26">
        <f t="shared" si="115"/>
        <v>0</v>
      </c>
      <c r="BI237" s="26">
        <f t="shared" si="115"/>
        <v>0</v>
      </c>
      <c r="BJ237" s="26">
        <f t="shared" si="115"/>
        <v>0</v>
      </c>
      <c r="BK237" s="26">
        <f t="shared" si="115"/>
        <v>0</v>
      </c>
      <c r="BL237" s="26">
        <f t="shared" si="115"/>
        <v>0</v>
      </c>
      <c r="BM237" s="26">
        <f t="shared" si="115"/>
        <v>0</v>
      </c>
      <c r="BN237" s="26">
        <f t="shared" si="115"/>
        <v>0</v>
      </c>
      <c r="BO237" s="26">
        <f t="shared" si="115"/>
        <v>0</v>
      </c>
    </row>
    <row r="238" spans="1:68" hidden="1" outlineLevel="2" x14ac:dyDescent="0.15">
      <c r="A238" s="47" t="s">
        <v>62</v>
      </c>
      <c r="G238" s="23">
        <f>STAFFPLAN_CWS!$B56</f>
        <v>0.6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6">G237*G238</f>
        <v>0</v>
      </c>
      <c r="H239" s="26">
        <f t="shared" si="116"/>
        <v>0</v>
      </c>
      <c r="I239" s="26">
        <f t="shared" si="116"/>
        <v>0</v>
      </c>
      <c r="J239" s="26">
        <f t="shared" si="116"/>
        <v>0</v>
      </c>
      <c r="K239" s="26">
        <f t="shared" si="116"/>
        <v>0</v>
      </c>
      <c r="L239" s="26">
        <f t="shared" si="116"/>
        <v>0</v>
      </c>
      <c r="M239" s="26">
        <f t="shared" si="116"/>
        <v>0</v>
      </c>
      <c r="N239" s="26">
        <f t="shared" si="116"/>
        <v>0</v>
      </c>
      <c r="O239" s="26">
        <f t="shared" si="116"/>
        <v>0</v>
      </c>
      <c r="P239" s="26">
        <f t="shared" si="116"/>
        <v>0</v>
      </c>
      <c r="Q239" s="26">
        <f t="shared" si="116"/>
        <v>0</v>
      </c>
      <c r="R239" s="26">
        <f t="shared" si="116"/>
        <v>0</v>
      </c>
      <c r="S239" s="26">
        <f t="shared" si="116"/>
        <v>0</v>
      </c>
      <c r="T239" s="26">
        <f t="shared" si="116"/>
        <v>0</v>
      </c>
      <c r="U239" s="26">
        <f t="shared" si="116"/>
        <v>0</v>
      </c>
      <c r="V239" s="26">
        <f t="shared" si="116"/>
        <v>0</v>
      </c>
      <c r="W239" s="26">
        <f t="shared" si="116"/>
        <v>0</v>
      </c>
      <c r="X239" s="26">
        <f t="shared" si="116"/>
        <v>0</v>
      </c>
      <c r="Y239" s="26">
        <f t="shared" si="116"/>
        <v>0</v>
      </c>
      <c r="Z239" s="26">
        <f t="shared" si="116"/>
        <v>0</v>
      </c>
      <c r="AA239" s="26">
        <f t="shared" si="116"/>
        <v>0</v>
      </c>
      <c r="AB239" s="26">
        <f t="shared" si="116"/>
        <v>0</v>
      </c>
      <c r="AC239" s="26">
        <f t="shared" si="116"/>
        <v>0</v>
      </c>
      <c r="AD239" s="26">
        <f t="shared" si="116"/>
        <v>0</v>
      </c>
      <c r="AE239" s="26">
        <f t="shared" si="116"/>
        <v>0</v>
      </c>
      <c r="AF239" s="26">
        <f t="shared" si="116"/>
        <v>0</v>
      </c>
      <c r="AG239" s="26">
        <f t="shared" si="116"/>
        <v>0</v>
      </c>
      <c r="AH239" s="26">
        <f t="shared" si="116"/>
        <v>0</v>
      </c>
      <c r="AI239" s="26">
        <f t="shared" si="116"/>
        <v>0</v>
      </c>
      <c r="AJ239" s="26">
        <f t="shared" si="116"/>
        <v>0</v>
      </c>
      <c r="AK239" s="26">
        <f t="shared" si="116"/>
        <v>0</v>
      </c>
      <c r="AL239" s="26">
        <f t="shared" si="116"/>
        <v>0</v>
      </c>
      <c r="AM239" s="26">
        <f t="shared" ref="AM239:BO239" si="117">AM237*AM238</f>
        <v>0</v>
      </c>
      <c r="AN239" s="26">
        <f t="shared" si="117"/>
        <v>0</v>
      </c>
      <c r="AO239" s="26">
        <f t="shared" si="117"/>
        <v>0</v>
      </c>
      <c r="AP239" s="26">
        <f t="shared" si="117"/>
        <v>0</v>
      </c>
      <c r="AQ239" s="26">
        <f t="shared" si="117"/>
        <v>0</v>
      </c>
      <c r="AR239" s="26">
        <f t="shared" si="117"/>
        <v>0</v>
      </c>
      <c r="AS239" s="26">
        <f t="shared" si="117"/>
        <v>0</v>
      </c>
      <c r="AT239" s="26">
        <f t="shared" si="117"/>
        <v>0</v>
      </c>
      <c r="AU239" s="26">
        <f t="shared" si="117"/>
        <v>0</v>
      </c>
      <c r="AV239" s="26">
        <f t="shared" si="117"/>
        <v>0</v>
      </c>
      <c r="AW239" s="26">
        <f t="shared" si="117"/>
        <v>0</v>
      </c>
      <c r="AX239" s="26">
        <f t="shared" si="117"/>
        <v>0</v>
      </c>
      <c r="AY239" s="26">
        <f t="shared" si="117"/>
        <v>0</v>
      </c>
      <c r="AZ239" s="26">
        <f t="shared" si="117"/>
        <v>0</v>
      </c>
      <c r="BA239" s="26">
        <f t="shared" si="117"/>
        <v>0</v>
      </c>
      <c r="BB239" s="26">
        <f t="shared" si="117"/>
        <v>0</v>
      </c>
      <c r="BC239" s="26">
        <f t="shared" si="117"/>
        <v>0</v>
      </c>
      <c r="BD239" s="26">
        <f t="shared" si="117"/>
        <v>0</v>
      </c>
      <c r="BE239" s="26">
        <f t="shared" si="117"/>
        <v>0</v>
      </c>
      <c r="BF239" s="26">
        <f t="shared" si="117"/>
        <v>0</v>
      </c>
      <c r="BG239" s="26">
        <f t="shared" si="117"/>
        <v>0</v>
      </c>
      <c r="BH239" s="26">
        <f t="shared" si="117"/>
        <v>0</v>
      </c>
      <c r="BI239" s="26">
        <f t="shared" si="117"/>
        <v>0</v>
      </c>
      <c r="BJ239" s="26">
        <f t="shared" si="117"/>
        <v>0</v>
      </c>
      <c r="BK239" s="26">
        <f t="shared" si="117"/>
        <v>0</v>
      </c>
      <c r="BL239" s="26">
        <f t="shared" si="117"/>
        <v>0</v>
      </c>
      <c r="BM239" s="26">
        <f t="shared" si="117"/>
        <v>0</v>
      </c>
      <c r="BN239" s="26">
        <f t="shared" si="117"/>
        <v>0</v>
      </c>
      <c r="BO239" s="26">
        <f t="shared" si="117"/>
        <v>0</v>
      </c>
    </row>
    <row r="240" spans="1:68" hidden="1" outlineLevel="2" x14ac:dyDescent="0.15">
      <c r="A240" s="47" t="s">
        <v>759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8">G239+G240</f>
        <v>0</v>
      </c>
      <c r="H241" s="26">
        <f t="shared" si="118"/>
        <v>0</v>
      </c>
      <c r="I241" s="26">
        <f t="shared" si="118"/>
        <v>0</v>
      </c>
      <c r="J241" s="26">
        <f t="shared" si="118"/>
        <v>0</v>
      </c>
      <c r="K241" s="26">
        <f t="shared" si="118"/>
        <v>0</v>
      </c>
      <c r="L241" s="26">
        <f t="shared" si="118"/>
        <v>0</v>
      </c>
      <c r="M241" s="26">
        <f t="shared" si="118"/>
        <v>0</v>
      </c>
      <c r="N241" s="26">
        <f t="shared" si="118"/>
        <v>0</v>
      </c>
      <c r="O241" s="26">
        <f t="shared" si="118"/>
        <v>0</v>
      </c>
      <c r="P241" s="26">
        <f t="shared" si="118"/>
        <v>0</v>
      </c>
      <c r="Q241" s="26">
        <f t="shared" si="118"/>
        <v>0</v>
      </c>
      <c r="R241" s="26">
        <f t="shared" si="118"/>
        <v>0</v>
      </c>
      <c r="S241" s="26">
        <f t="shared" si="118"/>
        <v>0</v>
      </c>
      <c r="T241" s="26">
        <f t="shared" si="118"/>
        <v>0</v>
      </c>
      <c r="U241" s="26">
        <f t="shared" si="118"/>
        <v>0</v>
      </c>
      <c r="V241" s="26">
        <f t="shared" si="118"/>
        <v>0</v>
      </c>
      <c r="W241" s="26">
        <f t="shared" si="118"/>
        <v>0</v>
      </c>
      <c r="X241" s="26">
        <f t="shared" si="118"/>
        <v>0</v>
      </c>
      <c r="Y241" s="26">
        <f t="shared" si="118"/>
        <v>0</v>
      </c>
      <c r="Z241" s="26">
        <f t="shared" si="118"/>
        <v>0</v>
      </c>
      <c r="AA241" s="26">
        <f t="shared" si="118"/>
        <v>0</v>
      </c>
      <c r="AB241" s="26">
        <f t="shared" si="118"/>
        <v>0</v>
      </c>
      <c r="AC241" s="26">
        <f t="shared" si="118"/>
        <v>0</v>
      </c>
      <c r="AD241" s="26">
        <f t="shared" si="118"/>
        <v>0</v>
      </c>
      <c r="AE241" s="26">
        <f t="shared" si="118"/>
        <v>0</v>
      </c>
      <c r="AF241" s="26">
        <f t="shared" si="118"/>
        <v>0</v>
      </c>
      <c r="AG241" s="26">
        <f t="shared" si="118"/>
        <v>0</v>
      </c>
      <c r="AH241" s="26">
        <f t="shared" si="118"/>
        <v>0</v>
      </c>
      <c r="AI241" s="26">
        <f t="shared" si="118"/>
        <v>0</v>
      </c>
      <c r="AJ241" s="26">
        <f t="shared" si="118"/>
        <v>0</v>
      </c>
      <c r="AK241" s="26">
        <f t="shared" si="118"/>
        <v>0</v>
      </c>
      <c r="AL241" s="26">
        <f t="shared" si="118"/>
        <v>0</v>
      </c>
      <c r="AM241" s="26">
        <f t="shared" ref="AM241:BO241" si="119">AM239+AM240</f>
        <v>0</v>
      </c>
      <c r="AN241" s="26">
        <f t="shared" si="119"/>
        <v>0</v>
      </c>
      <c r="AO241" s="26">
        <f t="shared" si="119"/>
        <v>0</v>
      </c>
      <c r="AP241" s="26">
        <f t="shared" si="119"/>
        <v>0</v>
      </c>
      <c r="AQ241" s="26">
        <f t="shared" si="119"/>
        <v>0</v>
      </c>
      <c r="AR241" s="26">
        <f t="shared" si="119"/>
        <v>0</v>
      </c>
      <c r="AS241" s="26">
        <f t="shared" si="119"/>
        <v>0</v>
      </c>
      <c r="AT241" s="26">
        <f t="shared" si="119"/>
        <v>0</v>
      </c>
      <c r="AU241" s="26">
        <f t="shared" si="119"/>
        <v>0</v>
      </c>
      <c r="AV241" s="26">
        <f t="shared" si="119"/>
        <v>0</v>
      </c>
      <c r="AW241" s="26">
        <f t="shared" si="119"/>
        <v>0</v>
      </c>
      <c r="AX241" s="26">
        <f t="shared" si="119"/>
        <v>0</v>
      </c>
      <c r="AY241" s="26">
        <f t="shared" si="119"/>
        <v>0</v>
      </c>
      <c r="AZ241" s="26">
        <f t="shared" si="119"/>
        <v>0</v>
      </c>
      <c r="BA241" s="26">
        <f t="shared" si="119"/>
        <v>0</v>
      </c>
      <c r="BB241" s="26">
        <f t="shared" si="119"/>
        <v>0</v>
      </c>
      <c r="BC241" s="26">
        <f t="shared" si="119"/>
        <v>0</v>
      </c>
      <c r="BD241" s="26">
        <f t="shared" si="119"/>
        <v>0</v>
      </c>
      <c r="BE241" s="26">
        <f t="shared" si="119"/>
        <v>0</v>
      </c>
      <c r="BF241" s="26">
        <f t="shared" si="119"/>
        <v>0</v>
      </c>
      <c r="BG241" s="26">
        <f t="shared" si="119"/>
        <v>0</v>
      </c>
      <c r="BH241" s="26">
        <f t="shared" si="119"/>
        <v>0</v>
      </c>
      <c r="BI241" s="26">
        <f t="shared" si="119"/>
        <v>0</v>
      </c>
      <c r="BJ241" s="26">
        <f t="shared" si="119"/>
        <v>0</v>
      </c>
      <c r="BK241" s="26">
        <f t="shared" si="119"/>
        <v>0</v>
      </c>
      <c r="BL241" s="26">
        <f t="shared" si="119"/>
        <v>0</v>
      </c>
      <c r="BM241" s="26">
        <f t="shared" si="119"/>
        <v>0</v>
      </c>
      <c r="BN241" s="26">
        <f t="shared" si="119"/>
        <v>0</v>
      </c>
      <c r="BO241" s="26">
        <f t="shared" si="119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0">G36*$C36</f>
        <v>0</v>
      </c>
      <c r="H243" s="26">
        <f t="shared" si="120"/>
        <v>0</v>
      </c>
      <c r="I243" s="26">
        <f t="shared" si="120"/>
        <v>0</v>
      </c>
      <c r="J243" s="26">
        <f t="shared" si="120"/>
        <v>0</v>
      </c>
      <c r="K243" s="26">
        <f t="shared" si="120"/>
        <v>0</v>
      </c>
      <c r="L243" s="26">
        <f t="shared" si="120"/>
        <v>0</v>
      </c>
      <c r="M243" s="26">
        <f t="shared" si="120"/>
        <v>0</v>
      </c>
      <c r="N243" s="26">
        <f t="shared" si="120"/>
        <v>0</v>
      </c>
      <c r="O243" s="26">
        <f t="shared" si="120"/>
        <v>0</v>
      </c>
      <c r="P243" s="26">
        <f t="shared" si="120"/>
        <v>0</v>
      </c>
      <c r="Q243" s="26">
        <f t="shared" si="120"/>
        <v>0</v>
      </c>
      <c r="R243" s="26">
        <f t="shared" si="120"/>
        <v>0</v>
      </c>
      <c r="S243" s="26">
        <f t="shared" si="120"/>
        <v>0</v>
      </c>
      <c r="T243" s="26">
        <f t="shared" si="120"/>
        <v>0</v>
      </c>
      <c r="U243" s="26">
        <f t="shared" si="120"/>
        <v>0</v>
      </c>
      <c r="V243" s="26">
        <f t="shared" si="120"/>
        <v>0</v>
      </c>
      <c r="W243" s="26">
        <f t="shared" si="120"/>
        <v>0</v>
      </c>
      <c r="X243" s="26">
        <f t="shared" si="120"/>
        <v>0</v>
      </c>
      <c r="Y243" s="26">
        <f t="shared" si="120"/>
        <v>0</v>
      </c>
      <c r="Z243" s="26">
        <f t="shared" si="120"/>
        <v>0</v>
      </c>
      <c r="AA243" s="26">
        <f t="shared" si="120"/>
        <v>0</v>
      </c>
      <c r="AB243" s="26">
        <f t="shared" si="120"/>
        <v>0</v>
      </c>
      <c r="AC243" s="26">
        <f t="shared" si="120"/>
        <v>0</v>
      </c>
      <c r="AD243" s="26">
        <f t="shared" si="120"/>
        <v>0</v>
      </c>
      <c r="AE243" s="26">
        <f t="shared" si="120"/>
        <v>0</v>
      </c>
      <c r="AF243" s="26">
        <f t="shared" si="120"/>
        <v>0</v>
      </c>
      <c r="AG243" s="26">
        <f t="shared" si="120"/>
        <v>0</v>
      </c>
      <c r="AH243" s="26">
        <f t="shared" si="120"/>
        <v>0</v>
      </c>
      <c r="AI243" s="26">
        <f t="shared" si="120"/>
        <v>0</v>
      </c>
      <c r="AJ243" s="26">
        <f t="shared" si="120"/>
        <v>0</v>
      </c>
      <c r="AK243" s="26">
        <f t="shared" si="120"/>
        <v>0</v>
      </c>
      <c r="AL243" s="26">
        <f t="shared" si="120"/>
        <v>0</v>
      </c>
      <c r="AM243" s="26">
        <f t="shared" ref="AM243:BO243" si="121">AM36*$C36</f>
        <v>0</v>
      </c>
      <c r="AN243" s="26">
        <f t="shared" si="121"/>
        <v>0</v>
      </c>
      <c r="AO243" s="26">
        <f t="shared" si="121"/>
        <v>0</v>
      </c>
      <c r="AP243" s="26">
        <f t="shared" si="121"/>
        <v>0</v>
      </c>
      <c r="AQ243" s="26">
        <f t="shared" si="121"/>
        <v>0</v>
      </c>
      <c r="AR243" s="26">
        <f t="shared" si="121"/>
        <v>0</v>
      </c>
      <c r="AS243" s="26">
        <f t="shared" si="121"/>
        <v>0</v>
      </c>
      <c r="AT243" s="26">
        <f t="shared" si="121"/>
        <v>0</v>
      </c>
      <c r="AU243" s="26">
        <f t="shared" si="121"/>
        <v>0</v>
      </c>
      <c r="AV243" s="26">
        <f t="shared" si="121"/>
        <v>0</v>
      </c>
      <c r="AW243" s="26">
        <f t="shared" si="121"/>
        <v>0</v>
      </c>
      <c r="AX243" s="26">
        <f t="shared" si="121"/>
        <v>0</v>
      </c>
      <c r="AY243" s="26">
        <f t="shared" si="121"/>
        <v>0</v>
      </c>
      <c r="AZ243" s="26">
        <f t="shared" si="121"/>
        <v>0</v>
      </c>
      <c r="BA243" s="26">
        <f t="shared" si="121"/>
        <v>0</v>
      </c>
      <c r="BB243" s="26">
        <f t="shared" si="121"/>
        <v>0</v>
      </c>
      <c r="BC243" s="26">
        <f t="shared" si="121"/>
        <v>0</v>
      </c>
      <c r="BD243" s="26">
        <f t="shared" si="121"/>
        <v>0</v>
      </c>
      <c r="BE243" s="26">
        <f t="shared" si="121"/>
        <v>0</v>
      </c>
      <c r="BF243" s="26">
        <f t="shared" si="121"/>
        <v>0</v>
      </c>
      <c r="BG243" s="26">
        <f t="shared" si="121"/>
        <v>0</v>
      </c>
      <c r="BH243" s="26">
        <f t="shared" si="121"/>
        <v>0</v>
      </c>
      <c r="BI243" s="26">
        <f t="shared" si="121"/>
        <v>0</v>
      </c>
      <c r="BJ243" s="26">
        <f t="shared" si="121"/>
        <v>0</v>
      </c>
      <c r="BK243" s="26">
        <f t="shared" si="121"/>
        <v>0</v>
      </c>
      <c r="BL243" s="26">
        <f t="shared" si="121"/>
        <v>0</v>
      </c>
      <c r="BM243" s="26">
        <f t="shared" si="121"/>
        <v>0</v>
      </c>
      <c r="BN243" s="26">
        <f t="shared" si="121"/>
        <v>0</v>
      </c>
      <c r="BO243" s="26">
        <f t="shared" si="121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2">G38*$C38</f>
        <v>0</v>
      </c>
      <c r="H246" s="26">
        <f t="shared" si="122"/>
        <v>0</v>
      </c>
      <c r="I246" s="26">
        <f t="shared" si="122"/>
        <v>0</v>
      </c>
      <c r="J246" s="26">
        <f t="shared" si="122"/>
        <v>0</v>
      </c>
      <c r="K246" s="26">
        <f t="shared" si="122"/>
        <v>0</v>
      </c>
      <c r="L246" s="26">
        <f t="shared" si="122"/>
        <v>0</v>
      </c>
      <c r="M246" s="26">
        <f t="shared" si="122"/>
        <v>0</v>
      </c>
      <c r="N246" s="26">
        <f t="shared" si="122"/>
        <v>0</v>
      </c>
      <c r="O246" s="26">
        <f t="shared" si="122"/>
        <v>0</v>
      </c>
      <c r="P246" s="26">
        <f t="shared" si="122"/>
        <v>0</v>
      </c>
      <c r="Q246" s="26">
        <f t="shared" si="122"/>
        <v>0</v>
      </c>
      <c r="R246" s="26">
        <f t="shared" si="122"/>
        <v>0</v>
      </c>
      <c r="S246" s="26">
        <f t="shared" si="122"/>
        <v>0</v>
      </c>
      <c r="T246" s="26">
        <f t="shared" si="122"/>
        <v>0</v>
      </c>
      <c r="U246" s="26">
        <f t="shared" si="122"/>
        <v>0</v>
      </c>
      <c r="V246" s="26">
        <f t="shared" si="122"/>
        <v>0</v>
      </c>
      <c r="W246" s="26">
        <f t="shared" si="122"/>
        <v>0</v>
      </c>
      <c r="X246" s="26">
        <f t="shared" si="122"/>
        <v>0</v>
      </c>
      <c r="Y246" s="26">
        <f t="shared" si="122"/>
        <v>0</v>
      </c>
      <c r="Z246" s="26">
        <f t="shared" si="122"/>
        <v>0</v>
      </c>
      <c r="AA246" s="26">
        <f t="shared" si="122"/>
        <v>0</v>
      </c>
      <c r="AB246" s="26">
        <f t="shared" si="122"/>
        <v>0</v>
      </c>
      <c r="AC246" s="26">
        <f t="shared" si="122"/>
        <v>0</v>
      </c>
      <c r="AD246" s="26">
        <f t="shared" si="122"/>
        <v>0</v>
      </c>
      <c r="AE246" s="26">
        <f t="shared" si="122"/>
        <v>0</v>
      </c>
      <c r="AF246" s="26">
        <f t="shared" si="122"/>
        <v>0</v>
      </c>
      <c r="AG246" s="26">
        <f t="shared" si="122"/>
        <v>0</v>
      </c>
      <c r="AH246" s="26">
        <f t="shared" si="122"/>
        <v>0</v>
      </c>
      <c r="AI246" s="26">
        <f t="shared" si="122"/>
        <v>0</v>
      </c>
      <c r="AJ246" s="26">
        <f t="shared" si="122"/>
        <v>0</v>
      </c>
      <c r="AK246" s="26">
        <f t="shared" si="122"/>
        <v>0</v>
      </c>
      <c r="AL246" s="26">
        <f t="shared" si="122"/>
        <v>0</v>
      </c>
      <c r="AM246" s="26">
        <f t="shared" ref="AM246:BO246" si="123">AM38*$C38</f>
        <v>0</v>
      </c>
      <c r="AN246" s="26">
        <f t="shared" si="123"/>
        <v>0</v>
      </c>
      <c r="AO246" s="26">
        <f t="shared" si="123"/>
        <v>0</v>
      </c>
      <c r="AP246" s="26">
        <f t="shared" si="123"/>
        <v>0</v>
      </c>
      <c r="AQ246" s="26">
        <f t="shared" si="123"/>
        <v>0</v>
      </c>
      <c r="AR246" s="26">
        <f t="shared" si="123"/>
        <v>0</v>
      </c>
      <c r="AS246" s="26">
        <f t="shared" si="123"/>
        <v>0</v>
      </c>
      <c r="AT246" s="26">
        <f t="shared" si="123"/>
        <v>0</v>
      </c>
      <c r="AU246" s="26">
        <f t="shared" si="123"/>
        <v>0</v>
      </c>
      <c r="AV246" s="26">
        <f t="shared" si="123"/>
        <v>0</v>
      </c>
      <c r="AW246" s="26">
        <f t="shared" si="123"/>
        <v>0</v>
      </c>
      <c r="AX246" s="26">
        <f t="shared" si="123"/>
        <v>0</v>
      </c>
      <c r="AY246" s="26">
        <f t="shared" si="123"/>
        <v>0</v>
      </c>
      <c r="AZ246" s="26">
        <f t="shared" si="123"/>
        <v>0</v>
      </c>
      <c r="BA246" s="26">
        <f t="shared" si="123"/>
        <v>0</v>
      </c>
      <c r="BB246" s="26">
        <f t="shared" si="123"/>
        <v>0</v>
      </c>
      <c r="BC246" s="26">
        <f t="shared" si="123"/>
        <v>0</v>
      </c>
      <c r="BD246" s="26">
        <f t="shared" si="123"/>
        <v>0</v>
      </c>
      <c r="BE246" s="26">
        <f t="shared" si="123"/>
        <v>0</v>
      </c>
      <c r="BF246" s="26">
        <f t="shared" si="123"/>
        <v>0</v>
      </c>
      <c r="BG246" s="26">
        <f t="shared" si="123"/>
        <v>0</v>
      </c>
      <c r="BH246" s="26">
        <f t="shared" si="123"/>
        <v>0</v>
      </c>
      <c r="BI246" s="26">
        <f t="shared" si="123"/>
        <v>0</v>
      </c>
      <c r="BJ246" s="26">
        <f t="shared" si="123"/>
        <v>0</v>
      </c>
      <c r="BK246" s="26">
        <f t="shared" si="123"/>
        <v>0</v>
      </c>
      <c r="BL246" s="26">
        <f t="shared" si="123"/>
        <v>0</v>
      </c>
      <c r="BM246" s="26">
        <f t="shared" si="123"/>
        <v>0</v>
      </c>
      <c r="BN246" s="26">
        <f t="shared" si="123"/>
        <v>0</v>
      </c>
      <c r="BO246" s="26">
        <f t="shared" si="123"/>
        <v>0</v>
      </c>
    </row>
    <row r="247" spans="1:67" hidden="1" outlineLevel="2" x14ac:dyDescent="0.15">
      <c r="A247" s="47" t="s">
        <v>62</v>
      </c>
      <c r="G247" s="23">
        <f>STAFFPLAN_CWS!$B60</f>
        <v>0.6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4">G246*G59</f>
        <v>0</v>
      </c>
      <c r="H248" s="26">
        <f t="shared" si="124"/>
        <v>0</v>
      </c>
      <c r="I248" s="26">
        <f t="shared" si="124"/>
        <v>0</v>
      </c>
      <c r="J248" s="26">
        <f t="shared" si="124"/>
        <v>0</v>
      </c>
      <c r="K248" s="26">
        <f t="shared" si="124"/>
        <v>0</v>
      </c>
      <c r="L248" s="26">
        <f t="shared" si="124"/>
        <v>0</v>
      </c>
      <c r="M248" s="26">
        <f t="shared" si="124"/>
        <v>0</v>
      </c>
      <c r="N248" s="26">
        <f t="shared" si="124"/>
        <v>0</v>
      </c>
      <c r="O248" s="26">
        <f t="shared" si="124"/>
        <v>0</v>
      </c>
      <c r="P248" s="26">
        <f t="shared" si="124"/>
        <v>0</v>
      </c>
      <c r="Q248" s="26">
        <f t="shared" si="124"/>
        <v>0</v>
      </c>
      <c r="R248" s="26">
        <f t="shared" si="124"/>
        <v>0</v>
      </c>
      <c r="S248" s="26">
        <f t="shared" si="124"/>
        <v>0</v>
      </c>
      <c r="T248" s="26">
        <f t="shared" si="124"/>
        <v>0</v>
      </c>
      <c r="U248" s="26">
        <f t="shared" si="124"/>
        <v>0</v>
      </c>
      <c r="V248" s="26">
        <f t="shared" si="124"/>
        <v>0</v>
      </c>
      <c r="W248" s="26">
        <f t="shared" si="124"/>
        <v>0</v>
      </c>
      <c r="X248" s="26">
        <f t="shared" si="124"/>
        <v>0</v>
      </c>
      <c r="Y248" s="26">
        <f t="shared" si="124"/>
        <v>0</v>
      </c>
      <c r="Z248" s="26">
        <f t="shared" si="124"/>
        <v>0</v>
      </c>
      <c r="AA248" s="26">
        <f t="shared" si="124"/>
        <v>0</v>
      </c>
      <c r="AB248" s="26">
        <f t="shared" si="124"/>
        <v>0</v>
      </c>
      <c r="AC248" s="26">
        <f t="shared" si="124"/>
        <v>0</v>
      </c>
      <c r="AD248" s="26">
        <f t="shared" si="124"/>
        <v>0</v>
      </c>
      <c r="AE248" s="26">
        <f t="shared" si="124"/>
        <v>0</v>
      </c>
      <c r="AF248" s="26">
        <f t="shared" si="124"/>
        <v>0</v>
      </c>
      <c r="AG248" s="26">
        <f t="shared" si="124"/>
        <v>0</v>
      </c>
      <c r="AH248" s="26">
        <f t="shared" si="124"/>
        <v>0</v>
      </c>
      <c r="AI248" s="26">
        <f t="shared" si="124"/>
        <v>0</v>
      </c>
      <c r="AJ248" s="26">
        <f t="shared" si="124"/>
        <v>0</v>
      </c>
      <c r="AK248" s="26">
        <f t="shared" si="124"/>
        <v>0</v>
      </c>
      <c r="AL248" s="26">
        <f t="shared" si="124"/>
        <v>0</v>
      </c>
      <c r="AM248" s="26">
        <f t="shared" ref="AM248:BO248" si="125">AM246*AM59</f>
        <v>0</v>
      </c>
      <c r="AN248" s="26">
        <f t="shared" si="125"/>
        <v>0</v>
      </c>
      <c r="AO248" s="26">
        <f t="shared" si="125"/>
        <v>0</v>
      </c>
      <c r="AP248" s="26">
        <f t="shared" si="125"/>
        <v>0</v>
      </c>
      <c r="AQ248" s="26">
        <f t="shared" si="125"/>
        <v>0</v>
      </c>
      <c r="AR248" s="26">
        <f t="shared" si="125"/>
        <v>0</v>
      </c>
      <c r="AS248" s="26">
        <f t="shared" si="125"/>
        <v>0</v>
      </c>
      <c r="AT248" s="26">
        <f t="shared" si="125"/>
        <v>0</v>
      </c>
      <c r="AU248" s="26">
        <f t="shared" si="125"/>
        <v>0</v>
      </c>
      <c r="AV248" s="26">
        <f t="shared" si="125"/>
        <v>0</v>
      </c>
      <c r="AW248" s="26">
        <f t="shared" si="125"/>
        <v>0</v>
      </c>
      <c r="AX248" s="26">
        <f t="shared" si="125"/>
        <v>0</v>
      </c>
      <c r="AY248" s="26">
        <f t="shared" si="125"/>
        <v>0</v>
      </c>
      <c r="AZ248" s="26">
        <f t="shared" si="125"/>
        <v>0</v>
      </c>
      <c r="BA248" s="26">
        <f t="shared" si="125"/>
        <v>0</v>
      </c>
      <c r="BB248" s="26">
        <f t="shared" si="125"/>
        <v>0</v>
      </c>
      <c r="BC248" s="26">
        <f t="shared" si="125"/>
        <v>0</v>
      </c>
      <c r="BD248" s="26">
        <f t="shared" si="125"/>
        <v>0</v>
      </c>
      <c r="BE248" s="26">
        <f t="shared" si="125"/>
        <v>0</v>
      </c>
      <c r="BF248" s="26">
        <f t="shared" si="125"/>
        <v>0</v>
      </c>
      <c r="BG248" s="26">
        <f t="shared" si="125"/>
        <v>0</v>
      </c>
      <c r="BH248" s="26">
        <f t="shared" si="125"/>
        <v>0</v>
      </c>
      <c r="BI248" s="26">
        <f t="shared" si="125"/>
        <v>0</v>
      </c>
      <c r="BJ248" s="26">
        <f t="shared" si="125"/>
        <v>0</v>
      </c>
      <c r="BK248" s="26">
        <f t="shared" si="125"/>
        <v>0</v>
      </c>
      <c r="BL248" s="26">
        <f t="shared" si="125"/>
        <v>0</v>
      </c>
      <c r="BM248" s="26">
        <f t="shared" si="125"/>
        <v>0</v>
      </c>
      <c r="BN248" s="26">
        <f t="shared" si="125"/>
        <v>0</v>
      </c>
      <c r="BO248" s="26">
        <f t="shared" si="125"/>
        <v>0</v>
      </c>
    </row>
    <row r="249" spans="1:67" hidden="1" outlineLevel="2" x14ac:dyDescent="0.15">
      <c r="A249" s="47" t="s">
        <v>759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6">G248+G249</f>
        <v>0</v>
      </c>
      <c r="H250" s="26">
        <f t="shared" si="126"/>
        <v>0</v>
      </c>
      <c r="I250" s="26">
        <f t="shared" si="126"/>
        <v>0</v>
      </c>
      <c r="J250" s="26">
        <f t="shared" si="126"/>
        <v>0</v>
      </c>
      <c r="K250" s="26">
        <f t="shared" si="126"/>
        <v>0</v>
      </c>
      <c r="L250" s="26">
        <f t="shared" si="126"/>
        <v>0</v>
      </c>
      <c r="M250" s="26">
        <f t="shared" si="126"/>
        <v>0</v>
      </c>
      <c r="N250" s="26">
        <f t="shared" si="126"/>
        <v>0</v>
      </c>
      <c r="O250" s="26">
        <f t="shared" si="126"/>
        <v>0</v>
      </c>
      <c r="P250" s="26">
        <f t="shared" si="126"/>
        <v>0</v>
      </c>
      <c r="Q250" s="26">
        <f t="shared" si="126"/>
        <v>0</v>
      </c>
      <c r="R250" s="26">
        <f t="shared" si="126"/>
        <v>0</v>
      </c>
      <c r="S250" s="26">
        <f t="shared" si="126"/>
        <v>0</v>
      </c>
      <c r="T250" s="26">
        <f t="shared" si="126"/>
        <v>0</v>
      </c>
      <c r="U250" s="26">
        <f t="shared" si="126"/>
        <v>0</v>
      </c>
      <c r="V250" s="26">
        <f t="shared" si="126"/>
        <v>0</v>
      </c>
      <c r="W250" s="26">
        <f t="shared" si="126"/>
        <v>0</v>
      </c>
      <c r="X250" s="26">
        <f t="shared" si="126"/>
        <v>0</v>
      </c>
      <c r="Y250" s="26">
        <f t="shared" si="126"/>
        <v>0</v>
      </c>
      <c r="Z250" s="26">
        <f t="shared" si="126"/>
        <v>0</v>
      </c>
      <c r="AA250" s="26">
        <f t="shared" si="126"/>
        <v>0</v>
      </c>
      <c r="AB250" s="26">
        <f t="shared" si="126"/>
        <v>0</v>
      </c>
      <c r="AC250" s="26">
        <f t="shared" si="126"/>
        <v>0</v>
      </c>
      <c r="AD250" s="26">
        <f t="shared" si="126"/>
        <v>0</v>
      </c>
      <c r="AE250" s="26">
        <f t="shared" si="126"/>
        <v>0</v>
      </c>
      <c r="AF250" s="26">
        <f t="shared" si="126"/>
        <v>0</v>
      </c>
      <c r="AG250" s="26">
        <f t="shared" si="126"/>
        <v>0</v>
      </c>
      <c r="AH250" s="26">
        <f t="shared" si="126"/>
        <v>0</v>
      </c>
      <c r="AI250" s="26">
        <f t="shared" si="126"/>
        <v>0</v>
      </c>
      <c r="AJ250" s="26">
        <f t="shared" si="126"/>
        <v>0</v>
      </c>
      <c r="AK250" s="26">
        <f t="shared" si="126"/>
        <v>0</v>
      </c>
      <c r="AL250" s="26">
        <f t="shared" si="126"/>
        <v>0</v>
      </c>
      <c r="AM250" s="26">
        <f t="shared" ref="AM250:BO250" si="127">AM248+AM249</f>
        <v>0</v>
      </c>
      <c r="AN250" s="26">
        <f t="shared" si="127"/>
        <v>0</v>
      </c>
      <c r="AO250" s="26">
        <f t="shared" si="127"/>
        <v>0</v>
      </c>
      <c r="AP250" s="26">
        <f t="shared" si="127"/>
        <v>0</v>
      </c>
      <c r="AQ250" s="26">
        <f t="shared" si="127"/>
        <v>0</v>
      </c>
      <c r="AR250" s="26">
        <f t="shared" si="127"/>
        <v>0</v>
      </c>
      <c r="AS250" s="26">
        <f t="shared" si="127"/>
        <v>0</v>
      </c>
      <c r="AT250" s="26">
        <f t="shared" si="127"/>
        <v>0</v>
      </c>
      <c r="AU250" s="26">
        <f t="shared" si="127"/>
        <v>0</v>
      </c>
      <c r="AV250" s="26">
        <f t="shared" si="127"/>
        <v>0</v>
      </c>
      <c r="AW250" s="26">
        <f t="shared" si="127"/>
        <v>0</v>
      </c>
      <c r="AX250" s="26">
        <f t="shared" si="127"/>
        <v>0</v>
      </c>
      <c r="AY250" s="26">
        <f t="shared" si="127"/>
        <v>0</v>
      </c>
      <c r="AZ250" s="26">
        <f t="shared" si="127"/>
        <v>0</v>
      </c>
      <c r="BA250" s="26">
        <f t="shared" si="127"/>
        <v>0</v>
      </c>
      <c r="BB250" s="26">
        <f t="shared" si="127"/>
        <v>0</v>
      </c>
      <c r="BC250" s="26">
        <f t="shared" si="127"/>
        <v>0</v>
      </c>
      <c r="BD250" s="26">
        <f t="shared" si="127"/>
        <v>0</v>
      </c>
      <c r="BE250" s="26">
        <f t="shared" si="127"/>
        <v>0</v>
      </c>
      <c r="BF250" s="26">
        <f t="shared" si="127"/>
        <v>0</v>
      </c>
      <c r="BG250" s="26">
        <f t="shared" si="127"/>
        <v>0</v>
      </c>
      <c r="BH250" s="26">
        <f t="shared" si="127"/>
        <v>0</v>
      </c>
      <c r="BI250" s="26">
        <f t="shared" si="127"/>
        <v>0</v>
      </c>
      <c r="BJ250" s="26">
        <f t="shared" si="127"/>
        <v>0</v>
      </c>
      <c r="BK250" s="26">
        <f t="shared" si="127"/>
        <v>0</v>
      </c>
      <c r="BL250" s="26">
        <f t="shared" si="127"/>
        <v>0</v>
      </c>
      <c r="BM250" s="26">
        <f t="shared" si="127"/>
        <v>0</v>
      </c>
      <c r="BN250" s="26">
        <f t="shared" si="127"/>
        <v>0</v>
      </c>
      <c r="BO250" s="26">
        <f t="shared" si="127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8">G39*$C39</f>
        <v>0</v>
      </c>
      <c r="H252" s="26">
        <f t="shared" si="128"/>
        <v>2000000</v>
      </c>
      <c r="I252" s="26">
        <f t="shared" si="128"/>
        <v>2000000</v>
      </c>
      <c r="J252" s="26">
        <f t="shared" si="128"/>
        <v>2000000</v>
      </c>
      <c r="K252" s="26">
        <f t="shared" si="128"/>
        <v>2000000</v>
      </c>
      <c r="L252" s="26">
        <f t="shared" si="128"/>
        <v>2000000</v>
      </c>
      <c r="M252" s="26">
        <f t="shared" si="128"/>
        <v>2000000</v>
      </c>
      <c r="N252" s="26">
        <f t="shared" si="128"/>
        <v>2000000</v>
      </c>
      <c r="O252" s="26">
        <f t="shared" si="128"/>
        <v>2000000</v>
      </c>
      <c r="P252" s="26">
        <f t="shared" si="128"/>
        <v>2000000</v>
      </c>
      <c r="Q252" s="26">
        <f t="shared" si="128"/>
        <v>2000000</v>
      </c>
      <c r="R252" s="26">
        <f t="shared" si="128"/>
        <v>2000000</v>
      </c>
      <c r="S252" s="26">
        <f t="shared" si="128"/>
        <v>2000000</v>
      </c>
      <c r="T252" s="26">
        <f t="shared" si="128"/>
        <v>2000000</v>
      </c>
      <c r="U252" s="26">
        <f t="shared" si="128"/>
        <v>2000000</v>
      </c>
      <c r="V252" s="26">
        <f t="shared" si="128"/>
        <v>2000000</v>
      </c>
      <c r="W252" s="26">
        <f t="shared" si="128"/>
        <v>2000000</v>
      </c>
      <c r="X252" s="26">
        <f t="shared" si="128"/>
        <v>2000000</v>
      </c>
      <c r="Y252" s="26">
        <f t="shared" si="128"/>
        <v>0</v>
      </c>
      <c r="Z252" s="26">
        <f t="shared" si="128"/>
        <v>0</v>
      </c>
      <c r="AA252" s="26">
        <f t="shared" si="128"/>
        <v>0</v>
      </c>
      <c r="AB252" s="26">
        <f t="shared" si="128"/>
        <v>0</v>
      </c>
      <c r="AC252" s="26">
        <f t="shared" si="128"/>
        <v>0</v>
      </c>
      <c r="AD252" s="26">
        <f t="shared" si="128"/>
        <v>0</v>
      </c>
      <c r="AE252" s="26">
        <f t="shared" si="128"/>
        <v>0</v>
      </c>
      <c r="AF252" s="26">
        <f t="shared" si="128"/>
        <v>0</v>
      </c>
      <c r="AG252" s="26">
        <f t="shared" si="128"/>
        <v>0</v>
      </c>
      <c r="AH252" s="26">
        <f t="shared" si="128"/>
        <v>0</v>
      </c>
      <c r="AI252" s="26">
        <f t="shared" si="128"/>
        <v>0</v>
      </c>
      <c r="AJ252" s="26">
        <f t="shared" si="128"/>
        <v>0</v>
      </c>
      <c r="AK252" s="26">
        <f t="shared" si="128"/>
        <v>0</v>
      </c>
      <c r="AL252" s="26">
        <f t="shared" si="128"/>
        <v>0</v>
      </c>
      <c r="AM252" s="26">
        <f t="shared" ref="AM252:BO252" si="129">AM39*$C39</f>
        <v>0</v>
      </c>
      <c r="AN252" s="26">
        <f t="shared" si="129"/>
        <v>0</v>
      </c>
      <c r="AO252" s="26">
        <f t="shared" si="129"/>
        <v>0</v>
      </c>
      <c r="AP252" s="26">
        <f t="shared" si="129"/>
        <v>0</v>
      </c>
      <c r="AQ252" s="26">
        <f t="shared" si="129"/>
        <v>0</v>
      </c>
      <c r="AR252" s="26">
        <f t="shared" si="129"/>
        <v>0</v>
      </c>
      <c r="AS252" s="26">
        <f t="shared" si="129"/>
        <v>0</v>
      </c>
      <c r="AT252" s="26">
        <f t="shared" si="129"/>
        <v>0</v>
      </c>
      <c r="AU252" s="26">
        <f t="shared" si="129"/>
        <v>0</v>
      </c>
      <c r="AV252" s="26">
        <f t="shared" si="129"/>
        <v>0</v>
      </c>
      <c r="AW252" s="26">
        <f t="shared" si="129"/>
        <v>0</v>
      </c>
      <c r="AX252" s="26">
        <f t="shared" si="129"/>
        <v>0</v>
      </c>
      <c r="AY252" s="26">
        <f t="shared" si="129"/>
        <v>0</v>
      </c>
      <c r="AZ252" s="26">
        <f t="shared" si="129"/>
        <v>0</v>
      </c>
      <c r="BA252" s="26">
        <f t="shared" si="129"/>
        <v>0</v>
      </c>
      <c r="BB252" s="26">
        <f t="shared" si="129"/>
        <v>0</v>
      </c>
      <c r="BC252" s="26">
        <f t="shared" si="129"/>
        <v>0</v>
      </c>
      <c r="BD252" s="26">
        <f t="shared" si="129"/>
        <v>0</v>
      </c>
      <c r="BE252" s="26">
        <f t="shared" si="129"/>
        <v>0</v>
      </c>
      <c r="BF252" s="26">
        <f t="shared" si="129"/>
        <v>0</v>
      </c>
      <c r="BG252" s="26">
        <f t="shared" si="129"/>
        <v>0</v>
      </c>
      <c r="BH252" s="26">
        <f t="shared" si="129"/>
        <v>0</v>
      </c>
      <c r="BI252" s="26">
        <f t="shared" si="129"/>
        <v>0</v>
      </c>
      <c r="BJ252" s="26">
        <f t="shared" si="129"/>
        <v>0</v>
      </c>
      <c r="BK252" s="26">
        <f t="shared" si="129"/>
        <v>0</v>
      </c>
      <c r="BL252" s="26">
        <f t="shared" si="129"/>
        <v>0</v>
      </c>
      <c r="BM252" s="26">
        <f t="shared" si="129"/>
        <v>0</v>
      </c>
      <c r="BN252" s="26">
        <f t="shared" si="129"/>
        <v>0</v>
      </c>
      <c r="BO252" s="26">
        <f t="shared" si="129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0">G41*$C41</f>
        <v>0</v>
      </c>
      <c r="H255" s="26">
        <f t="shared" si="130"/>
        <v>0</v>
      </c>
      <c r="I255" s="26">
        <f t="shared" si="130"/>
        <v>0</v>
      </c>
      <c r="J255" s="26">
        <f t="shared" si="130"/>
        <v>0</v>
      </c>
      <c r="K255" s="26">
        <f t="shared" si="130"/>
        <v>0</v>
      </c>
      <c r="L255" s="26">
        <f t="shared" si="130"/>
        <v>0</v>
      </c>
      <c r="M255" s="26">
        <f t="shared" si="130"/>
        <v>0</v>
      </c>
      <c r="N255" s="26">
        <f t="shared" si="130"/>
        <v>0</v>
      </c>
      <c r="O255" s="26">
        <f t="shared" si="130"/>
        <v>0</v>
      </c>
      <c r="P255" s="26">
        <f t="shared" si="130"/>
        <v>0</v>
      </c>
      <c r="Q255" s="26">
        <f t="shared" si="130"/>
        <v>0</v>
      </c>
      <c r="R255" s="26">
        <f t="shared" si="130"/>
        <v>0</v>
      </c>
      <c r="S255" s="26">
        <f t="shared" si="130"/>
        <v>0</v>
      </c>
      <c r="T255" s="26">
        <f t="shared" si="130"/>
        <v>0</v>
      </c>
      <c r="U255" s="26">
        <f t="shared" si="130"/>
        <v>0</v>
      </c>
      <c r="V255" s="26">
        <f t="shared" si="130"/>
        <v>0</v>
      </c>
      <c r="W255" s="26">
        <f t="shared" si="130"/>
        <v>0</v>
      </c>
      <c r="X255" s="26">
        <f t="shared" si="130"/>
        <v>0</v>
      </c>
      <c r="Y255" s="26">
        <f t="shared" si="130"/>
        <v>0</v>
      </c>
      <c r="Z255" s="26">
        <f t="shared" si="130"/>
        <v>0</v>
      </c>
      <c r="AA255" s="26">
        <f t="shared" si="130"/>
        <v>0</v>
      </c>
      <c r="AB255" s="26">
        <f t="shared" si="130"/>
        <v>0</v>
      </c>
      <c r="AC255" s="26">
        <f t="shared" si="130"/>
        <v>0</v>
      </c>
      <c r="AD255" s="26">
        <f t="shared" si="130"/>
        <v>0</v>
      </c>
      <c r="AE255" s="26">
        <f t="shared" si="130"/>
        <v>0</v>
      </c>
      <c r="AF255" s="26">
        <f t="shared" si="130"/>
        <v>0</v>
      </c>
      <c r="AG255" s="26">
        <f t="shared" si="130"/>
        <v>0</v>
      </c>
      <c r="AH255" s="26">
        <f t="shared" si="130"/>
        <v>0</v>
      </c>
      <c r="AI255" s="26">
        <f t="shared" si="130"/>
        <v>0</v>
      </c>
      <c r="AJ255" s="26">
        <f t="shared" si="130"/>
        <v>0</v>
      </c>
      <c r="AK255" s="26">
        <f t="shared" si="130"/>
        <v>0</v>
      </c>
      <c r="AL255" s="26">
        <f t="shared" si="130"/>
        <v>0</v>
      </c>
      <c r="AM255" s="26">
        <f t="shared" ref="AM255:BO255" si="131">AM41*$C41</f>
        <v>0</v>
      </c>
      <c r="AN255" s="26">
        <f t="shared" si="131"/>
        <v>0</v>
      </c>
      <c r="AO255" s="26">
        <f t="shared" si="131"/>
        <v>0</v>
      </c>
      <c r="AP255" s="26">
        <f t="shared" si="131"/>
        <v>0</v>
      </c>
      <c r="AQ255" s="26">
        <f t="shared" si="131"/>
        <v>0</v>
      </c>
      <c r="AR255" s="26">
        <f t="shared" si="131"/>
        <v>0</v>
      </c>
      <c r="AS255" s="26">
        <f t="shared" si="131"/>
        <v>0</v>
      </c>
      <c r="AT255" s="26">
        <f t="shared" si="131"/>
        <v>0</v>
      </c>
      <c r="AU255" s="26">
        <f t="shared" si="131"/>
        <v>0</v>
      </c>
      <c r="AV255" s="26">
        <f t="shared" si="131"/>
        <v>0</v>
      </c>
      <c r="AW255" s="26">
        <f t="shared" si="131"/>
        <v>0</v>
      </c>
      <c r="AX255" s="26">
        <f t="shared" si="131"/>
        <v>0</v>
      </c>
      <c r="AY255" s="26">
        <f t="shared" si="131"/>
        <v>0</v>
      </c>
      <c r="AZ255" s="26">
        <f t="shared" si="131"/>
        <v>0</v>
      </c>
      <c r="BA255" s="26">
        <f t="shared" si="131"/>
        <v>0</v>
      </c>
      <c r="BB255" s="26">
        <f t="shared" si="131"/>
        <v>0</v>
      </c>
      <c r="BC255" s="26">
        <f t="shared" si="131"/>
        <v>0</v>
      </c>
      <c r="BD255" s="26">
        <f t="shared" si="131"/>
        <v>0</v>
      </c>
      <c r="BE255" s="26">
        <f t="shared" si="131"/>
        <v>0</v>
      </c>
      <c r="BF255" s="26">
        <f t="shared" si="131"/>
        <v>0</v>
      </c>
      <c r="BG255" s="26">
        <f t="shared" si="131"/>
        <v>0</v>
      </c>
      <c r="BH255" s="26">
        <f t="shared" si="131"/>
        <v>0</v>
      </c>
      <c r="BI255" s="26">
        <f t="shared" si="131"/>
        <v>0</v>
      </c>
      <c r="BJ255" s="26">
        <f t="shared" si="131"/>
        <v>0</v>
      </c>
      <c r="BK255" s="26">
        <f t="shared" si="131"/>
        <v>0</v>
      </c>
      <c r="BL255" s="26">
        <f t="shared" si="131"/>
        <v>0</v>
      </c>
      <c r="BM255" s="26">
        <f t="shared" si="131"/>
        <v>0</v>
      </c>
      <c r="BN255" s="26">
        <f t="shared" si="131"/>
        <v>0</v>
      </c>
      <c r="BO255" s="26">
        <f t="shared" si="131"/>
        <v>0</v>
      </c>
    </row>
    <row r="256" spans="1:67" hidden="1" outlineLevel="2" x14ac:dyDescent="0.15">
      <c r="A256" s="47" t="s">
        <v>62</v>
      </c>
      <c r="G256" s="23">
        <f>STAFFPLAN_CWS!$B64</f>
        <v>0.6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0.8</v>
      </c>
      <c r="AG256" s="23">
        <f>STAFFPLAN_CWS!$E64</f>
        <v>0.8</v>
      </c>
      <c r="AH256" s="23">
        <f>STAFFPLAN_CWS!$E64</f>
        <v>0.8</v>
      </c>
      <c r="AI256" s="23">
        <f>STAFFPLAN_CWS!$E64</f>
        <v>0.8</v>
      </c>
      <c r="AJ256" s="23">
        <f>STAFFPLAN_CWS!$E64</f>
        <v>0.8</v>
      </c>
      <c r="AK256" s="23">
        <f>STAFFPLAN_CWS!$E64</f>
        <v>0.8</v>
      </c>
      <c r="AL256" s="23">
        <f>STAFFPLAN_CWS!$E64</f>
        <v>0.8</v>
      </c>
      <c r="AM256" s="23">
        <f>STAFFPLAN_CWS!$E64</f>
        <v>0.8</v>
      </c>
      <c r="AN256" s="23">
        <f>STAFFPLAN_CWS!$E64</f>
        <v>0.8</v>
      </c>
      <c r="AO256" s="23">
        <f>STAFFPLAN_CWS!$E64</f>
        <v>0.8</v>
      </c>
      <c r="AP256" s="23">
        <f>STAFFPLAN_CWS!$E64</f>
        <v>0.8</v>
      </c>
      <c r="AQ256" s="23">
        <f>STAFFPLAN_CWS!$E64</f>
        <v>0.8</v>
      </c>
      <c r="AR256" s="23">
        <f>STAFFPLAN_CWS!$F64</f>
        <v>0.9</v>
      </c>
      <c r="AS256" s="23">
        <f>STAFFPLAN_CWS!$F64</f>
        <v>0.9</v>
      </c>
      <c r="AT256" s="23">
        <f>STAFFPLAN_CWS!$F64</f>
        <v>0.9</v>
      </c>
      <c r="AU256" s="23">
        <f>STAFFPLAN_CWS!$F64</f>
        <v>0.9</v>
      </c>
      <c r="AV256" s="23">
        <f>STAFFPLAN_CWS!$F64</f>
        <v>0.9</v>
      </c>
      <c r="AW256" s="23">
        <f>STAFFPLAN_CWS!$F64</f>
        <v>0.9</v>
      </c>
      <c r="AX256" s="23">
        <f>STAFFPLAN_CWS!$F64</f>
        <v>0.9</v>
      </c>
      <c r="AY256" s="23">
        <f>STAFFPLAN_CWS!$F64</f>
        <v>0.9</v>
      </c>
      <c r="AZ256" s="23">
        <f>STAFFPLAN_CWS!$F64</f>
        <v>0.9</v>
      </c>
      <c r="BA256" s="23">
        <f>STAFFPLAN_CWS!$F64</f>
        <v>0.9</v>
      </c>
      <c r="BB256" s="23">
        <f>STAFFPLAN_CWS!$F64</f>
        <v>0.9</v>
      </c>
      <c r="BC256" s="23">
        <f>STAFFPLAN_CWS!$F64</f>
        <v>0.9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2">G255*G256</f>
        <v>0</v>
      </c>
      <c r="H257" s="26">
        <f t="shared" si="132"/>
        <v>0</v>
      </c>
      <c r="I257" s="26">
        <f t="shared" si="132"/>
        <v>0</v>
      </c>
      <c r="J257" s="26">
        <f t="shared" si="132"/>
        <v>0</v>
      </c>
      <c r="K257" s="26">
        <f t="shared" si="132"/>
        <v>0</v>
      </c>
      <c r="L257" s="26">
        <f t="shared" si="132"/>
        <v>0</v>
      </c>
      <c r="M257" s="26">
        <f t="shared" si="132"/>
        <v>0</v>
      </c>
      <c r="N257" s="26">
        <f t="shared" si="132"/>
        <v>0</v>
      </c>
      <c r="O257" s="26">
        <f t="shared" si="132"/>
        <v>0</v>
      </c>
      <c r="P257" s="26">
        <f t="shared" si="132"/>
        <v>0</v>
      </c>
      <c r="Q257" s="26">
        <f t="shared" si="132"/>
        <v>0</v>
      </c>
      <c r="R257" s="26">
        <f t="shared" si="132"/>
        <v>0</v>
      </c>
      <c r="S257" s="26">
        <f t="shared" si="132"/>
        <v>0</v>
      </c>
      <c r="T257" s="26">
        <f t="shared" si="132"/>
        <v>0</v>
      </c>
      <c r="U257" s="26">
        <f t="shared" si="132"/>
        <v>0</v>
      </c>
      <c r="V257" s="26">
        <f t="shared" si="132"/>
        <v>0</v>
      </c>
      <c r="W257" s="26">
        <f t="shared" si="132"/>
        <v>0</v>
      </c>
      <c r="X257" s="26">
        <f t="shared" si="132"/>
        <v>0</v>
      </c>
      <c r="Y257" s="26">
        <f t="shared" si="132"/>
        <v>0</v>
      </c>
      <c r="Z257" s="26">
        <f t="shared" si="132"/>
        <v>0</v>
      </c>
      <c r="AA257" s="26">
        <f t="shared" si="132"/>
        <v>0</v>
      </c>
      <c r="AB257" s="26">
        <f t="shared" si="132"/>
        <v>0</v>
      </c>
      <c r="AC257" s="26">
        <f t="shared" si="132"/>
        <v>0</v>
      </c>
      <c r="AD257" s="26">
        <f t="shared" si="132"/>
        <v>0</v>
      </c>
      <c r="AE257" s="26">
        <f t="shared" si="132"/>
        <v>0</v>
      </c>
      <c r="AF257" s="26">
        <f t="shared" si="132"/>
        <v>0</v>
      </c>
      <c r="AG257" s="26">
        <f t="shared" si="132"/>
        <v>0</v>
      </c>
      <c r="AH257" s="26">
        <f t="shared" si="132"/>
        <v>0</v>
      </c>
      <c r="AI257" s="26">
        <f t="shared" si="132"/>
        <v>0</v>
      </c>
      <c r="AJ257" s="26">
        <f t="shared" si="132"/>
        <v>0</v>
      </c>
      <c r="AK257" s="26">
        <f t="shared" si="132"/>
        <v>0</v>
      </c>
      <c r="AL257" s="26">
        <f t="shared" si="132"/>
        <v>0</v>
      </c>
      <c r="AM257" s="26">
        <f t="shared" ref="AM257:BO257" si="133">AM255*AM256</f>
        <v>0</v>
      </c>
      <c r="AN257" s="26">
        <f t="shared" si="133"/>
        <v>0</v>
      </c>
      <c r="AO257" s="26">
        <f t="shared" si="133"/>
        <v>0</v>
      </c>
      <c r="AP257" s="26">
        <f t="shared" si="133"/>
        <v>0</v>
      </c>
      <c r="AQ257" s="26">
        <f t="shared" si="133"/>
        <v>0</v>
      </c>
      <c r="AR257" s="26">
        <f t="shared" si="133"/>
        <v>0</v>
      </c>
      <c r="AS257" s="26">
        <f t="shared" si="133"/>
        <v>0</v>
      </c>
      <c r="AT257" s="26">
        <f t="shared" si="133"/>
        <v>0</v>
      </c>
      <c r="AU257" s="26">
        <f t="shared" si="133"/>
        <v>0</v>
      </c>
      <c r="AV257" s="26">
        <f t="shared" si="133"/>
        <v>0</v>
      </c>
      <c r="AW257" s="26">
        <f t="shared" si="133"/>
        <v>0</v>
      </c>
      <c r="AX257" s="26">
        <f t="shared" si="133"/>
        <v>0</v>
      </c>
      <c r="AY257" s="26">
        <f t="shared" si="133"/>
        <v>0</v>
      </c>
      <c r="AZ257" s="26">
        <f t="shared" si="133"/>
        <v>0</v>
      </c>
      <c r="BA257" s="26">
        <f t="shared" si="133"/>
        <v>0</v>
      </c>
      <c r="BB257" s="26">
        <f t="shared" si="133"/>
        <v>0</v>
      </c>
      <c r="BC257" s="26">
        <f t="shared" si="133"/>
        <v>0</v>
      </c>
      <c r="BD257" s="26">
        <f t="shared" si="133"/>
        <v>0</v>
      </c>
      <c r="BE257" s="26">
        <f t="shared" si="133"/>
        <v>0</v>
      </c>
      <c r="BF257" s="26">
        <f t="shared" si="133"/>
        <v>0</v>
      </c>
      <c r="BG257" s="26">
        <f t="shared" si="133"/>
        <v>0</v>
      </c>
      <c r="BH257" s="26">
        <f t="shared" si="133"/>
        <v>0</v>
      </c>
      <c r="BI257" s="26">
        <f t="shared" si="133"/>
        <v>0</v>
      </c>
      <c r="BJ257" s="26">
        <f t="shared" si="133"/>
        <v>0</v>
      </c>
      <c r="BK257" s="26">
        <f t="shared" si="133"/>
        <v>0</v>
      </c>
      <c r="BL257" s="26">
        <f t="shared" si="133"/>
        <v>0</v>
      </c>
      <c r="BM257" s="26">
        <f t="shared" si="133"/>
        <v>0</v>
      </c>
      <c r="BN257" s="26">
        <f t="shared" si="133"/>
        <v>0</v>
      </c>
      <c r="BO257" s="26">
        <f t="shared" si="133"/>
        <v>0</v>
      </c>
    </row>
    <row r="258" spans="1:67" hidden="1" outlineLevel="2" x14ac:dyDescent="0.15">
      <c r="A258" s="47" t="s">
        <v>759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4">G257+G258</f>
        <v>0</v>
      </c>
      <c r="H259" s="26">
        <f t="shared" si="134"/>
        <v>0</v>
      </c>
      <c r="I259" s="26">
        <f t="shared" si="134"/>
        <v>0</v>
      </c>
      <c r="J259" s="26">
        <f t="shared" si="134"/>
        <v>0</v>
      </c>
      <c r="K259" s="26">
        <f t="shared" si="134"/>
        <v>0</v>
      </c>
      <c r="L259" s="26">
        <f t="shared" si="134"/>
        <v>0</v>
      </c>
      <c r="M259" s="26">
        <f t="shared" si="134"/>
        <v>0</v>
      </c>
      <c r="N259" s="26">
        <f t="shared" si="134"/>
        <v>0</v>
      </c>
      <c r="O259" s="26">
        <f t="shared" si="134"/>
        <v>0</v>
      </c>
      <c r="P259" s="26">
        <f t="shared" si="134"/>
        <v>0</v>
      </c>
      <c r="Q259" s="26">
        <f t="shared" si="134"/>
        <v>0</v>
      </c>
      <c r="R259" s="26">
        <f t="shared" si="134"/>
        <v>0</v>
      </c>
      <c r="S259" s="26">
        <f t="shared" si="134"/>
        <v>0</v>
      </c>
      <c r="T259" s="26">
        <f t="shared" si="134"/>
        <v>0</v>
      </c>
      <c r="U259" s="26">
        <f t="shared" si="134"/>
        <v>0</v>
      </c>
      <c r="V259" s="26">
        <f t="shared" si="134"/>
        <v>0</v>
      </c>
      <c r="W259" s="26">
        <f t="shared" si="134"/>
        <v>0</v>
      </c>
      <c r="X259" s="26">
        <f t="shared" si="134"/>
        <v>0</v>
      </c>
      <c r="Y259" s="26">
        <f t="shared" si="134"/>
        <v>0</v>
      </c>
      <c r="Z259" s="26">
        <f t="shared" si="134"/>
        <v>0</v>
      </c>
      <c r="AA259" s="26">
        <f t="shared" si="134"/>
        <v>0</v>
      </c>
      <c r="AB259" s="26">
        <f t="shared" si="134"/>
        <v>0</v>
      </c>
      <c r="AC259" s="26">
        <f t="shared" si="134"/>
        <v>0</v>
      </c>
      <c r="AD259" s="26">
        <f t="shared" si="134"/>
        <v>0</v>
      </c>
      <c r="AE259" s="26">
        <f t="shared" si="134"/>
        <v>0</v>
      </c>
      <c r="AF259" s="26">
        <f t="shared" si="134"/>
        <v>0</v>
      </c>
      <c r="AG259" s="26">
        <f t="shared" si="134"/>
        <v>0</v>
      </c>
      <c r="AH259" s="26">
        <f t="shared" si="134"/>
        <v>0</v>
      </c>
      <c r="AI259" s="26">
        <f t="shared" si="134"/>
        <v>0</v>
      </c>
      <c r="AJ259" s="26">
        <f t="shared" si="134"/>
        <v>0</v>
      </c>
      <c r="AK259" s="26">
        <f t="shared" si="134"/>
        <v>0</v>
      </c>
      <c r="AL259" s="26">
        <f t="shared" si="134"/>
        <v>0</v>
      </c>
      <c r="AM259" s="26">
        <f t="shared" ref="AM259:BO259" si="135">AM257+AM258</f>
        <v>0</v>
      </c>
      <c r="AN259" s="26">
        <f t="shared" si="135"/>
        <v>0</v>
      </c>
      <c r="AO259" s="26">
        <f t="shared" si="135"/>
        <v>0</v>
      </c>
      <c r="AP259" s="26">
        <f t="shared" si="135"/>
        <v>0</v>
      </c>
      <c r="AQ259" s="26">
        <f t="shared" si="135"/>
        <v>0</v>
      </c>
      <c r="AR259" s="26">
        <f t="shared" si="135"/>
        <v>0</v>
      </c>
      <c r="AS259" s="26">
        <f t="shared" si="135"/>
        <v>0</v>
      </c>
      <c r="AT259" s="26">
        <f t="shared" si="135"/>
        <v>0</v>
      </c>
      <c r="AU259" s="26">
        <f t="shared" si="135"/>
        <v>0</v>
      </c>
      <c r="AV259" s="26">
        <f t="shared" si="135"/>
        <v>0</v>
      </c>
      <c r="AW259" s="26">
        <f t="shared" si="135"/>
        <v>0</v>
      </c>
      <c r="AX259" s="26">
        <f t="shared" si="135"/>
        <v>0</v>
      </c>
      <c r="AY259" s="26">
        <f t="shared" si="135"/>
        <v>0</v>
      </c>
      <c r="AZ259" s="26">
        <f t="shared" si="135"/>
        <v>0</v>
      </c>
      <c r="BA259" s="26">
        <f t="shared" si="135"/>
        <v>0</v>
      </c>
      <c r="BB259" s="26">
        <f t="shared" si="135"/>
        <v>0</v>
      </c>
      <c r="BC259" s="26">
        <f t="shared" si="135"/>
        <v>0</v>
      </c>
      <c r="BD259" s="26">
        <f t="shared" si="135"/>
        <v>0</v>
      </c>
      <c r="BE259" s="26">
        <f t="shared" si="135"/>
        <v>0</v>
      </c>
      <c r="BF259" s="26">
        <f t="shared" si="135"/>
        <v>0</v>
      </c>
      <c r="BG259" s="26">
        <f t="shared" si="135"/>
        <v>0</v>
      </c>
      <c r="BH259" s="26">
        <f t="shared" si="135"/>
        <v>0</v>
      </c>
      <c r="BI259" s="26">
        <f t="shared" si="135"/>
        <v>0</v>
      </c>
      <c r="BJ259" s="26">
        <f t="shared" si="135"/>
        <v>0</v>
      </c>
      <c r="BK259" s="26">
        <f t="shared" si="135"/>
        <v>0</v>
      </c>
      <c r="BL259" s="26">
        <f t="shared" si="135"/>
        <v>0</v>
      </c>
      <c r="BM259" s="26">
        <f t="shared" si="135"/>
        <v>0</v>
      </c>
      <c r="BN259" s="26">
        <f t="shared" si="135"/>
        <v>0</v>
      </c>
      <c r="BO259" s="26">
        <f t="shared" si="135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6">G42*$C42</f>
        <v>0</v>
      </c>
      <c r="H261" s="26">
        <f t="shared" si="136"/>
        <v>2000000</v>
      </c>
      <c r="I261" s="26">
        <f t="shared" si="136"/>
        <v>2000000</v>
      </c>
      <c r="J261" s="26">
        <f t="shared" si="136"/>
        <v>2000000</v>
      </c>
      <c r="K261" s="26">
        <f t="shared" si="136"/>
        <v>2000000</v>
      </c>
      <c r="L261" s="26">
        <f t="shared" si="136"/>
        <v>2000000</v>
      </c>
      <c r="M261" s="26">
        <f t="shared" si="136"/>
        <v>2000000</v>
      </c>
      <c r="N261" s="26">
        <f t="shared" si="136"/>
        <v>2000000</v>
      </c>
      <c r="O261" s="26">
        <f t="shared" si="136"/>
        <v>2000000</v>
      </c>
      <c r="P261" s="26">
        <f t="shared" si="136"/>
        <v>2000000</v>
      </c>
      <c r="Q261" s="26">
        <f t="shared" si="136"/>
        <v>2000000</v>
      </c>
      <c r="R261" s="26">
        <f t="shared" si="136"/>
        <v>2000000</v>
      </c>
      <c r="S261" s="26">
        <f t="shared" si="136"/>
        <v>2000000</v>
      </c>
      <c r="T261" s="26">
        <f t="shared" si="136"/>
        <v>2000000</v>
      </c>
      <c r="U261" s="26">
        <f t="shared" si="136"/>
        <v>2000000</v>
      </c>
      <c r="V261" s="26">
        <f t="shared" si="136"/>
        <v>2000000</v>
      </c>
      <c r="W261" s="26">
        <f t="shared" si="136"/>
        <v>2000000</v>
      </c>
      <c r="X261" s="26">
        <f t="shared" si="136"/>
        <v>2000000</v>
      </c>
      <c r="Y261" s="26">
        <f t="shared" si="136"/>
        <v>0</v>
      </c>
      <c r="Z261" s="26">
        <f t="shared" si="136"/>
        <v>0</v>
      </c>
      <c r="AA261" s="26">
        <f t="shared" si="136"/>
        <v>0</v>
      </c>
      <c r="AB261" s="26">
        <f t="shared" si="136"/>
        <v>0</v>
      </c>
      <c r="AC261" s="26">
        <f t="shared" si="136"/>
        <v>0</v>
      </c>
      <c r="AD261" s="26">
        <f t="shared" si="136"/>
        <v>0</v>
      </c>
      <c r="AE261" s="26">
        <f t="shared" si="136"/>
        <v>0</v>
      </c>
      <c r="AF261" s="26">
        <f t="shared" si="136"/>
        <v>0</v>
      </c>
      <c r="AG261" s="26">
        <f t="shared" si="136"/>
        <v>0</v>
      </c>
      <c r="AH261" s="26">
        <f t="shared" si="136"/>
        <v>0</v>
      </c>
      <c r="AI261" s="26">
        <f t="shared" si="136"/>
        <v>0</v>
      </c>
      <c r="AJ261" s="26">
        <f t="shared" si="136"/>
        <v>0</v>
      </c>
      <c r="AK261" s="26">
        <f t="shared" si="136"/>
        <v>0</v>
      </c>
      <c r="AL261" s="26">
        <f t="shared" si="136"/>
        <v>0</v>
      </c>
      <c r="AM261" s="26">
        <f t="shared" ref="AM261:BO261" si="137">AM42*$C42</f>
        <v>0</v>
      </c>
      <c r="AN261" s="26">
        <f t="shared" si="137"/>
        <v>0</v>
      </c>
      <c r="AO261" s="26">
        <f t="shared" si="137"/>
        <v>0</v>
      </c>
      <c r="AP261" s="26">
        <f t="shared" si="137"/>
        <v>0</v>
      </c>
      <c r="AQ261" s="26">
        <f t="shared" si="137"/>
        <v>0</v>
      </c>
      <c r="AR261" s="26">
        <f t="shared" si="137"/>
        <v>0</v>
      </c>
      <c r="AS261" s="26">
        <f t="shared" si="137"/>
        <v>0</v>
      </c>
      <c r="AT261" s="26">
        <f t="shared" si="137"/>
        <v>0</v>
      </c>
      <c r="AU261" s="26">
        <f t="shared" si="137"/>
        <v>0</v>
      </c>
      <c r="AV261" s="26">
        <f t="shared" si="137"/>
        <v>0</v>
      </c>
      <c r="AW261" s="26">
        <f t="shared" si="137"/>
        <v>0</v>
      </c>
      <c r="AX261" s="26">
        <f t="shared" si="137"/>
        <v>0</v>
      </c>
      <c r="AY261" s="26">
        <f t="shared" si="137"/>
        <v>0</v>
      </c>
      <c r="AZ261" s="26">
        <f t="shared" si="137"/>
        <v>0</v>
      </c>
      <c r="BA261" s="26">
        <f t="shared" si="137"/>
        <v>0</v>
      </c>
      <c r="BB261" s="26">
        <f t="shared" si="137"/>
        <v>0</v>
      </c>
      <c r="BC261" s="26">
        <f t="shared" si="137"/>
        <v>0</v>
      </c>
      <c r="BD261" s="26">
        <f t="shared" si="137"/>
        <v>0</v>
      </c>
      <c r="BE261" s="26">
        <f t="shared" si="137"/>
        <v>0</v>
      </c>
      <c r="BF261" s="26">
        <f t="shared" si="137"/>
        <v>0</v>
      </c>
      <c r="BG261" s="26">
        <f t="shared" si="137"/>
        <v>0</v>
      </c>
      <c r="BH261" s="26">
        <f t="shared" si="137"/>
        <v>0</v>
      </c>
      <c r="BI261" s="26">
        <f t="shared" si="137"/>
        <v>0</v>
      </c>
      <c r="BJ261" s="26">
        <f t="shared" si="137"/>
        <v>0</v>
      </c>
      <c r="BK261" s="26">
        <f t="shared" si="137"/>
        <v>0</v>
      </c>
      <c r="BL261" s="26">
        <f t="shared" si="137"/>
        <v>0</v>
      </c>
      <c r="BM261" s="26">
        <f t="shared" si="137"/>
        <v>0</v>
      </c>
      <c r="BN261" s="26">
        <f t="shared" si="137"/>
        <v>0</v>
      </c>
      <c r="BO261" s="26">
        <f t="shared" si="137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8">G44*$C44</f>
        <v>0</v>
      </c>
      <c r="H264" s="26">
        <f t="shared" si="138"/>
        <v>0</v>
      </c>
      <c r="I264" s="26">
        <f t="shared" si="138"/>
        <v>0</v>
      </c>
      <c r="J264" s="26">
        <f t="shared" si="138"/>
        <v>0</v>
      </c>
      <c r="K264" s="26">
        <f t="shared" si="138"/>
        <v>0</v>
      </c>
      <c r="L264" s="26">
        <f t="shared" si="138"/>
        <v>0</v>
      </c>
      <c r="M264" s="26">
        <f t="shared" si="138"/>
        <v>0</v>
      </c>
      <c r="N264" s="26">
        <f t="shared" si="138"/>
        <v>0</v>
      </c>
      <c r="O264" s="26">
        <f t="shared" si="138"/>
        <v>0</v>
      </c>
      <c r="P264" s="26">
        <f t="shared" si="138"/>
        <v>0</v>
      </c>
      <c r="Q264" s="26">
        <f t="shared" si="138"/>
        <v>0</v>
      </c>
      <c r="R264" s="26">
        <f t="shared" si="138"/>
        <v>0</v>
      </c>
      <c r="S264" s="26">
        <f t="shared" si="138"/>
        <v>0</v>
      </c>
      <c r="T264" s="26">
        <f t="shared" si="138"/>
        <v>0</v>
      </c>
      <c r="U264" s="26">
        <f t="shared" si="138"/>
        <v>0</v>
      </c>
      <c r="V264" s="26">
        <f t="shared" si="138"/>
        <v>0</v>
      </c>
      <c r="W264" s="26">
        <f t="shared" si="138"/>
        <v>0</v>
      </c>
      <c r="X264" s="26">
        <f t="shared" si="138"/>
        <v>0</v>
      </c>
      <c r="Y264" s="26">
        <f t="shared" si="138"/>
        <v>0</v>
      </c>
      <c r="Z264" s="26">
        <f t="shared" si="138"/>
        <v>0</v>
      </c>
      <c r="AA264" s="26">
        <f t="shared" si="138"/>
        <v>0</v>
      </c>
      <c r="AB264" s="26">
        <f t="shared" si="138"/>
        <v>0</v>
      </c>
      <c r="AC264" s="26">
        <f t="shared" si="138"/>
        <v>0</v>
      </c>
      <c r="AD264" s="26">
        <f t="shared" si="138"/>
        <v>0</v>
      </c>
      <c r="AE264" s="26">
        <f t="shared" si="138"/>
        <v>0</v>
      </c>
      <c r="AF264" s="26">
        <f t="shared" si="138"/>
        <v>0</v>
      </c>
      <c r="AG264" s="26">
        <f t="shared" si="138"/>
        <v>0</v>
      </c>
      <c r="AH264" s="26">
        <f t="shared" si="138"/>
        <v>0</v>
      </c>
      <c r="AI264" s="26">
        <f t="shared" si="138"/>
        <v>0</v>
      </c>
      <c r="AJ264" s="26">
        <f t="shared" si="138"/>
        <v>0</v>
      </c>
      <c r="AK264" s="26">
        <f t="shared" si="138"/>
        <v>0</v>
      </c>
      <c r="AL264" s="26">
        <f t="shared" si="138"/>
        <v>0</v>
      </c>
      <c r="AM264" s="26">
        <f t="shared" ref="AM264:BO264" si="139">AM44*$C44</f>
        <v>0</v>
      </c>
      <c r="AN264" s="26">
        <f t="shared" si="139"/>
        <v>0</v>
      </c>
      <c r="AO264" s="26">
        <f t="shared" si="139"/>
        <v>0</v>
      </c>
      <c r="AP264" s="26">
        <f t="shared" si="139"/>
        <v>0</v>
      </c>
      <c r="AQ264" s="26">
        <f t="shared" si="139"/>
        <v>0</v>
      </c>
      <c r="AR264" s="26">
        <f t="shared" si="139"/>
        <v>0</v>
      </c>
      <c r="AS264" s="26">
        <f t="shared" si="139"/>
        <v>0</v>
      </c>
      <c r="AT264" s="26">
        <f t="shared" si="139"/>
        <v>0</v>
      </c>
      <c r="AU264" s="26">
        <f t="shared" si="139"/>
        <v>0</v>
      </c>
      <c r="AV264" s="26">
        <f t="shared" si="139"/>
        <v>0</v>
      </c>
      <c r="AW264" s="26">
        <f t="shared" si="139"/>
        <v>0</v>
      </c>
      <c r="AX264" s="26">
        <f t="shared" si="139"/>
        <v>0</v>
      </c>
      <c r="AY264" s="26">
        <f t="shared" si="139"/>
        <v>0</v>
      </c>
      <c r="AZ264" s="26">
        <f t="shared" si="139"/>
        <v>0</v>
      </c>
      <c r="BA264" s="26">
        <f t="shared" si="139"/>
        <v>0</v>
      </c>
      <c r="BB264" s="26">
        <f t="shared" si="139"/>
        <v>0</v>
      </c>
      <c r="BC264" s="26">
        <f t="shared" si="139"/>
        <v>0</v>
      </c>
      <c r="BD264" s="26">
        <f t="shared" si="139"/>
        <v>0</v>
      </c>
      <c r="BE264" s="26">
        <f t="shared" si="139"/>
        <v>0</v>
      </c>
      <c r="BF264" s="26">
        <f t="shared" si="139"/>
        <v>0</v>
      </c>
      <c r="BG264" s="26">
        <f t="shared" si="139"/>
        <v>0</v>
      </c>
      <c r="BH264" s="26">
        <f t="shared" si="139"/>
        <v>0</v>
      </c>
      <c r="BI264" s="26">
        <f t="shared" si="139"/>
        <v>0</v>
      </c>
      <c r="BJ264" s="26">
        <f t="shared" si="139"/>
        <v>0</v>
      </c>
      <c r="BK264" s="26">
        <f t="shared" si="139"/>
        <v>0</v>
      </c>
      <c r="BL264" s="26">
        <f t="shared" si="139"/>
        <v>0</v>
      </c>
      <c r="BM264" s="26">
        <f t="shared" si="139"/>
        <v>0</v>
      </c>
      <c r="BN264" s="26">
        <f t="shared" si="139"/>
        <v>0</v>
      </c>
      <c r="BO264" s="26">
        <f t="shared" si="139"/>
        <v>0</v>
      </c>
    </row>
    <row r="265" spans="1:67" hidden="1" outlineLevel="2" x14ac:dyDescent="0.15">
      <c r="A265" s="47" t="s">
        <v>62</v>
      </c>
      <c r="G265" s="23">
        <f>STAFFPLAN_CWS!$B68</f>
        <v>0.6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0.8</v>
      </c>
      <c r="AG265" s="23">
        <f>STAFFPLAN_CWS!$E68</f>
        <v>0.8</v>
      </c>
      <c r="AH265" s="23">
        <f>STAFFPLAN_CWS!$E68</f>
        <v>0.8</v>
      </c>
      <c r="AI265" s="23">
        <f>STAFFPLAN_CWS!$E68</f>
        <v>0.8</v>
      </c>
      <c r="AJ265" s="23">
        <f>STAFFPLAN_CWS!$E68</f>
        <v>0.8</v>
      </c>
      <c r="AK265" s="23">
        <f>STAFFPLAN_CWS!$E68</f>
        <v>0.8</v>
      </c>
      <c r="AL265" s="23">
        <f>STAFFPLAN_CWS!$E68</f>
        <v>0.8</v>
      </c>
      <c r="AM265" s="23">
        <f>STAFFPLAN_CWS!$E68</f>
        <v>0.8</v>
      </c>
      <c r="AN265" s="23">
        <f>STAFFPLAN_CWS!$E68</f>
        <v>0.8</v>
      </c>
      <c r="AO265" s="23">
        <f>STAFFPLAN_CWS!$E68</f>
        <v>0.8</v>
      </c>
      <c r="AP265" s="23">
        <f>STAFFPLAN_CWS!$E68</f>
        <v>0.8</v>
      </c>
      <c r="AQ265" s="23">
        <f>STAFFPLAN_CWS!$E68</f>
        <v>0.8</v>
      </c>
      <c r="AR265" s="23">
        <f>STAFFPLAN_CWS!$F68</f>
        <v>0.9</v>
      </c>
      <c r="AS265" s="23">
        <f>STAFFPLAN_CWS!$F68</f>
        <v>0.9</v>
      </c>
      <c r="AT265" s="23">
        <f>STAFFPLAN_CWS!$F68</f>
        <v>0.9</v>
      </c>
      <c r="AU265" s="23">
        <f>STAFFPLAN_CWS!$F68</f>
        <v>0.9</v>
      </c>
      <c r="AV265" s="23">
        <f>STAFFPLAN_CWS!$F68</f>
        <v>0.9</v>
      </c>
      <c r="AW265" s="23">
        <f>STAFFPLAN_CWS!$F68</f>
        <v>0.9</v>
      </c>
      <c r="AX265" s="23">
        <f>STAFFPLAN_CWS!$F68</f>
        <v>0.9</v>
      </c>
      <c r="AY265" s="23">
        <f>STAFFPLAN_CWS!$F68</f>
        <v>0.9</v>
      </c>
      <c r="AZ265" s="23">
        <f>STAFFPLAN_CWS!$F68</f>
        <v>0.9</v>
      </c>
      <c r="BA265" s="23">
        <f>STAFFPLAN_CWS!$F68</f>
        <v>0.9</v>
      </c>
      <c r="BB265" s="23">
        <f>STAFFPLAN_CWS!$F68</f>
        <v>0.9</v>
      </c>
      <c r="BC265" s="23">
        <f>STAFFPLAN_CWS!$F68</f>
        <v>0.9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0">G264*G265</f>
        <v>0</v>
      </c>
      <c r="H266" s="26">
        <f t="shared" si="140"/>
        <v>0</v>
      </c>
      <c r="I266" s="26">
        <f t="shared" si="140"/>
        <v>0</v>
      </c>
      <c r="J266" s="26">
        <f t="shared" si="140"/>
        <v>0</v>
      </c>
      <c r="K266" s="26">
        <f t="shared" si="140"/>
        <v>0</v>
      </c>
      <c r="L266" s="26">
        <f t="shared" si="140"/>
        <v>0</v>
      </c>
      <c r="M266" s="26">
        <f t="shared" si="140"/>
        <v>0</v>
      </c>
      <c r="N266" s="26">
        <f t="shared" si="140"/>
        <v>0</v>
      </c>
      <c r="O266" s="26">
        <f t="shared" si="140"/>
        <v>0</v>
      </c>
      <c r="P266" s="26">
        <f t="shared" si="140"/>
        <v>0</v>
      </c>
      <c r="Q266" s="26">
        <f t="shared" si="140"/>
        <v>0</v>
      </c>
      <c r="R266" s="26">
        <f t="shared" si="140"/>
        <v>0</v>
      </c>
      <c r="S266" s="26">
        <f t="shared" si="140"/>
        <v>0</v>
      </c>
      <c r="T266" s="26">
        <f t="shared" si="140"/>
        <v>0</v>
      </c>
      <c r="U266" s="26">
        <f t="shared" si="140"/>
        <v>0</v>
      </c>
      <c r="V266" s="26">
        <f t="shared" si="140"/>
        <v>0</v>
      </c>
      <c r="W266" s="26">
        <f t="shared" si="140"/>
        <v>0</v>
      </c>
      <c r="X266" s="26">
        <f t="shared" si="140"/>
        <v>0</v>
      </c>
      <c r="Y266" s="26">
        <f t="shared" si="140"/>
        <v>0</v>
      </c>
      <c r="Z266" s="26">
        <f t="shared" si="140"/>
        <v>0</v>
      </c>
      <c r="AA266" s="26">
        <f t="shared" si="140"/>
        <v>0</v>
      </c>
      <c r="AB266" s="26">
        <f t="shared" si="140"/>
        <v>0</v>
      </c>
      <c r="AC266" s="26">
        <f t="shared" si="140"/>
        <v>0</v>
      </c>
      <c r="AD266" s="26">
        <f t="shared" si="140"/>
        <v>0</v>
      </c>
      <c r="AE266" s="26">
        <f t="shared" si="140"/>
        <v>0</v>
      </c>
      <c r="AF266" s="26">
        <f t="shared" si="140"/>
        <v>0</v>
      </c>
      <c r="AG266" s="26">
        <f t="shared" si="140"/>
        <v>0</v>
      </c>
      <c r="AH266" s="26">
        <f t="shared" si="140"/>
        <v>0</v>
      </c>
      <c r="AI266" s="26">
        <f t="shared" si="140"/>
        <v>0</v>
      </c>
      <c r="AJ266" s="26">
        <f t="shared" si="140"/>
        <v>0</v>
      </c>
      <c r="AK266" s="26">
        <f t="shared" si="140"/>
        <v>0</v>
      </c>
      <c r="AL266" s="26">
        <f t="shared" si="140"/>
        <v>0</v>
      </c>
      <c r="AM266" s="26">
        <f t="shared" ref="AM266:BO266" si="141">AM264*AM265</f>
        <v>0</v>
      </c>
      <c r="AN266" s="26">
        <f t="shared" si="141"/>
        <v>0</v>
      </c>
      <c r="AO266" s="26">
        <f t="shared" si="141"/>
        <v>0</v>
      </c>
      <c r="AP266" s="26">
        <f t="shared" si="141"/>
        <v>0</v>
      </c>
      <c r="AQ266" s="26">
        <f t="shared" si="141"/>
        <v>0</v>
      </c>
      <c r="AR266" s="26">
        <f t="shared" si="141"/>
        <v>0</v>
      </c>
      <c r="AS266" s="26">
        <f t="shared" si="141"/>
        <v>0</v>
      </c>
      <c r="AT266" s="26">
        <f t="shared" si="141"/>
        <v>0</v>
      </c>
      <c r="AU266" s="26">
        <f t="shared" si="141"/>
        <v>0</v>
      </c>
      <c r="AV266" s="26">
        <f t="shared" si="141"/>
        <v>0</v>
      </c>
      <c r="AW266" s="26">
        <f t="shared" si="141"/>
        <v>0</v>
      </c>
      <c r="AX266" s="26">
        <f t="shared" si="141"/>
        <v>0</v>
      </c>
      <c r="AY266" s="26">
        <f t="shared" si="141"/>
        <v>0</v>
      </c>
      <c r="AZ266" s="26">
        <f t="shared" si="141"/>
        <v>0</v>
      </c>
      <c r="BA266" s="26">
        <f t="shared" si="141"/>
        <v>0</v>
      </c>
      <c r="BB266" s="26">
        <f t="shared" si="141"/>
        <v>0</v>
      </c>
      <c r="BC266" s="26">
        <f t="shared" si="141"/>
        <v>0</v>
      </c>
      <c r="BD266" s="26">
        <f t="shared" si="141"/>
        <v>0</v>
      </c>
      <c r="BE266" s="26">
        <f t="shared" si="141"/>
        <v>0</v>
      </c>
      <c r="BF266" s="26">
        <f t="shared" si="141"/>
        <v>0</v>
      </c>
      <c r="BG266" s="26">
        <f t="shared" si="141"/>
        <v>0</v>
      </c>
      <c r="BH266" s="26">
        <f t="shared" si="141"/>
        <v>0</v>
      </c>
      <c r="BI266" s="26">
        <f t="shared" si="141"/>
        <v>0</v>
      </c>
      <c r="BJ266" s="26">
        <f t="shared" si="141"/>
        <v>0</v>
      </c>
      <c r="BK266" s="26">
        <f t="shared" si="141"/>
        <v>0</v>
      </c>
      <c r="BL266" s="26">
        <f t="shared" si="141"/>
        <v>0</v>
      </c>
      <c r="BM266" s="26">
        <f t="shared" si="141"/>
        <v>0</v>
      </c>
      <c r="BN266" s="26">
        <f t="shared" si="141"/>
        <v>0</v>
      </c>
      <c r="BO266" s="26">
        <f t="shared" si="141"/>
        <v>0</v>
      </c>
    </row>
    <row r="267" spans="1:67" hidden="1" outlineLevel="2" x14ac:dyDescent="0.15">
      <c r="A267" s="47" t="s">
        <v>759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2">G266+G267</f>
        <v>0</v>
      </c>
      <c r="H268" s="26">
        <f t="shared" si="142"/>
        <v>0</v>
      </c>
      <c r="I268" s="26">
        <f t="shared" si="142"/>
        <v>0</v>
      </c>
      <c r="J268" s="26">
        <f t="shared" si="142"/>
        <v>0</v>
      </c>
      <c r="K268" s="26">
        <f t="shared" si="142"/>
        <v>0</v>
      </c>
      <c r="L268" s="26">
        <f t="shared" si="142"/>
        <v>0</v>
      </c>
      <c r="M268" s="26">
        <f t="shared" si="142"/>
        <v>0</v>
      </c>
      <c r="N268" s="26">
        <f t="shared" si="142"/>
        <v>0</v>
      </c>
      <c r="O268" s="26">
        <f t="shared" si="142"/>
        <v>0</v>
      </c>
      <c r="P268" s="26">
        <f t="shared" si="142"/>
        <v>0</v>
      </c>
      <c r="Q268" s="26">
        <f t="shared" si="142"/>
        <v>0</v>
      </c>
      <c r="R268" s="26">
        <f t="shared" si="142"/>
        <v>0</v>
      </c>
      <c r="S268" s="26">
        <f t="shared" si="142"/>
        <v>0</v>
      </c>
      <c r="T268" s="26">
        <f t="shared" si="142"/>
        <v>0</v>
      </c>
      <c r="U268" s="26">
        <f t="shared" si="142"/>
        <v>0</v>
      </c>
      <c r="V268" s="26">
        <f t="shared" si="142"/>
        <v>0</v>
      </c>
      <c r="W268" s="26">
        <f t="shared" si="142"/>
        <v>0</v>
      </c>
      <c r="X268" s="26">
        <f t="shared" si="142"/>
        <v>0</v>
      </c>
      <c r="Y268" s="26">
        <f t="shared" si="142"/>
        <v>0</v>
      </c>
      <c r="Z268" s="26">
        <f t="shared" si="142"/>
        <v>0</v>
      </c>
      <c r="AA268" s="26">
        <f t="shared" si="142"/>
        <v>0</v>
      </c>
      <c r="AB268" s="26">
        <f t="shared" si="142"/>
        <v>0</v>
      </c>
      <c r="AC268" s="26">
        <f t="shared" si="142"/>
        <v>0</v>
      </c>
      <c r="AD268" s="26">
        <f t="shared" si="142"/>
        <v>0</v>
      </c>
      <c r="AE268" s="26">
        <f t="shared" si="142"/>
        <v>0</v>
      </c>
      <c r="AF268" s="26">
        <f t="shared" si="142"/>
        <v>0</v>
      </c>
      <c r="AG268" s="26">
        <f t="shared" si="142"/>
        <v>0</v>
      </c>
      <c r="AH268" s="26">
        <f t="shared" si="142"/>
        <v>0</v>
      </c>
      <c r="AI268" s="26">
        <f t="shared" si="142"/>
        <v>0</v>
      </c>
      <c r="AJ268" s="26">
        <f t="shared" si="142"/>
        <v>0</v>
      </c>
      <c r="AK268" s="26">
        <f t="shared" si="142"/>
        <v>0</v>
      </c>
      <c r="AL268" s="26">
        <f t="shared" si="142"/>
        <v>0</v>
      </c>
      <c r="AM268" s="26">
        <f t="shared" ref="AM268:BO268" si="143">AM266+AM267</f>
        <v>0</v>
      </c>
      <c r="AN268" s="26">
        <f t="shared" si="143"/>
        <v>0</v>
      </c>
      <c r="AO268" s="26">
        <f t="shared" si="143"/>
        <v>0</v>
      </c>
      <c r="AP268" s="26">
        <f t="shared" si="143"/>
        <v>0</v>
      </c>
      <c r="AQ268" s="26">
        <f t="shared" si="143"/>
        <v>0</v>
      </c>
      <c r="AR268" s="26">
        <f t="shared" si="143"/>
        <v>0</v>
      </c>
      <c r="AS268" s="26">
        <f t="shared" si="143"/>
        <v>0</v>
      </c>
      <c r="AT268" s="26">
        <f t="shared" si="143"/>
        <v>0</v>
      </c>
      <c r="AU268" s="26">
        <f t="shared" si="143"/>
        <v>0</v>
      </c>
      <c r="AV268" s="26">
        <f t="shared" si="143"/>
        <v>0</v>
      </c>
      <c r="AW268" s="26">
        <f t="shared" si="143"/>
        <v>0</v>
      </c>
      <c r="AX268" s="26">
        <f t="shared" si="143"/>
        <v>0</v>
      </c>
      <c r="AY268" s="26">
        <f t="shared" si="143"/>
        <v>0</v>
      </c>
      <c r="AZ268" s="26">
        <f t="shared" si="143"/>
        <v>0</v>
      </c>
      <c r="BA268" s="26">
        <f t="shared" si="143"/>
        <v>0</v>
      </c>
      <c r="BB268" s="26">
        <f t="shared" si="143"/>
        <v>0</v>
      </c>
      <c r="BC268" s="26">
        <f t="shared" si="143"/>
        <v>0</v>
      </c>
      <c r="BD268" s="26">
        <f t="shared" si="143"/>
        <v>0</v>
      </c>
      <c r="BE268" s="26">
        <f t="shared" si="143"/>
        <v>0</v>
      </c>
      <c r="BF268" s="26">
        <f t="shared" si="143"/>
        <v>0</v>
      </c>
      <c r="BG268" s="26">
        <f t="shared" si="143"/>
        <v>0</v>
      </c>
      <c r="BH268" s="26">
        <f t="shared" si="143"/>
        <v>0</v>
      </c>
      <c r="BI268" s="26">
        <f t="shared" si="143"/>
        <v>0</v>
      </c>
      <c r="BJ268" s="26">
        <f t="shared" si="143"/>
        <v>0</v>
      </c>
      <c r="BK268" s="26">
        <f t="shared" si="143"/>
        <v>0</v>
      </c>
      <c r="BL268" s="26">
        <f t="shared" si="143"/>
        <v>0</v>
      </c>
      <c r="BM268" s="26">
        <f t="shared" si="143"/>
        <v>0</v>
      </c>
      <c r="BN268" s="26">
        <f t="shared" si="143"/>
        <v>0</v>
      </c>
      <c r="BO268" s="26">
        <f t="shared" si="143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4">G45*$C45</f>
        <v>0</v>
      </c>
      <c r="H270" s="26">
        <f t="shared" si="144"/>
        <v>0</v>
      </c>
      <c r="I270" s="26">
        <f t="shared" si="144"/>
        <v>0</v>
      </c>
      <c r="J270" s="26">
        <f t="shared" si="144"/>
        <v>0</v>
      </c>
      <c r="K270" s="26">
        <f t="shared" si="144"/>
        <v>0</v>
      </c>
      <c r="L270" s="26">
        <f t="shared" si="144"/>
        <v>0</v>
      </c>
      <c r="M270" s="26">
        <f t="shared" si="144"/>
        <v>0</v>
      </c>
      <c r="N270" s="26">
        <f t="shared" si="144"/>
        <v>0</v>
      </c>
      <c r="O270" s="26">
        <f t="shared" si="144"/>
        <v>0</v>
      </c>
      <c r="P270" s="26">
        <f t="shared" si="144"/>
        <v>0</v>
      </c>
      <c r="Q270" s="26">
        <f t="shared" si="144"/>
        <v>0</v>
      </c>
      <c r="R270" s="26">
        <f t="shared" si="144"/>
        <v>0</v>
      </c>
      <c r="S270" s="26">
        <f t="shared" si="144"/>
        <v>0</v>
      </c>
      <c r="T270" s="26">
        <f t="shared" si="144"/>
        <v>0</v>
      </c>
      <c r="U270" s="26">
        <f t="shared" si="144"/>
        <v>0</v>
      </c>
      <c r="V270" s="26">
        <f t="shared" si="144"/>
        <v>0</v>
      </c>
      <c r="W270" s="26">
        <f t="shared" si="144"/>
        <v>0</v>
      </c>
      <c r="X270" s="26">
        <f t="shared" si="144"/>
        <v>0</v>
      </c>
      <c r="Y270" s="26">
        <f t="shared" si="144"/>
        <v>0</v>
      </c>
      <c r="Z270" s="26">
        <f t="shared" si="144"/>
        <v>0</v>
      </c>
      <c r="AA270" s="26">
        <f t="shared" si="144"/>
        <v>0</v>
      </c>
      <c r="AB270" s="26">
        <f t="shared" si="144"/>
        <v>0</v>
      </c>
      <c r="AC270" s="26">
        <f t="shared" si="144"/>
        <v>0</v>
      </c>
      <c r="AD270" s="26">
        <f t="shared" si="144"/>
        <v>0</v>
      </c>
      <c r="AE270" s="26">
        <f t="shared" si="144"/>
        <v>0</v>
      </c>
      <c r="AF270" s="26">
        <f t="shared" si="144"/>
        <v>0</v>
      </c>
      <c r="AG270" s="26">
        <f t="shared" si="144"/>
        <v>0</v>
      </c>
      <c r="AH270" s="26">
        <f t="shared" si="144"/>
        <v>0</v>
      </c>
      <c r="AI270" s="26">
        <f t="shared" si="144"/>
        <v>0</v>
      </c>
      <c r="AJ270" s="26">
        <f t="shared" si="144"/>
        <v>0</v>
      </c>
      <c r="AK270" s="26">
        <f t="shared" si="144"/>
        <v>0</v>
      </c>
      <c r="AL270" s="26">
        <f t="shared" si="144"/>
        <v>0</v>
      </c>
      <c r="AM270" s="26">
        <f t="shared" ref="AM270:BO270" si="145">AM45*$C45</f>
        <v>0</v>
      </c>
      <c r="AN270" s="26">
        <f t="shared" si="145"/>
        <v>0</v>
      </c>
      <c r="AO270" s="26">
        <f t="shared" si="145"/>
        <v>0</v>
      </c>
      <c r="AP270" s="26">
        <f t="shared" si="145"/>
        <v>0</v>
      </c>
      <c r="AQ270" s="26">
        <f t="shared" si="145"/>
        <v>0</v>
      </c>
      <c r="AR270" s="26">
        <f t="shared" si="145"/>
        <v>0</v>
      </c>
      <c r="AS270" s="26">
        <f t="shared" si="145"/>
        <v>0</v>
      </c>
      <c r="AT270" s="26">
        <f t="shared" si="145"/>
        <v>0</v>
      </c>
      <c r="AU270" s="26">
        <f t="shared" si="145"/>
        <v>0</v>
      </c>
      <c r="AV270" s="26">
        <f t="shared" si="145"/>
        <v>0</v>
      </c>
      <c r="AW270" s="26">
        <f t="shared" si="145"/>
        <v>0</v>
      </c>
      <c r="AX270" s="26">
        <f t="shared" si="145"/>
        <v>0</v>
      </c>
      <c r="AY270" s="26">
        <f t="shared" si="145"/>
        <v>0</v>
      </c>
      <c r="AZ270" s="26">
        <f t="shared" si="145"/>
        <v>0</v>
      </c>
      <c r="BA270" s="26">
        <f t="shared" si="145"/>
        <v>0</v>
      </c>
      <c r="BB270" s="26">
        <f t="shared" si="145"/>
        <v>0</v>
      </c>
      <c r="BC270" s="26">
        <f t="shared" si="145"/>
        <v>0</v>
      </c>
      <c r="BD270" s="26">
        <f t="shared" si="145"/>
        <v>0</v>
      </c>
      <c r="BE270" s="26">
        <f t="shared" si="145"/>
        <v>0</v>
      </c>
      <c r="BF270" s="26">
        <f t="shared" si="145"/>
        <v>0</v>
      </c>
      <c r="BG270" s="26">
        <f t="shared" si="145"/>
        <v>0</v>
      </c>
      <c r="BH270" s="26">
        <f t="shared" si="145"/>
        <v>0</v>
      </c>
      <c r="BI270" s="26">
        <f t="shared" si="145"/>
        <v>0</v>
      </c>
      <c r="BJ270" s="26">
        <f t="shared" si="145"/>
        <v>0</v>
      </c>
      <c r="BK270" s="26">
        <f t="shared" si="145"/>
        <v>0</v>
      </c>
      <c r="BL270" s="26">
        <f t="shared" si="145"/>
        <v>0</v>
      </c>
      <c r="BM270" s="26">
        <f t="shared" si="145"/>
        <v>0</v>
      </c>
      <c r="BN270" s="26">
        <f t="shared" si="145"/>
        <v>0</v>
      </c>
      <c r="BO270" s="26">
        <f t="shared" si="145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6">G266+G257+G248+G239</f>
        <v>0</v>
      </c>
      <c r="H273" s="26">
        <f t="shared" si="146"/>
        <v>0</v>
      </c>
      <c r="I273" s="26">
        <f t="shared" si="146"/>
        <v>0</v>
      </c>
      <c r="J273" s="26">
        <f t="shared" si="146"/>
        <v>0</v>
      </c>
      <c r="K273" s="26">
        <f t="shared" si="146"/>
        <v>0</v>
      </c>
      <c r="L273" s="26">
        <f t="shared" si="146"/>
        <v>0</v>
      </c>
      <c r="M273" s="26">
        <f t="shared" si="146"/>
        <v>0</v>
      </c>
      <c r="N273" s="26">
        <f t="shared" si="146"/>
        <v>0</v>
      </c>
      <c r="O273" s="26">
        <f t="shared" si="146"/>
        <v>0</v>
      </c>
      <c r="P273" s="26">
        <f t="shared" si="146"/>
        <v>0</v>
      </c>
      <c r="Q273" s="26">
        <f t="shared" si="146"/>
        <v>0</v>
      </c>
      <c r="R273" s="26">
        <f t="shared" si="146"/>
        <v>0</v>
      </c>
      <c r="S273" s="26">
        <f t="shared" si="146"/>
        <v>0</v>
      </c>
      <c r="T273" s="26">
        <f t="shared" si="146"/>
        <v>0</v>
      </c>
      <c r="U273" s="26">
        <f t="shared" si="146"/>
        <v>0</v>
      </c>
      <c r="V273" s="26">
        <f t="shared" si="146"/>
        <v>0</v>
      </c>
      <c r="W273" s="26">
        <f t="shared" si="146"/>
        <v>0</v>
      </c>
      <c r="X273" s="26">
        <f t="shared" si="146"/>
        <v>0</v>
      </c>
      <c r="Y273" s="26">
        <f t="shared" si="146"/>
        <v>0</v>
      </c>
      <c r="Z273" s="26">
        <f t="shared" si="146"/>
        <v>0</v>
      </c>
      <c r="AA273" s="26">
        <f t="shared" si="146"/>
        <v>0</v>
      </c>
      <c r="AB273" s="26">
        <f t="shared" si="146"/>
        <v>0</v>
      </c>
      <c r="AC273" s="26">
        <f t="shared" si="146"/>
        <v>0</v>
      </c>
      <c r="AD273" s="26">
        <f t="shared" si="146"/>
        <v>0</v>
      </c>
      <c r="AE273" s="26">
        <f t="shared" si="146"/>
        <v>0</v>
      </c>
      <c r="AF273" s="26">
        <f t="shared" si="146"/>
        <v>0</v>
      </c>
      <c r="AG273" s="26">
        <f t="shared" si="146"/>
        <v>0</v>
      </c>
      <c r="AH273" s="26">
        <f t="shared" si="146"/>
        <v>0</v>
      </c>
      <c r="AI273" s="26">
        <f t="shared" si="146"/>
        <v>0</v>
      </c>
      <c r="AJ273" s="26">
        <f t="shared" si="146"/>
        <v>0</v>
      </c>
      <c r="AK273" s="26">
        <f t="shared" si="146"/>
        <v>0</v>
      </c>
      <c r="AL273" s="26">
        <f t="shared" si="146"/>
        <v>0</v>
      </c>
      <c r="AM273" s="26">
        <f t="shared" ref="AM273:BO273" si="147">AM266+AM257+AM248+AM239</f>
        <v>0</v>
      </c>
      <c r="AN273" s="26">
        <f t="shared" si="147"/>
        <v>0</v>
      </c>
      <c r="AO273" s="26">
        <f t="shared" si="147"/>
        <v>0</v>
      </c>
      <c r="AP273" s="26">
        <f t="shared" si="147"/>
        <v>0</v>
      </c>
      <c r="AQ273" s="26">
        <f t="shared" si="147"/>
        <v>0</v>
      </c>
      <c r="AR273" s="26">
        <f t="shared" si="147"/>
        <v>0</v>
      </c>
      <c r="AS273" s="26">
        <f t="shared" si="147"/>
        <v>0</v>
      </c>
      <c r="AT273" s="26">
        <f t="shared" si="147"/>
        <v>0</v>
      </c>
      <c r="AU273" s="26">
        <f t="shared" si="147"/>
        <v>0</v>
      </c>
      <c r="AV273" s="26">
        <f t="shared" si="147"/>
        <v>0</v>
      </c>
      <c r="AW273" s="26">
        <f t="shared" si="147"/>
        <v>0</v>
      </c>
      <c r="AX273" s="26">
        <f t="shared" si="147"/>
        <v>0</v>
      </c>
      <c r="AY273" s="26">
        <f t="shared" si="147"/>
        <v>0</v>
      </c>
      <c r="AZ273" s="26">
        <f t="shared" si="147"/>
        <v>0</v>
      </c>
      <c r="BA273" s="26">
        <f t="shared" si="147"/>
        <v>0</v>
      </c>
      <c r="BB273" s="26">
        <f t="shared" si="147"/>
        <v>0</v>
      </c>
      <c r="BC273" s="26">
        <f t="shared" si="147"/>
        <v>0</v>
      </c>
      <c r="BD273" s="26">
        <f t="shared" si="147"/>
        <v>0</v>
      </c>
      <c r="BE273" s="26">
        <f t="shared" si="147"/>
        <v>0</v>
      </c>
      <c r="BF273" s="26">
        <f t="shared" si="147"/>
        <v>0</v>
      </c>
      <c r="BG273" s="26">
        <f t="shared" si="147"/>
        <v>0</v>
      </c>
      <c r="BH273" s="26">
        <f t="shared" si="147"/>
        <v>0</v>
      </c>
      <c r="BI273" s="26">
        <f t="shared" si="147"/>
        <v>0</v>
      </c>
      <c r="BJ273" s="26">
        <f t="shared" si="147"/>
        <v>0</v>
      </c>
      <c r="BK273" s="26">
        <f t="shared" si="147"/>
        <v>0</v>
      </c>
      <c r="BL273" s="26">
        <f t="shared" si="147"/>
        <v>0</v>
      </c>
      <c r="BM273" s="26">
        <f t="shared" si="147"/>
        <v>0</v>
      </c>
      <c r="BN273" s="26">
        <f t="shared" si="147"/>
        <v>0</v>
      </c>
      <c r="BO273" s="26">
        <f t="shared" si="147"/>
        <v>0</v>
      </c>
    </row>
    <row r="274" spans="1:68" hidden="1" outlineLevel="2" x14ac:dyDescent="0.15">
      <c r="A274" s="47" t="s">
        <v>759</v>
      </c>
      <c r="G274" s="26">
        <f t="shared" ref="G274:AL274" si="148">G267+G258+G249+G240</f>
        <v>0</v>
      </c>
      <c r="H274" s="26">
        <f t="shared" si="148"/>
        <v>0</v>
      </c>
      <c r="I274" s="26">
        <f t="shared" si="148"/>
        <v>0</v>
      </c>
      <c r="J274" s="26">
        <f t="shared" si="148"/>
        <v>0</v>
      </c>
      <c r="K274" s="26">
        <f t="shared" si="148"/>
        <v>0</v>
      </c>
      <c r="L274" s="26">
        <f t="shared" si="148"/>
        <v>0</v>
      </c>
      <c r="M274" s="26">
        <f t="shared" si="148"/>
        <v>0</v>
      </c>
      <c r="N274" s="26">
        <f t="shared" si="148"/>
        <v>0</v>
      </c>
      <c r="O274" s="26">
        <f t="shared" si="148"/>
        <v>0</v>
      </c>
      <c r="P274" s="26">
        <f t="shared" si="148"/>
        <v>0</v>
      </c>
      <c r="Q274" s="26">
        <f t="shared" si="148"/>
        <v>0</v>
      </c>
      <c r="R274" s="26">
        <f t="shared" si="148"/>
        <v>0</v>
      </c>
      <c r="S274" s="26">
        <f t="shared" si="148"/>
        <v>0</v>
      </c>
      <c r="T274" s="26">
        <f t="shared" si="148"/>
        <v>0</v>
      </c>
      <c r="U274" s="26">
        <f t="shared" si="148"/>
        <v>0</v>
      </c>
      <c r="V274" s="26">
        <f t="shared" si="148"/>
        <v>0</v>
      </c>
      <c r="W274" s="26">
        <f t="shared" si="148"/>
        <v>0</v>
      </c>
      <c r="X274" s="26">
        <f t="shared" si="148"/>
        <v>0</v>
      </c>
      <c r="Y274" s="26">
        <f t="shared" si="148"/>
        <v>0</v>
      </c>
      <c r="Z274" s="26">
        <f t="shared" si="148"/>
        <v>0</v>
      </c>
      <c r="AA274" s="26">
        <f t="shared" si="148"/>
        <v>0</v>
      </c>
      <c r="AB274" s="26">
        <f t="shared" si="148"/>
        <v>0</v>
      </c>
      <c r="AC274" s="26">
        <f t="shared" si="148"/>
        <v>0</v>
      </c>
      <c r="AD274" s="26">
        <f t="shared" si="148"/>
        <v>0</v>
      </c>
      <c r="AE274" s="26">
        <f t="shared" si="148"/>
        <v>0</v>
      </c>
      <c r="AF274" s="26">
        <f t="shared" si="148"/>
        <v>0</v>
      </c>
      <c r="AG274" s="26">
        <f t="shared" si="148"/>
        <v>0</v>
      </c>
      <c r="AH274" s="26">
        <f t="shared" si="148"/>
        <v>0</v>
      </c>
      <c r="AI274" s="26">
        <f t="shared" si="148"/>
        <v>0</v>
      </c>
      <c r="AJ274" s="26">
        <f t="shared" si="148"/>
        <v>0</v>
      </c>
      <c r="AK274" s="26">
        <f t="shared" si="148"/>
        <v>0</v>
      </c>
      <c r="AL274" s="26">
        <f t="shared" si="148"/>
        <v>0</v>
      </c>
      <c r="AM274" s="26">
        <f t="shared" ref="AM274:BO274" si="149">AM267+AM258+AM249+AM240</f>
        <v>0</v>
      </c>
      <c r="AN274" s="26">
        <f t="shared" si="149"/>
        <v>0</v>
      </c>
      <c r="AO274" s="26">
        <f t="shared" si="149"/>
        <v>0</v>
      </c>
      <c r="AP274" s="26">
        <f t="shared" si="149"/>
        <v>0</v>
      </c>
      <c r="AQ274" s="26">
        <f t="shared" si="149"/>
        <v>0</v>
      </c>
      <c r="AR274" s="26">
        <f t="shared" si="149"/>
        <v>0</v>
      </c>
      <c r="AS274" s="26">
        <f t="shared" si="149"/>
        <v>0</v>
      </c>
      <c r="AT274" s="26">
        <f t="shared" si="149"/>
        <v>0</v>
      </c>
      <c r="AU274" s="26">
        <f t="shared" si="149"/>
        <v>0</v>
      </c>
      <c r="AV274" s="26">
        <f t="shared" si="149"/>
        <v>0</v>
      </c>
      <c r="AW274" s="26">
        <f t="shared" si="149"/>
        <v>0</v>
      </c>
      <c r="AX274" s="26">
        <f t="shared" si="149"/>
        <v>0</v>
      </c>
      <c r="AY274" s="26">
        <f t="shared" si="149"/>
        <v>0</v>
      </c>
      <c r="AZ274" s="26">
        <f t="shared" si="149"/>
        <v>0</v>
      </c>
      <c r="BA274" s="26">
        <f t="shared" si="149"/>
        <v>0</v>
      </c>
      <c r="BB274" s="26">
        <f t="shared" si="149"/>
        <v>0</v>
      </c>
      <c r="BC274" s="26">
        <f t="shared" si="149"/>
        <v>0</v>
      </c>
      <c r="BD274" s="26">
        <f t="shared" si="149"/>
        <v>0</v>
      </c>
      <c r="BE274" s="26">
        <f t="shared" si="149"/>
        <v>0</v>
      </c>
      <c r="BF274" s="26">
        <f t="shared" si="149"/>
        <v>0</v>
      </c>
      <c r="BG274" s="26">
        <f t="shared" si="149"/>
        <v>0</v>
      </c>
      <c r="BH274" s="26">
        <f t="shared" si="149"/>
        <v>0</v>
      </c>
      <c r="BI274" s="26">
        <f t="shared" si="149"/>
        <v>0</v>
      </c>
      <c r="BJ274" s="26">
        <f t="shared" si="149"/>
        <v>0</v>
      </c>
      <c r="BK274" s="26">
        <f t="shared" si="149"/>
        <v>0</v>
      </c>
      <c r="BL274" s="26">
        <f t="shared" si="149"/>
        <v>0</v>
      </c>
      <c r="BM274" s="26">
        <f t="shared" si="149"/>
        <v>0</v>
      </c>
      <c r="BN274" s="26">
        <f t="shared" si="149"/>
        <v>0</v>
      </c>
      <c r="BO274" s="26">
        <f t="shared" si="149"/>
        <v>0</v>
      </c>
    </row>
    <row r="275" spans="1:68" hidden="1" outlineLevel="2" x14ac:dyDescent="0.15">
      <c r="A275" s="47" t="s">
        <v>63</v>
      </c>
      <c r="G275" s="26">
        <f t="shared" ref="G275:AL275" si="150">G273+G274</f>
        <v>0</v>
      </c>
      <c r="H275" s="26">
        <f t="shared" si="150"/>
        <v>0</v>
      </c>
      <c r="I275" s="26">
        <f t="shared" si="150"/>
        <v>0</v>
      </c>
      <c r="J275" s="26">
        <f t="shared" si="150"/>
        <v>0</v>
      </c>
      <c r="K275" s="26">
        <f t="shared" si="150"/>
        <v>0</v>
      </c>
      <c r="L275" s="26">
        <f t="shared" si="150"/>
        <v>0</v>
      </c>
      <c r="M275" s="26">
        <f t="shared" si="150"/>
        <v>0</v>
      </c>
      <c r="N275" s="26">
        <f t="shared" si="150"/>
        <v>0</v>
      </c>
      <c r="O275" s="26">
        <f t="shared" si="150"/>
        <v>0</v>
      </c>
      <c r="P275" s="26">
        <f t="shared" si="150"/>
        <v>0</v>
      </c>
      <c r="Q275" s="26">
        <f t="shared" si="150"/>
        <v>0</v>
      </c>
      <c r="R275" s="26">
        <f t="shared" si="150"/>
        <v>0</v>
      </c>
      <c r="S275" s="26">
        <f t="shared" si="150"/>
        <v>0</v>
      </c>
      <c r="T275" s="26">
        <f t="shared" si="150"/>
        <v>0</v>
      </c>
      <c r="U275" s="26">
        <f t="shared" si="150"/>
        <v>0</v>
      </c>
      <c r="V275" s="26">
        <f t="shared" si="150"/>
        <v>0</v>
      </c>
      <c r="W275" s="26">
        <f t="shared" si="150"/>
        <v>0</v>
      </c>
      <c r="X275" s="26">
        <f t="shared" si="150"/>
        <v>0</v>
      </c>
      <c r="Y275" s="26">
        <f t="shared" si="150"/>
        <v>0</v>
      </c>
      <c r="Z275" s="26">
        <f t="shared" si="150"/>
        <v>0</v>
      </c>
      <c r="AA275" s="26">
        <f t="shared" si="150"/>
        <v>0</v>
      </c>
      <c r="AB275" s="26">
        <f t="shared" si="150"/>
        <v>0</v>
      </c>
      <c r="AC275" s="26">
        <f t="shared" si="150"/>
        <v>0</v>
      </c>
      <c r="AD275" s="26">
        <f t="shared" si="150"/>
        <v>0</v>
      </c>
      <c r="AE275" s="26">
        <f t="shared" si="150"/>
        <v>0</v>
      </c>
      <c r="AF275" s="26">
        <f t="shared" si="150"/>
        <v>0</v>
      </c>
      <c r="AG275" s="26">
        <f t="shared" si="150"/>
        <v>0</v>
      </c>
      <c r="AH275" s="26">
        <f t="shared" si="150"/>
        <v>0</v>
      </c>
      <c r="AI275" s="26">
        <f t="shared" si="150"/>
        <v>0</v>
      </c>
      <c r="AJ275" s="26">
        <f t="shared" si="150"/>
        <v>0</v>
      </c>
      <c r="AK275" s="26">
        <f t="shared" si="150"/>
        <v>0</v>
      </c>
      <c r="AL275" s="26">
        <f t="shared" si="150"/>
        <v>0</v>
      </c>
      <c r="AM275" s="26">
        <f t="shared" ref="AM275:BO275" si="151">AM273+AM274</f>
        <v>0</v>
      </c>
      <c r="AN275" s="26">
        <f t="shared" si="151"/>
        <v>0</v>
      </c>
      <c r="AO275" s="26">
        <f t="shared" si="151"/>
        <v>0</v>
      </c>
      <c r="AP275" s="26">
        <f t="shared" si="151"/>
        <v>0</v>
      </c>
      <c r="AQ275" s="26">
        <f t="shared" si="151"/>
        <v>0</v>
      </c>
      <c r="AR275" s="26">
        <f t="shared" si="151"/>
        <v>0</v>
      </c>
      <c r="AS275" s="26">
        <f t="shared" si="151"/>
        <v>0</v>
      </c>
      <c r="AT275" s="26">
        <f t="shared" si="151"/>
        <v>0</v>
      </c>
      <c r="AU275" s="26">
        <f t="shared" si="151"/>
        <v>0</v>
      </c>
      <c r="AV275" s="26">
        <f t="shared" si="151"/>
        <v>0</v>
      </c>
      <c r="AW275" s="26">
        <f t="shared" si="151"/>
        <v>0</v>
      </c>
      <c r="AX275" s="26">
        <f t="shared" si="151"/>
        <v>0</v>
      </c>
      <c r="AY275" s="26">
        <f t="shared" si="151"/>
        <v>0</v>
      </c>
      <c r="AZ275" s="26">
        <f t="shared" si="151"/>
        <v>0</v>
      </c>
      <c r="BA275" s="26">
        <f t="shared" si="151"/>
        <v>0</v>
      </c>
      <c r="BB275" s="26">
        <f t="shared" si="151"/>
        <v>0</v>
      </c>
      <c r="BC275" s="26">
        <f t="shared" si="151"/>
        <v>0</v>
      </c>
      <c r="BD275" s="26">
        <f t="shared" si="151"/>
        <v>0</v>
      </c>
      <c r="BE275" s="26">
        <f t="shared" si="151"/>
        <v>0</v>
      </c>
      <c r="BF275" s="26">
        <f t="shared" si="151"/>
        <v>0</v>
      </c>
      <c r="BG275" s="26">
        <f t="shared" si="151"/>
        <v>0</v>
      </c>
      <c r="BH275" s="26">
        <f t="shared" si="151"/>
        <v>0</v>
      </c>
      <c r="BI275" s="26">
        <f t="shared" si="151"/>
        <v>0</v>
      </c>
      <c r="BJ275" s="26">
        <f t="shared" si="151"/>
        <v>0</v>
      </c>
      <c r="BK275" s="26">
        <f t="shared" si="151"/>
        <v>0</v>
      </c>
      <c r="BL275" s="26">
        <f t="shared" si="151"/>
        <v>0</v>
      </c>
      <c r="BM275" s="26">
        <f t="shared" si="151"/>
        <v>0</v>
      </c>
      <c r="BN275" s="26">
        <f t="shared" si="151"/>
        <v>0</v>
      </c>
      <c r="BO275" s="26">
        <f t="shared" si="151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2">G270+G261+G252+G243</f>
        <v>0</v>
      </c>
      <c r="H277" s="26">
        <f t="shared" si="152"/>
        <v>4000000</v>
      </c>
      <c r="I277" s="26">
        <f t="shared" si="152"/>
        <v>4000000</v>
      </c>
      <c r="J277" s="26">
        <f t="shared" si="152"/>
        <v>4000000</v>
      </c>
      <c r="K277" s="26">
        <f t="shared" si="152"/>
        <v>4000000</v>
      </c>
      <c r="L277" s="26">
        <f t="shared" si="152"/>
        <v>4000000</v>
      </c>
      <c r="M277" s="26">
        <f t="shared" si="152"/>
        <v>4000000</v>
      </c>
      <c r="N277" s="26">
        <f t="shared" si="152"/>
        <v>4000000</v>
      </c>
      <c r="O277" s="26">
        <f t="shared" si="152"/>
        <v>4000000</v>
      </c>
      <c r="P277" s="26">
        <f t="shared" si="152"/>
        <v>4000000</v>
      </c>
      <c r="Q277" s="26">
        <f t="shared" si="152"/>
        <v>4000000</v>
      </c>
      <c r="R277" s="26">
        <f t="shared" si="152"/>
        <v>4000000</v>
      </c>
      <c r="S277" s="26">
        <f t="shared" si="152"/>
        <v>4000000</v>
      </c>
      <c r="T277" s="26">
        <f t="shared" si="152"/>
        <v>4000000</v>
      </c>
      <c r="U277" s="26">
        <f t="shared" si="152"/>
        <v>4000000</v>
      </c>
      <c r="V277" s="26">
        <f t="shared" si="152"/>
        <v>4000000</v>
      </c>
      <c r="W277" s="26">
        <f t="shared" si="152"/>
        <v>4000000</v>
      </c>
      <c r="X277" s="26">
        <f t="shared" si="152"/>
        <v>4000000</v>
      </c>
      <c r="Y277" s="26">
        <f t="shared" si="152"/>
        <v>0</v>
      </c>
      <c r="Z277" s="26">
        <f t="shared" si="152"/>
        <v>0</v>
      </c>
      <c r="AA277" s="26">
        <f t="shared" si="152"/>
        <v>0</v>
      </c>
      <c r="AB277" s="26">
        <f t="shared" si="152"/>
        <v>0</v>
      </c>
      <c r="AC277" s="26">
        <f t="shared" si="152"/>
        <v>0</v>
      </c>
      <c r="AD277" s="26">
        <f t="shared" si="152"/>
        <v>0</v>
      </c>
      <c r="AE277" s="26">
        <f t="shared" si="152"/>
        <v>0</v>
      </c>
      <c r="AF277" s="26">
        <f t="shared" si="152"/>
        <v>0</v>
      </c>
      <c r="AG277" s="26">
        <f t="shared" si="152"/>
        <v>0</v>
      </c>
      <c r="AH277" s="26">
        <f t="shared" si="152"/>
        <v>0</v>
      </c>
      <c r="AI277" s="26">
        <f t="shared" si="152"/>
        <v>0</v>
      </c>
      <c r="AJ277" s="26">
        <f t="shared" si="152"/>
        <v>0</v>
      </c>
      <c r="AK277" s="26">
        <f t="shared" si="152"/>
        <v>0</v>
      </c>
      <c r="AL277" s="26">
        <f t="shared" si="152"/>
        <v>0</v>
      </c>
      <c r="AM277" s="26">
        <f t="shared" ref="AM277:BO277" si="153">AM270+AM261+AM252+AM243</f>
        <v>0</v>
      </c>
      <c r="AN277" s="26">
        <f t="shared" si="153"/>
        <v>0</v>
      </c>
      <c r="AO277" s="26">
        <f t="shared" si="153"/>
        <v>0</v>
      </c>
      <c r="AP277" s="26">
        <f t="shared" si="153"/>
        <v>0</v>
      </c>
      <c r="AQ277" s="26">
        <f t="shared" si="153"/>
        <v>0</v>
      </c>
      <c r="AR277" s="26">
        <f t="shared" si="153"/>
        <v>0</v>
      </c>
      <c r="AS277" s="26">
        <f t="shared" si="153"/>
        <v>0</v>
      </c>
      <c r="AT277" s="26">
        <f t="shared" si="153"/>
        <v>0</v>
      </c>
      <c r="AU277" s="26">
        <f t="shared" si="153"/>
        <v>0</v>
      </c>
      <c r="AV277" s="26">
        <f t="shared" si="153"/>
        <v>0</v>
      </c>
      <c r="AW277" s="26">
        <f t="shared" si="153"/>
        <v>0</v>
      </c>
      <c r="AX277" s="26">
        <f t="shared" si="153"/>
        <v>0</v>
      </c>
      <c r="AY277" s="26">
        <f t="shared" si="153"/>
        <v>0</v>
      </c>
      <c r="AZ277" s="26">
        <f t="shared" si="153"/>
        <v>0</v>
      </c>
      <c r="BA277" s="26">
        <f t="shared" si="153"/>
        <v>0</v>
      </c>
      <c r="BB277" s="26">
        <f t="shared" si="153"/>
        <v>0</v>
      </c>
      <c r="BC277" s="26">
        <f t="shared" si="153"/>
        <v>0</v>
      </c>
      <c r="BD277" s="26">
        <f t="shared" si="153"/>
        <v>0</v>
      </c>
      <c r="BE277" s="26">
        <f t="shared" si="153"/>
        <v>0</v>
      </c>
      <c r="BF277" s="26">
        <f t="shared" si="153"/>
        <v>0</v>
      </c>
      <c r="BG277" s="26">
        <f t="shared" si="153"/>
        <v>0</v>
      </c>
      <c r="BH277" s="26">
        <f t="shared" si="153"/>
        <v>0</v>
      </c>
      <c r="BI277" s="26">
        <f t="shared" si="153"/>
        <v>0</v>
      </c>
      <c r="BJ277" s="26">
        <f t="shared" si="153"/>
        <v>0</v>
      </c>
      <c r="BK277" s="26">
        <f t="shared" si="153"/>
        <v>0</v>
      </c>
      <c r="BL277" s="26">
        <f t="shared" si="153"/>
        <v>0</v>
      </c>
      <c r="BM277" s="26">
        <f t="shared" si="153"/>
        <v>0</v>
      </c>
      <c r="BN277" s="26">
        <f t="shared" si="153"/>
        <v>0</v>
      </c>
      <c r="BO277" s="26">
        <f t="shared" si="153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48000000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20000000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68000000</v>
      </c>
    </row>
    <row r="279" spans="1:68" hidden="1" outlineLevel="2" x14ac:dyDescent="0.15">
      <c r="A279" s="14" t="s">
        <v>102</v>
      </c>
      <c r="G279" s="26">
        <f t="shared" ref="G279:AL279" si="154">G277+G275</f>
        <v>0</v>
      </c>
      <c r="H279" s="26">
        <f t="shared" si="154"/>
        <v>4000000</v>
      </c>
      <c r="I279" s="26">
        <f t="shared" si="154"/>
        <v>4000000</v>
      </c>
      <c r="J279" s="26">
        <f t="shared" si="154"/>
        <v>4000000</v>
      </c>
      <c r="K279" s="26">
        <f t="shared" si="154"/>
        <v>4000000</v>
      </c>
      <c r="L279" s="26">
        <f t="shared" si="154"/>
        <v>4000000</v>
      </c>
      <c r="M279" s="26">
        <f t="shared" si="154"/>
        <v>4000000</v>
      </c>
      <c r="N279" s="26">
        <f t="shared" si="154"/>
        <v>4000000</v>
      </c>
      <c r="O279" s="26">
        <f t="shared" si="154"/>
        <v>4000000</v>
      </c>
      <c r="P279" s="26">
        <f t="shared" si="154"/>
        <v>4000000</v>
      </c>
      <c r="Q279" s="26">
        <f t="shared" si="154"/>
        <v>4000000</v>
      </c>
      <c r="R279" s="26">
        <f t="shared" si="154"/>
        <v>4000000</v>
      </c>
      <c r="S279" s="26">
        <f t="shared" si="154"/>
        <v>4000000</v>
      </c>
      <c r="T279" s="26">
        <f t="shared" si="154"/>
        <v>4000000</v>
      </c>
      <c r="U279" s="26">
        <f t="shared" si="154"/>
        <v>4000000</v>
      </c>
      <c r="V279" s="26">
        <f t="shared" si="154"/>
        <v>4000000</v>
      </c>
      <c r="W279" s="26">
        <f t="shared" si="154"/>
        <v>4000000</v>
      </c>
      <c r="X279" s="26">
        <f t="shared" si="154"/>
        <v>4000000</v>
      </c>
      <c r="Y279" s="26">
        <f t="shared" si="154"/>
        <v>0</v>
      </c>
      <c r="Z279" s="26">
        <f t="shared" si="154"/>
        <v>0</v>
      </c>
      <c r="AA279" s="26">
        <f t="shared" si="154"/>
        <v>0</v>
      </c>
      <c r="AB279" s="26">
        <f t="shared" si="154"/>
        <v>0</v>
      </c>
      <c r="AC279" s="26">
        <f t="shared" si="154"/>
        <v>0</v>
      </c>
      <c r="AD279" s="26">
        <f t="shared" si="154"/>
        <v>0</v>
      </c>
      <c r="AE279" s="26">
        <f t="shared" si="154"/>
        <v>0</v>
      </c>
      <c r="AF279" s="26">
        <f t="shared" si="154"/>
        <v>0</v>
      </c>
      <c r="AG279" s="26">
        <f t="shared" si="154"/>
        <v>0</v>
      </c>
      <c r="AH279" s="26">
        <f t="shared" si="154"/>
        <v>0</v>
      </c>
      <c r="AI279" s="26">
        <f t="shared" si="154"/>
        <v>0</v>
      </c>
      <c r="AJ279" s="26">
        <f t="shared" si="154"/>
        <v>0</v>
      </c>
      <c r="AK279" s="26">
        <f t="shared" si="154"/>
        <v>0</v>
      </c>
      <c r="AL279" s="26">
        <f t="shared" si="154"/>
        <v>0</v>
      </c>
      <c r="AM279" s="26">
        <f t="shared" ref="AM279:BO279" si="155">AM277+AM275</f>
        <v>0</v>
      </c>
      <c r="AN279" s="26">
        <f t="shared" si="155"/>
        <v>0</v>
      </c>
      <c r="AO279" s="26">
        <f t="shared" si="155"/>
        <v>0</v>
      </c>
      <c r="AP279" s="26">
        <f t="shared" si="155"/>
        <v>0</v>
      </c>
      <c r="AQ279" s="26">
        <f t="shared" si="155"/>
        <v>0</v>
      </c>
      <c r="AR279" s="26">
        <f t="shared" si="155"/>
        <v>0</v>
      </c>
      <c r="AS279" s="26">
        <f t="shared" si="155"/>
        <v>0</v>
      </c>
      <c r="AT279" s="26">
        <f t="shared" si="155"/>
        <v>0</v>
      </c>
      <c r="AU279" s="26">
        <f t="shared" si="155"/>
        <v>0</v>
      </c>
      <c r="AV279" s="26">
        <f t="shared" si="155"/>
        <v>0</v>
      </c>
      <c r="AW279" s="26">
        <f t="shared" si="155"/>
        <v>0</v>
      </c>
      <c r="AX279" s="26">
        <f t="shared" si="155"/>
        <v>0</v>
      </c>
      <c r="AY279" s="26">
        <f t="shared" si="155"/>
        <v>0</v>
      </c>
      <c r="AZ279" s="26">
        <f t="shared" si="155"/>
        <v>0</v>
      </c>
      <c r="BA279" s="26">
        <f t="shared" si="155"/>
        <v>0</v>
      </c>
      <c r="BB279" s="26">
        <f t="shared" si="155"/>
        <v>0</v>
      </c>
      <c r="BC279" s="26">
        <f t="shared" si="155"/>
        <v>0</v>
      </c>
      <c r="BD279" s="26">
        <f t="shared" si="155"/>
        <v>0</v>
      </c>
      <c r="BE279" s="26">
        <f t="shared" si="155"/>
        <v>0</v>
      </c>
      <c r="BF279" s="26">
        <f t="shared" si="155"/>
        <v>0</v>
      </c>
      <c r="BG279" s="26">
        <f t="shared" si="155"/>
        <v>0</v>
      </c>
      <c r="BH279" s="26">
        <f t="shared" si="155"/>
        <v>0</v>
      </c>
      <c r="BI279" s="26">
        <f t="shared" si="155"/>
        <v>0</v>
      </c>
      <c r="BJ279" s="26">
        <f t="shared" si="155"/>
        <v>0</v>
      </c>
      <c r="BK279" s="26">
        <f t="shared" si="155"/>
        <v>0</v>
      </c>
      <c r="BL279" s="26">
        <f t="shared" si="155"/>
        <v>0</v>
      </c>
      <c r="BM279" s="26">
        <f t="shared" si="155"/>
        <v>0</v>
      </c>
      <c r="BN279" s="26">
        <f t="shared" si="155"/>
        <v>0</v>
      </c>
      <c r="BO279" s="26">
        <f t="shared" si="155"/>
        <v>0</v>
      </c>
      <c r="BP279" s="38">
        <f>SUM(H279:BO279)</f>
        <v>68000000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48000000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20000000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68000000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6">SUM(I284:I288)</f>
        <v>0</v>
      </c>
      <c r="J289" s="26">
        <f t="shared" si="156"/>
        <v>0</v>
      </c>
      <c r="K289" s="26">
        <f t="shared" si="156"/>
        <v>0</v>
      </c>
      <c r="L289" s="26">
        <f t="shared" si="156"/>
        <v>0</v>
      </c>
      <c r="M289" s="26">
        <f t="shared" si="156"/>
        <v>0</v>
      </c>
      <c r="N289" s="26">
        <f t="shared" si="156"/>
        <v>0</v>
      </c>
      <c r="O289" s="26">
        <f t="shared" si="156"/>
        <v>0</v>
      </c>
      <c r="P289" s="26">
        <f t="shared" si="156"/>
        <v>0</v>
      </c>
      <c r="Q289" s="26">
        <f t="shared" si="156"/>
        <v>0</v>
      </c>
      <c r="R289" s="26">
        <f t="shared" si="156"/>
        <v>0</v>
      </c>
      <c r="S289" s="26">
        <f t="shared" si="156"/>
        <v>0</v>
      </c>
      <c r="T289" s="26">
        <f t="shared" si="156"/>
        <v>0</v>
      </c>
      <c r="U289" s="26">
        <f t="shared" ref="U289:AE289" si="157">SUM(U284:U288)</f>
        <v>0</v>
      </c>
      <c r="V289" s="26">
        <f t="shared" si="157"/>
        <v>0</v>
      </c>
      <c r="W289" s="26">
        <f t="shared" si="157"/>
        <v>0</v>
      </c>
      <c r="X289" s="26">
        <f t="shared" si="157"/>
        <v>0</v>
      </c>
      <c r="Y289" s="26">
        <f t="shared" si="157"/>
        <v>0</v>
      </c>
      <c r="Z289" s="26">
        <f t="shared" si="157"/>
        <v>0</v>
      </c>
      <c r="AA289" s="26">
        <f t="shared" si="157"/>
        <v>0</v>
      </c>
      <c r="AB289" s="26">
        <f t="shared" si="157"/>
        <v>0</v>
      </c>
      <c r="AC289" s="26">
        <f t="shared" si="157"/>
        <v>0</v>
      </c>
      <c r="AD289" s="26">
        <f t="shared" si="157"/>
        <v>0</v>
      </c>
      <c r="AE289" s="26">
        <f t="shared" si="157"/>
        <v>0</v>
      </c>
      <c r="AF289" s="26">
        <f t="shared" ref="AF289:BO289" si="158">SUM(AF284:AF288)</f>
        <v>0</v>
      </c>
      <c r="AG289" s="26">
        <f t="shared" si="158"/>
        <v>0</v>
      </c>
      <c r="AH289" s="26">
        <f t="shared" si="158"/>
        <v>0</v>
      </c>
      <c r="AI289" s="26">
        <f t="shared" si="158"/>
        <v>0</v>
      </c>
      <c r="AJ289" s="26">
        <f t="shared" si="158"/>
        <v>0</v>
      </c>
      <c r="AK289" s="26">
        <f t="shared" si="158"/>
        <v>0</v>
      </c>
      <c r="AL289" s="26">
        <f t="shared" si="158"/>
        <v>0</v>
      </c>
      <c r="AM289" s="26">
        <f t="shared" si="158"/>
        <v>0</v>
      </c>
      <c r="AN289" s="26">
        <f t="shared" si="158"/>
        <v>0</v>
      </c>
      <c r="AO289" s="26">
        <f t="shared" si="158"/>
        <v>0</v>
      </c>
      <c r="AP289" s="26">
        <f t="shared" si="158"/>
        <v>0</v>
      </c>
      <c r="AQ289" s="26">
        <f t="shared" si="158"/>
        <v>0</v>
      </c>
      <c r="AR289" s="26">
        <f t="shared" si="158"/>
        <v>0</v>
      </c>
      <c r="AS289" s="26">
        <f t="shared" si="158"/>
        <v>0</v>
      </c>
      <c r="AT289" s="26">
        <f t="shared" si="158"/>
        <v>0</v>
      </c>
      <c r="AU289" s="26">
        <f t="shared" si="158"/>
        <v>0</v>
      </c>
      <c r="AV289" s="26">
        <f t="shared" si="158"/>
        <v>0</v>
      </c>
      <c r="AW289" s="26">
        <f t="shared" si="158"/>
        <v>0</v>
      </c>
      <c r="AX289" s="26">
        <f t="shared" si="158"/>
        <v>0</v>
      </c>
      <c r="AY289" s="26">
        <f t="shared" si="158"/>
        <v>0</v>
      </c>
      <c r="AZ289" s="26">
        <f t="shared" si="158"/>
        <v>0</v>
      </c>
      <c r="BA289" s="26">
        <f t="shared" si="158"/>
        <v>0</v>
      </c>
      <c r="BB289" s="26">
        <f t="shared" si="158"/>
        <v>0</v>
      </c>
      <c r="BC289" s="26">
        <f t="shared" si="158"/>
        <v>0</v>
      </c>
      <c r="BD289" s="26">
        <f t="shared" si="158"/>
        <v>0</v>
      </c>
      <c r="BE289" s="26">
        <f t="shared" si="158"/>
        <v>0</v>
      </c>
      <c r="BF289" s="26">
        <f t="shared" si="158"/>
        <v>0</v>
      </c>
      <c r="BG289" s="26">
        <f t="shared" si="158"/>
        <v>0</v>
      </c>
      <c r="BH289" s="26">
        <f t="shared" si="158"/>
        <v>0</v>
      </c>
      <c r="BI289" s="26">
        <f t="shared" si="158"/>
        <v>0</v>
      </c>
      <c r="BJ289" s="26">
        <f t="shared" si="158"/>
        <v>0</v>
      </c>
      <c r="BK289" s="26">
        <f t="shared" si="158"/>
        <v>0</v>
      </c>
      <c r="BL289" s="26">
        <f t="shared" si="158"/>
        <v>0</v>
      </c>
      <c r="BM289" s="26">
        <f t="shared" si="158"/>
        <v>0</v>
      </c>
      <c r="BN289" s="26">
        <f t="shared" si="158"/>
        <v>0</v>
      </c>
      <c r="BO289" s="26">
        <f t="shared" si="158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hidden="1" outlineLevel="2" x14ac:dyDescent="0.15">
      <c r="A293" s="47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59">G293+G292</f>
        <v>0</v>
      </c>
      <c r="H295" s="26">
        <f t="shared" si="159"/>
        <v>0</v>
      </c>
      <c r="I295" s="26">
        <f t="shared" si="159"/>
        <v>0</v>
      </c>
      <c r="J295" s="26">
        <f t="shared" si="159"/>
        <v>0</v>
      </c>
      <c r="K295" s="26">
        <f t="shared" si="159"/>
        <v>0</v>
      </c>
      <c r="L295" s="26">
        <f t="shared" si="159"/>
        <v>0</v>
      </c>
      <c r="M295" s="26">
        <f t="shared" si="159"/>
        <v>0</v>
      </c>
      <c r="N295" s="26">
        <f t="shared" si="159"/>
        <v>0</v>
      </c>
      <c r="O295" s="26">
        <f t="shared" si="159"/>
        <v>0</v>
      </c>
      <c r="P295" s="26">
        <f t="shared" si="159"/>
        <v>0</v>
      </c>
      <c r="Q295" s="26">
        <f t="shared" si="159"/>
        <v>0</v>
      </c>
      <c r="R295" s="26">
        <f t="shared" si="159"/>
        <v>0</v>
      </c>
      <c r="S295" s="26">
        <f t="shared" si="159"/>
        <v>0</v>
      </c>
      <c r="T295" s="26">
        <f t="shared" si="159"/>
        <v>0</v>
      </c>
      <c r="U295" s="26">
        <f t="shared" si="159"/>
        <v>0</v>
      </c>
      <c r="V295" s="26">
        <f t="shared" si="159"/>
        <v>0</v>
      </c>
      <c r="W295" s="26">
        <f t="shared" si="159"/>
        <v>0</v>
      </c>
      <c r="X295" s="26">
        <f t="shared" si="159"/>
        <v>0</v>
      </c>
      <c r="Y295" s="26">
        <f t="shared" si="159"/>
        <v>0</v>
      </c>
      <c r="Z295" s="26">
        <f t="shared" si="159"/>
        <v>0</v>
      </c>
      <c r="AA295" s="26">
        <f t="shared" si="159"/>
        <v>0</v>
      </c>
      <c r="AB295" s="26">
        <f t="shared" si="159"/>
        <v>0</v>
      </c>
      <c r="AC295" s="26">
        <f t="shared" si="159"/>
        <v>0</v>
      </c>
      <c r="AD295" s="26">
        <f t="shared" si="159"/>
        <v>0</v>
      </c>
      <c r="AE295" s="26">
        <f t="shared" si="159"/>
        <v>0</v>
      </c>
      <c r="AF295" s="26">
        <f t="shared" si="159"/>
        <v>0</v>
      </c>
      <c r="AG295" s="26">
        <f t="shared" si="159"/>
        <v>0</v>
      </c>
      <c r="AH295" s="26">
        <f t="shared" si="159"/>
        <v>0</v>
      </c>
      <c r="AI295" s="26">
        <f t="shared" si="159"/>
        <v>0</v>
      </c>
      <c r="AJ295" s="26">
        <f t="shared" si="159"/>
        <v>0</v>
      </c>
      <c r="AK295" s="26">
        <f t="shared" si="159"/>
        <v>0</v>
      </c>
      <c r="AL295" s="26">
        <f t="shared" si="159"/>
        <v>0</v>
      </c>
      <c r="AM295" s="26">
        <f t="shared" ref="AM295:BO295" si="160">AM293+AM292</f>
        <v>0</v>
      </c>
      <c r="AN295" s="26">
        <f t="shared" si="160"/>
        <v>0</v>
      </c>
      <c r="AO295" s="26">
        <f t="shared" si="160"/>
        <v>0</v>
      </c>
      <c r="AP295" s="26">
        <f t="shared" si="160"/>
        <v>0</v>
      </c>
      <c r="AQ295" s="26">
        <f t="shared" si="160"/>
        <v>0</v>
      </c>
      <c r="AR295" s="26">
        <f t="shared" si="160"/>
        <v>0</v>
      </c>
      <c r="AS295" s="26">
        <f t="shared" si="160"/>
        <v>0</v>
      </c>
      <c r="AT295" s="26">
        <f t="shared" si="160"/>
        <v>0</v>
      </c>
      <c r="AU295" s="26">
        <f t="shared" si="160"/>
        <v>0</v>
      </c>
      <c r="AV295" s="26">
        <f t="shared" si="160"/>
        <v>0</v>
      </c>
      <c r="AW295" s="26">
        <f t="shared" si="160"/>
        <v>0</v>
      </c>
      <c r="AX295" s="26">
        <f t="shared" si="160"/>
        <v>0</v>
      </c>
      <c r="AY295" s="26">
        <f t="shared" si="160"/>
        <v>0</v>
      </c>
      <c r="AZ295" s="26">
        <f t="shared" si="160"/>
        <v>0</v>
      </c>
      <c r="BA295" s="26">
        <f t="shared" si="160"/>
        <v>0</v>
      </c>
      <c r="BB295" s="26">
        <f t="shared" si="160"/>
        <v>0</v>
      </c>
      <c r="BC295" s="26">
        <f t="shared" si="160"/>
        <v>0</v>
      </c>
      <c r="BD295" s="26">
        <f t="shared" si="160"/>
        <v>0</v>
      </c>
      <c r="BE295" s="26">
        <f t="shared" si="160"/>
        <v>0</v>
      </c>
      <c r="BF295" s="26">
        <f t="shared" si="160"/>
        <v>0</v>
      </c>
      <c r="BG295" s="26">
        <f t="shared" si="160"/>
        <v>0</v>
      </c>
      <c r="BH295" s="26">
        <f t="shared" si="160"/>
        <v>0</v>
      </c>
      <c r="BI295" s="26">
        <f t="shared" si="160"/>
        <v>0</v>
      </c>
      <c r="BJ295" s="26">
        <f t="shared" si="160"/>
        <v>0</v>
      </c>
      <c r="BK295" s="26">
        <f t="shared" si="160"/>
        <v>0</v>
      </c>
      <c r="BL295" s="26">
        <f t="shared" si="160"/>
        <v>0</v>
      </c>
      <c r="BM295" s="26">
        <f t="shared" si="160"/>
        <v>0</v>
      </c>
      <c r="BN295" s="26">
        <f t="shared" si="160"/>
        <v>0</v>
      </c>
      <c r="BO295" s="26">
        <f t="shared" si="160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125</v>
      </c>
      <c r="G297" s="26">
        <f t="shared" ref="G297:AL297" si="161">G295+G289+G279</f>
        <v>0</v>
      </c>
      <c r="H297" s="26">
        <f t="shared" si="161"/>
        <v>4000000</v>
      </c>
      <c r="I297" s="26">
        <f t="shared" si="161"/>
        <v>4000000</v>
      </c>
      <c r="J297" s="26">
        <f t="shared" si="161"/>
        <v>4000000</v>
      </c>
      <c r="K297" s="26">
        <f t="shared" si="161"/>
        <v>4000000</v>
      </c>
      <c r="L297" s="26">
        <f t="shared" si="161"/>
        <v>4000000</v>
      </c>
      <c r="M297" s="26">
        <f t="shared" si="161"/>
        <v>4000000</v>
      </c>
      <c r="N297" s="26">
        <f t="shared" si="161"/>
        <v>4000000</v>
      </c>
      <c r="O297" s="26">
        <f t="shared" si="161"/>
        <v>4000000</v>
      </c>
      <c r="P297" s="26">
        <f t="shared" si="161"/>
        <v>4000000</v>
      </c>
      <c r="Q297" s="26">
        <f t="shared" si="161"/>
        <v>4000000</v>
      </c>
      <c r="R297" s="26">
        <f t="shared" si="161"/>
        <v>4000000</v>
      </c>
      <c r="S297" s="26">
        <f t="shared" si="161"/>
        <v>4000000</v>
      </c>
      <c r="T297" s="26">
        <f t="shared" si="161"/>
        <v>4000000</v>
      </c>
      <c r="U297" s="26">
        <f t="shared" si="161"/>
        <v>4000000</v>
      </c>
      <c r="V297" s="26">
        <f t="shared" si="161"/>
        <v>4000000</v>
      </c>
      <c r="W297" s="26">
        <f t="shared" si="161"/>
        <v>4000000</v>
      </c>
      <c r="X297" s="26">
        <f t="shared" si="161"/>
        <v>4000000</v>
      </c>
      <c r="Y297" s="26">
        <f t="shared" si="161"/>
        <v>0</v>
      </c>
      <c r="Z297" s="26">
        <f t="shared" si="161"/>
        <v>0</v>
      </c>
      <c r="AA297" s="26">
        <f t="shared" si="161"/>
        <v>0</v>
      </c>
      <c r="AB297" s="26">
        <f t="shared" si="161"/>
        <v>0</v>
      </c>
      <c r="AC297" s="26">
        <f t="shared" si="161"/>
        <v>0</v>
      </c>
      <c r="AD297" s="26">
        <f t="shared" si="161"/>
        <v>0</v>
      </c>
      <c r="AE297" s="26">
        <f t="shared" si="161"/>
        <v>0</v>
      </c>
      <c r="AF297" s="26">
        <f t="shared" si="161"/>
        <v>0</v>
      </c>
      <c r="AG297" s="26">
        <f t="shared" si="161"/>
        <v>0</v>
      </c>
      <c r="AH297" s="26">
        <f t="shared" si="161"/>
        <v>0</v>
      </c>
      <c r="AI297" s="26">
        <f t="shared" si="161"/>
        <v>0</v>
      </c>
      <c r="AJ297" s="26">
        <f t="shared" si="161"/>
        <v>0</v>
      </c>
      <c r="AK297" s="26">
        <f t="shared" si="161"/>
        <v>0</v>
      </c>
      <c r="AL297" s="26">
        <f t="shared" si="161"/>
        <v>0</v>
      </c>
      <c r="AM297" s="26">
        <f t="shared" ref="AM297:BO297" si="162">AM295+AM289+AM279</f>
        <v>0</v>
      </c>
      <c r="AN297" s="26">
        <f t="shared" si="162"/>
        <v>0</v>
      </c>
      <c r="AO297" s="26">
        <f t="shared" si="162"/>
        <v>0</v>
      </c>
      <c r="AP297" s="26">
        <f t="shared" si="162"/>
        <v>0</v>
      </c>
      <c r="AQ297" s="26">
        <f t="shared" si="162"/>
        <v>0</v>
      </c>
      <c r="AR297" s="26">
        <f t="shared" si="162"/>
        <v>0</v>
      </c>
      <c r="AS297" s="26">
        <f t="shared" si="162"/>
        <v>0</v>
      </c>
      <c r="AT297" s="26">
        <f t="shared" si="162"/>
        <v>0</v>
      </c>
      <c r="AU297" s="26">
        <f t="shared" si="162"/>
        <v>0</v>
      </c>
      <c r="AV297" s="26">
        <f t="shared" si="162"/>
        <v>0</v>
      </c>
      <c r="AW297" s="26">
        <f t="shared" si="162"/>
        <v>0</v>
      </c>
      <c r="AX297" s="26">
        <f t="shared" si="162"/>
        <v>0</v>
      </c>
      <c r="AY297" s="26">
        <f t="shared" si="162"/>
        <v>0</v>
      </c>
      <c r="AZ297" s="26">
        <f t="shared" si="162"/>
        <v>0</v>
      </c>
      <c r="BA297" s="26">
        <f t="shared" si="162"/>
        <v>0</v>
      </c>
      <c r="BB297" s="26">
        <f t="shared" si="162"/>
        <v>0</v>
      </c>
      <c r="BC297" s="26">
        <f t="shared" si="162"/>
        <v>0</v>
      </c>
      <c r="BD297" s="26">
        <f t="shared" si="162"/>
        <v>0</v>
      </c>
      <c r="BE297" s="26">
        <f t="shared" si="162"/>
        <v>0</v>
      </c>
      <c r="BF297" s="26">
        <f t="shared" si="162"/>
        <v>0</v>
      </c>
      <c r="BG297" s="26">
        <f t="shared" si="162"/>
        <v>0</v>
      </c>
      <c r="BH297" s="26">
        <f t="shared" si="162"/>
        <v>0</v>
      </c>
      <c r="BI297" s="26">
        <f t="shared" si="162"/>
        <v>0</v>
      </c>
      <c r="BJ297" s="26">
        <f t="shared" si="162"/>
        <v>0</v>
      </c>
      <c r="BK297" s="26">
        <f t="shared" si="162"/>
        <v>0</v>
      </c>
      <c r="BL297" s="26">
        <f t="shared" si="162"/>
        <v>0</v>
      </c>
      <c r="BM297" s="26">
        <f t="shared" si="162"/>
        <v>0</v>
      </c>
      <c r="BN297" s="26">
        <f t="shared" si="162"/>
        <v>0</v>
      </c>
      <c r="BO297" s="26">
        <f t="shared" si="162"/>
        <v>0</v>
      </c>
      <c r="BP297" s="38">
        <f>SUM(H297:BO297)</f>
        <v>68000000</v>
      </c>
    </row>
    <row r="298" spans="1:68" outlineLevel="1" collapsed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48000000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20000000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68000000</v>
      </c>
    </row>
    <row r="299" spans="1:68" outlineLevel="1" x14ac:dyDescent="0.15">
      <c r="A299" s="14" t="s">
        <v>120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121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3">G57*$C57</f>
        <v>0</v>
      </c>
      <c r="H302" s="26">
        <f t="shared" si="163"/>
        <v>0</v>
      </c>
      <c r="I302" s="26">
        <f t="shared" si="163"/>
        <v>0</v>
      </c>
      <c r="J302" s="26">
        <f t="shared" si="163"/>
        <v>0</v>
      </c>
      <c r="K302" s="26">
        <f t="shared" si="163"/>
        <v>0</v>
      </c>
      <c r="L302" s="26">
        <f t="shared" si="163"/>
        <v>0</v>
      </c>
      <c r="M302" s="26">
        <f t="shared" si="163"/>
        <v>0</v>
      </c>
      <c r="N302" s="26">
        <f t="shared" si="163"/>
        <v>0</v>
      </c>
      <c r="O302" s="26">
        <f t="shared" si="163"/>
        <v>0</v>
      </c>
      <c r="P302" s="26">
        <f t="shared" si="163"/>
        <v>0</v>
      </c>
      <c r="Q302" s="26">
        <f t="shared" si="163"/>
        <v>0</v>
      </c>
      <c r="R302" s="26">
        <f t="shared" si="163"/>
        <v>0</v>
      </c>
      <c r="S302" s="26">
        <f t="shared" si="163"/>
        <v>0</v>
      </c>
      <c r="T302" s="26">
        <f t="shared" si="163"/>
        <v>0</v>
      </c>
      <c r="U302" s="26">
        <f t="shared" si="163"/>
        <v>0</v>
      </c>
      <c r="V302" s="26">
        <f t="shared" si="163"/>
        <v>0</v>
      </c>
      <c r="W302" s="26">
        <f t="shared" si="163"/>
        <v>0</v>
      </c>
      <c r="X302" s="26">
        <f t="shared" si="163"/>
        <v>0</v>
      </c>
      <c r="Y302" s="26">
        <f t="shared" si="163"/>
        <v>0</v>
      </c>
      <c r="Z302" s="26">
        <f t="shared" si="163"/>
        <v>0</v>
      </c>
      <c r="AA302" s="26">
        <f t="shared" si="163"/>
        <v>0</v>
      </c>
      <c r="AB302" s="26">
        <f t="shared" si="163"/>
        <v>0</v>
      </c>
      <c r="AC302" s="26">
        <f t="shared" si="163"/>
        <v>0</v>
      </c>
      <c r="AD302" s="26">
        <f t="shared" si="163"/>
        <v>0</v>
      </c>
      <c r="AE302" s="26">
        <f t="shared" si="163"/>
        <v>0</v>
      </c>
      <c r="AF302" s="26">
        <f t="shared" si="163"/>
        <v>0</v>
      </c>
      <c r="AG302" s="26">
        <f t="shared" si="163"/>
        <v>0</v>
      </c>
      <c r="AH302" s="26">
        <f t="shared" si="163"/>
        <v>0</v>
      </c>
      <c r="AI302" s="26">
        <f t="shared" si="163"/>
        <v>0</v>
      </c>
      <c r="AJ302" s="26">
        <f t="shared" si="163"/>
        <v>0</v>
      </c>
      <c r="AK302" s="26">
        <f t="shared" si="163"/>
        <v>0</v>
      </c>
      <c r="AL302" s="26">
        <f t="shared" si="163"/>
        <v>0</v>
      </c>
      <c r="AM302" s="26">
        <f t="shared" ref="AM302:BO302" si="164">AM57*$C57</f>
        <v>0</v>
      </c>
      <c r="AN302" s="26">
        <f t="shared" si="164"/>
        <v>0</v>
      </c>
      <c r="AO302" s="26">
        <f t="shared" si="164"/>
        <v>0</v>
      </c>
      <c r="AP302" s="26">
        <f t="shared" si="164"/>
        <v>0</v>
      </c>
      <c r="AQ302" s="26">
        <f t="shared" si="164"/>
        <v>0</v>
      </c>
      <c r="AR302" s="26">
        <f t="shared" si="164"/>
        <v>0</v>
      </c>
      <c r="AS302" s="26">
        <f t="shared" si="164"/>
        <v>0</v>
      </c>
      <c r="AT302" s="26">
        <f t="shared" si="164"/>
        <v>0</v>
      </c>
      <c r="AU302" s="26">
        <f t="shared" si="164"/>
        <v>0</v>
      </c>
      <c r="AV302" s="26">
        <f t="shared" si="164"/>
        <v>0</v>
      </c>
      <c r="AW302" s="26">
        <f t="shared" si="164"/>
        <v>0</v>
      </c>
      <c r="AX302" s="26">
        <f t="shared" si="164"/>
        <v>0</v>
      </c>
      <c r="AY302" s="26">
        <f t="shared" si="164"/>
        <v>0</v>
      </c>
      <c r="AZ302" s="26">
        <f t="shared" si="164"/>
        <v>0</v>
      </c>
      <c r="BA302" s="26">
        <f t="shared" si="164"/>
        <v>0</v>
      </c>
      <c r="BB302" s="26">
        <f t="shared" si="164"/>
        <v>0</v>
      </c>
      <c r="BC302" s="26">
        <f t="shared" si="164"/>
        <v>0</v>
      </c>
      <c r="BD302" s="26">
        <f t="shared" si="164"/>
        <v>0</v>
      </c>
      <c r="BE302" s="26">
        <f t="shared" si="164"/>
        <v>0</v>
      </c>
      <c r="BF302" s="26">
        <f t="shared" si="164"/>
        <v>0</v>
      </c>
      <c r="BG302" s="26">
        <f t="shared" si="164"/>
        <v>0</v>
      </c>
      <c r="BH302" s="26">
        <f t="shared" si="164"/>
        <v>0</v>
      </c>
      <c r="BI302" s="26">
        <f t="shared" si="164"/>
        <v>0</v>
      </c>
      <c r="BJ302" s="26">
        <f t="shared" si="164"/>
        <v>0</v>
      </c>
      <c r="BK302" s="26">
        <f t="shared" si="164"/>
        <v>0</v>
      </c>
      <c r="BL302" s="26">
        <f t="shared" si="164"/>
        <v>0</v>
      </c>
      <c r="BM302" s="26">
        <f t="shared" si="164"/>
        <v>0</v>
      </c>
      <c r="BN302" s="26">
        <f t="shared" si="164"/>
        <v>0</v>
      </c>
      <c r="BO302" s="26">
        <f t="shared" si="164"/>
        <v>0</v>
      </c>
    </row>
    <row r="303" spans="1:68" hidden="1" outlineLevel="2" x14ac:dyDescent="0.15">
      <c r="A303" s="47" t="s">
        <v>62</v>
      </c>
      <c r="G303" s="23">
        <f>STAFFPLAN_CWS!$B78</f>
        <v>0.6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5">G302*G303</f>
        <v>0</v>
      </c>
      <c r="H304" s="26">
        <f t="shared" si="165"/>
        <v>0</v>
      </c>
      <c r="I304" s="26">
        <f t="shared" si="165"/>
        <v>0</v>
      </c>
      <c r="J304" s="26">
        <f t="shared" si="165"/>
        <v>0</v>
      </c>
      <c r="K304" s="26">
        <f t="shared" si="165"/>
        <v>0</v>
      </c>
      <c r="L304" s="26">
        <f t="shared" si="165"/>
        <v>0</v>
      </c>
      <c r="M304" s="26">
        <f t="shared" si="165"/>
        <v>0</v>
      </c>
      <c r="N304" s="26">
        <f t="shared" si="165"/>
        <v>0</v>
      </c>
      <c r="O304" s="26">
        <f t="shared" si="165"/>
        <v>0</v>
      </c>
      <c r="P304" s="26">
        <f t="shared" si="165"/>
        <v>0</v>
      </c>
      <c r="Q304" s="26">
        <f t="shared" si="165"/>
        <v>0</v>
      </c>
      <c r="R304" s="26">
        <f t="shared" si="165"/>
        <v>0</v>
      </c>
      <c r="S304" s="26">
        <f t="shared" si="165"/>
        <v>0</v>
      </c>
      <c r="T304" s="26">
        <f t="shared" si="165"/>
        <v>0</v>
      </c>
      <c r="U304" s="26">
        <f t="shared" si="165"/>
        <v>0</v>
      </c>
      <c r="V304" s="26">
        <f t="shared" si="165"/>
        <v>0</v>
      </c>
      <c r="W304" s="26">
        <f t="shared" si="165"/>
        <v>0</v>
      </c>
      <c r="X304" s="26">
        <f t="shared" si="165"/>
        <v>0</v>
      </c>
      <c r="Y304" s="26">
        <f t="shared" si="165"/>
        <v>0</v>
      </c>
      <c r="Z304" s="26">
        <f t="shared" si="165"/>
        <v>0</v>
      </c>
      <c r="AA304" s="26">
        <f t="shared" si="165"/>
        <v>0</v>
      </c>
      <c r="AB304" s="26">
        <f t="shared" si="165"/>
        <v>0</v>
      </c>
      <c r="AC304" s="26">
        <f t="shared" si="165"/>
        <v>0</v>
      </c>
      <c r="AD304" s="26">
        <f t="shared" si="165"/>
        <v>0</v>
      </c>
      <c r="AE304" s="26">
        <f t="shared" si="165"/>
        <v>0</v>
      </c>
      <c r="AF304" s="26">
        <f t="shared" si="165"/>
        <v>0</v>
      </c>
      <c r="AG304" s="26">
        <f t="shared" si="165"/>
        <v>0</v>
      </c>
      <c r="AH304" s="26">
        <f t="shared" si="165"/>
        <v>0</v>
      </c>
      <c r="AI304" s="26">
        <f t="shared" si="165"/>
        <v>0</v>
      </c>
      <c r="AJ304" s="26">
        <f t="shared" si="165"/>
        <v>0</v>
      </c>
      <c r="AK304" s="26">
        <f t="shared" si="165"/>
        <v>0</v>
      </c>
      <c r="AL304" s="26">
        <f t="shared" si="165"/>
        <v>0</v>
      </c>
      <c r="AM304" s="26">
        <f t="shared" ref="AM304:BO304" si="166">AM302*AM303</f>
        <v>0</v>
      </c>
      <c r="AN304" s="26">
        <f t="shared" si="166"/>
        <v>0</v>
      </c>
      <c r="AO304" s="26">
        <f t="shared" si="166"/>
        <v>0</v>
      </c>
      <c r="AP304" s="26">
        <f t="shared" si="166"/>
        <v>0</v>
      </c>
      <c r="AQ304" s="26">
        <f t="shared" si="166"/>
        <v>0</v>
      </c>
      <c r="AR304" s="26">
        <f t="shared" si="166"/>
        <v>0</v>
      </c>
      <c r="AS304" s="26">
        <f t="shared" si="166"/>
        <v>0</v>
      </c>
      <c r="AT304" s="26">
        <f t="shared" si="166"/>
        <v>0</v>
      </c>
      <c r="AU304" s="26">
        <f t="shared" si="166"/>
        <v>0</v>
      </c>
      <c r="AV304" s="26">
        <f t="shared" si="166"/>
        <v>0</v>
      </c>
      <c r="AW304" s="26">
        <f t="shared" si="166"/>
        <v>0</v>
      </c>
      <c r="AX304" s="26">
        <f t="shared" si="166"/>
        <v>0</v>
      </c>
      <c r="AY304" s="26">
        <f t="shared" si="166"/>
        <v>0</v>
      </c>
      <c r="AZ304" s="26">
        <f t="shared" si="166"/>
        <v>0</v>
      </c>
      <c r="BA304" s="26">
        <f t="shared" si="166"/>
        <v>0</v>
      </c>
      <c r="BB304" s="26">
        <f t="shared" si="166"/>
        <v>0</v>
      </c>
      <c r="BC304" s="26">
        <f t="shared" si="166"/>
        <v>0</v>
      </c>
      <c r="BD304" s="26">
        <f t="shared" si="166"/>
        <v>0</v>
      </c>
      <c r="BE304" s="26">
        <f t="shared" si="166"/>
        <v>0</v>
      </c>
      <c r="BF304" s="26">
        <f t="shared" si="166"/>
        <v>0</v>
      </c>
      <c r="BG304" s="26">
        <f t="shared" si="166"/>
        <v>0</v>
      </c>
      <c r="BH304" s="26">
        <f t="shared" si="166"/>
        <v>0</v>
      </c>
      <c r="BI304" s="26">
        <f t="shared" si="166"/>
        <v>0</v>
      </c>
      <c r="BJ304" s="26">
        <f t="shared" si="166"/>
        <v>0</v>
      </c>
      <c r="BK304" s="26">
        <f t="shared" si="166"/>
        <v>0</v>
      </c>
      <c r="BL304" s="26">
        <f t="shared" si="166"/>
        <v>0</v>
      </c>
      <c r="BM304" s="26">
        <f t="shared" si="166"/>
        <v>0</v>
      </c>
      <c r="BN304" s="26">
        <f t="shared" si="166"/>
        <v>0</v>
      </c>
      <c r="BO304" s="26">
        <f t="shared" si="166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7">G304+G305</f>
        <v>0</v>
      </c>
      <c r="H306" s="26">
        <f t="shared" si="167"/>
        <v>0</v>
      </c>
      <c r="I306" s="26">
        <f t="shared" si="167"/>
        <v>0</v>
      </c>
      <c r="J306" s="26">
        <f t="shared" si="167"/>
        <v>0</v>
      </c>
      <c r="K306" s="26">
        <f t="shared" si="167"/>
        <v>0</v>
      </c>
      <c r="L306" s="26">
        <f t="shared" si="167"/>
        <v>0</v>
      </c>
      <c r="M306" s="26">
        <f t="shared" si="167"/>
        <v>0</v>
      </c>
      <c r="N306" s="26">
        <f t="shared" si="167"/>
        <v>0</v>
      </c>
      <c r="O306" s="26">
        <f t="shared" si="167"/>
        <v>0</v>
      </c>
      <c r="P306" s="26">
        <f t="shared" si="167"/>
        <v>0</v>
      </c>
      <c r="Q306" s="26">
        <f t="shared" si="167"/>
        <v>0</v>
      </c>
      <c r="R306" s="26">
        <f t="shared" si="167"/>
        <v>0</v>
      </c>
      <c r="S306" s="26">
        <f t="shared" si="167"/>
        <v>0</v>
      </c>
      <c r="T306" s="26">
        <f t="shared" si="167"/>
        <v>0</v>
      </c>
      <c r="U306" s="26">
        <f t="shared" si="167"/>
        <v>0</v>
      </c>
      <c r="V306" s="26">
        <f t="shared" si="167"/>
        <v>0</v>
      </c>
      <c r="W306" s="26">
        <f t="shared" si="167"/>
        <v>0</v>
      </c>
      <c r="X306" s="26">
        <f t="shared" si="167"/>
        <v>0</v>
      </c>
      <c r="Y306" s="26">
        <f t="shared" si="167"/>
        <v>0</v>
      </c>
      <c r="Z306" s="26">
        <f t="shared" si="167"/>
        <v>0</v>
      </c>
      <c r="AA306" s="26">
        <f t="shared" si="167"/>
        <v>0</v>
      </c>
      <c r="AB306" s="26">
        <f t="shared" si="167"/>
        <v>0</v>
      </c>
      <c r="AC306" s="26">
        <f t="shared" si="167"/>
        <v>0</v>
      </c>
      <c r="AD306" s="26">
        <f t="shared" si="167"/>
        <v>0</v>
      </c>
      <c r="AE306" s="26">
        <f t="shared" si="167"/>
        <v>0</v>
      </c>
      <c r="AF306" s="26">
        <f t="shared" si="167"/>
        <v>0</v>
      </c>
      <c r="AG306" s="26">
        <f t="shared" si="167"/>
        <v>0</v>
      </c>
      <c r="AH306" s="26">
        <f t="shared" si="167"/>
        <v>0</v>
      </c>
      <c r="AI306" s="26">
        <f t="shared" si="167"/>
        <v>0</v>
      </c>
      <c r="AJ306" s="26">
        <f t="shared" si="167"/>
        <v>0</v>
      </c>
      <c r="AK306" s="26">
        <f t="shared" si="167"/>
        <v>0</v>
      </c>
      <c r="AL306" s="26">
        <f t="shared" si="167"/>
        <v>0</v>
      </c>
      <c r="AM306" s="26">
        <f t="shared" ref="AM306:BO306" si="168">AM304+AM305</f>
        <v>0</v>
      </c>
      <c r="AN306" s="26">
        <f t="shared" si="168"/>
        <v>0</v>
      </c>
      <c r="AO306" s="26">
        <f t="shared" si="168"/>
        <v>0</v>
      </c>
      <c r="AP306" s="26">
        <f t="shared" si="168"/>
        <v>0</v>
      </c>
      <c r="AQ306" s="26">
        <f t="shared" si="168"/>
        <v>0</v>
      </c>
      <c r="AR306" s="26">
        <f t="shared" si="168"/>
        <v>0</v>
      </c>
      <c r="AS306" s="26">
        <f t="shared" si="168"/>
        <v>0</v>
      </c>
      <c r="AT306" s="26">
        <f t="shared" si="168"/>
        <v>0</v>
      </c>
      <c r="AU306" s="26">
        <f t="shared" si="168"/>
        <v>0</v>
      </c>
      <c r="AV306" s="26">
        <f t="shared" si="168"/>
        <v>0</v>
      </c>
      <c r="AW306" s="26">
        <f t="shared" si="168"/>
        <v>0</v>
      </c>
      <c r="AX306" s="26">
        <f t="shared" si="168"/>
        <v>0</v>
      </c>
      <c r="AY306" s="26">
        <f t="shared" si="168"/>
        <v>0</v>
      </c>
      <c r="AZ306" s="26">
        <f t="shared" si="168"/>
        <v>0</v>
      </c>
      <c r="BA306" s="26">
        <f t="shared" si="168"/>
        <v>0</v>
      </c>
      <c r="BB306" s="26">
        <f t="shared" si="168"/>
        <v>0</v>
      </c>
      <c r="BC306" s="26">
        <f t="shared" si="168"/>
        <v>0</v>
      </c>
      <c r="BD306" s="26">
        <f t="shared" si="168"/>
        <v>0</v>
      </c>
      <c r="BE306" s="26">
        <f t="shared" si="168"/>
        <v>0</v>
      </c>
      <c r="BF306" s="26">
        <f t="shared" si="168"/>
        <v>0</v>
      </c>
      <c r="BG306" s="26">
        <f t="shared" si="168"/>
        <v>0</v>
      </c>
      <c r="BH306" s="26">
        <f t="shared" si="168"/>
        <v>0</v>
      </c>
      <c r="BI306" s="26">
        <f t="shared" si="168"/>
        <v>0</v>
      </c>
      <c r="BJ306" s="26">
        <f t="shared" si="168"/>
        <v>0</v>
      </c>
      <c r="BK306" s="26">
        <f t="shared" si="168"/>
        <v>0</v>
      </c>
      <c r="BL306" s="26">
        <f t="shared" si="168"/>
        <v>0</v>
      </c>
      <c r="BM306" s="26">
        <f t="shared" si="168"/>
        <v>0</v>
      </c>
      <c r="BN306" s="26">
        <f t="shared" si="168"/>
        <v>0</v>
      </c>
      <c r="BO306" s="26">
        <f t="shared" si="168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69">G58*$C58</f>
        <v>0</v>
      </c>
      <c r="H308" s="26">
        <f t="shared" si="169"/>
        <v>2000000</v>
      </c>
      <c r="I308" s="26">
        <f t="shared" si="169"/>
        <v>2000000</v>
      </c>
      <c r="J308" s="26">
        <f t="shared" si="169"/>
        <v>2000000</v>
      </c>
      <c r="K308" s="26">
        <f t="shared" si="169"/>
        <v>2000000</v>
      </c>
      <c r="L308" s="26">
        <f t="shared" si="169"/>
        <v>2000000</v>
      </c>
      <c r="M308" s="26">
        <f t="shared" si="169"/>
        <v>2000000</v>
      </c>
      <c r="N308" s="26">
        <f t="shared" si="169"/>
        <v>2000000</v>
      </c>
      <c r="O308" s="26">
        <f t="shared" si="169"/>
        <v>2000000</v>
      </c>
      <c r="P308" s="26">
        <f t="shared" si="169"/>
        <v>2000000</v>
      </c>
      <c r="Q308" s="26">
        <f t="shared" si="169"/>
        <v>2000000</v>
      </c>
      <c r="R308" s="26">
        <f t="shared" si="169"/>
        <v>2000000</v>
      </c>
      <c r="S308" s="26">
        <f t="shared" si="169"/>
        <v>2000000</v>
      </c>
      <c r="T308" s="26">
        <f t="shared" si="169"/>
        <v>2000000</v>
      </c>
      <c r="U308" s="26">
        <f t="shared" si="169"/>
        <v>2000000</v>
      </c>
      <c r="V308" s="26">
        <f t="shared" si="169"/>
        <v>2000000</v>
      </c>
      <c r="W308" s="26">
        <f t="shared" si="169"/>
        <v>2000000</v>
      </c>
      <c r="X308" s="26">
        <f t="shared" si="169"/>
        <v>2000000</v>
      </c>
      <c r="Y308" s="26">
        <f t="shared" si="169"/>
        <v>2000000</v>
      </c>
      <c r="Z308" s="26">
        <f t="shared" si="169"/>
        <v>0</v>
      </c>
      <c r="AA308" s="26">
        <f t="shared" si="169"/>
        <v>0</v>
      </c>
      <c r="AB308" s="26">
        <f t="shared" si="169"/>
        <v>0</v>
      </c>
      <c r="AC308" s="26">
        <f t="shared" si="169"/>
        <v>0</v>
      </c>
      <c r="AD308" s="26">
        <f t="shared" si="169"/>
        <v>0</v>
      </c>
      <c r="AE308" s="26">
        <f t="shared" si="169"/>
        <v>0</v>
      </c>
      <c r="AF308" s="26">
        <f t="shared" si="169"/>
        <v>0</v>
      </c>
      <c r="AG308" s="26">
        <f t="shared" si="169"/>
        <v>0</v>
      </c>
      <c r="AH308" s="26">
        <f t="shared" si="169"/>
        <v>0</v>
      </c>
      <c r="AI308" s="26">
        <f t="shared" si="169"/>
        <v>0</v>
      </c>
      <c r="AJ308" s="26">
        <f t="shared" si="169"/>
        <v>0</v>
      </c>
      <c r="AK308" s="26">
        <f t="shared" si="169"/>
        <v>0</v>
      </c>
      <c r="AL308" s="26">
        <f t="shared" si="169"/>
        <v>0</v>
      </c>
      <c r="AM308" s="26">
        <f t="shared" ref="AM308:BO308" si="170">AM58*$C58</f>
        <v>0</v>
      </c>
      <c r="AN308" s="26">
        <f t="shared" si="170"/>
        <v>0</v>
      </c>
      <c r="AO308" s="26">
        <f t="shared" si="170"/>
        <v>0</v>
      </c>
      <c r="AP308" s="26">
        <f t="shared" si="170"/>
        <v>0</v>
      </c>
      <c r="AQ308" s="26">
        <f t="shared" si="170"/>
        <v>0</v>
      </c>
      <c r="AR308" s="26">
        <f t="shared" si="170"/>
        <v>0</v>
      </c>
      <c r="AS308" s="26">
        <f t="shared" si="170"/>
        <v>0</v>
      </c>
      <c r="AT308" s="26">
        <f t="shared" si="170"/>
        <v>0</v>
      </c>
      <c r="AU308" s="26">
        <f t="shared" si="170"/>
        <v>0</v>
      </c>
      <c r="AV308" s="26">
        <f t="shared" si="170"/>
        <v>0</v>
      </c>
      <c r="AW308" s="26">
        <f t="shared" si="170"/>
        <v>0</v>
      </c>
      <c r="AX308" s="26">
        <f t="shared" si="170"/>
        <v>0</v>
      </c>
      <c r="AY308" s="26">
        <f t="shared" si="170"/>
        <v>0</v>
      </c>
      <c r="AZ308" s="26">
        <f t="shared" si="170"/>
        <v>0</v>
      </c>
      <c r="BA308" s="26">
        <f t="shared" si="170"/>
        <v>0</v>
      </c>
      <c r="BB308" s="26">
        <f t="shared" si="170"/>
        <v>0</v>
      </c>
      <c r="BC308" s="26">
        <f t="shared" si="170"/>
        <v>0</v>
      </c>
      <c r="BD308" s="26">
        <f t="shared" si="170"/>
        <v>0</v>
      </c>
      <c r="BE308" s="26">
        <f t="shared" si="170"/>
        <v>0</v>
      </c>
      <c r="BF308" s="26">
        <f t="shared" si="170"/>
        <v>0</v>
      </c>
      <c r="BG308" s="26">
        <f t="shared" si="170"/>
        <v>0</v>
      </c>
      <c r="BH308" s="26">
        <f t="shared" si="170"/>
        <v>0</v>
      </c>
      <c r="BI308" s="26">
        <f t="shared" si="170"/>
        <v>0</v>
      </c>
      <c r="BJ308" s="26">
        <f t="shared" si="170"/>
        <v>0</v>
      </c>
      <c r="BK308" s="26">
        <f t="shared" si="170"/>
        <v>0</v>
      </c>
      <c r="BL308" s="26">
        <f t="shared" si="170"/>
        <v>0</v>
      </c>
      <c r="BM308" s="26">
        <f t="shared" si="170"/>
        <v>0</v>
      </c>
      <c r="BN308" s="26">
        <f t="shared" si="170"/>
        <v>0</v>
      </c>
      <c r="BO308" s="26">
        <f t="shared" si="170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122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1">G60*$C60</f>
        <v>0</v>
      </c>
      <c r="H311" s="26">
        <f t="shared" si="171"/>
        <v>0</v>
      </c>
      <c r="I311" s="26">
        <f t="shared" si="171"/>
        <v>0</v>
      </c>
      <c r="J311" s="26">
        <f t="shared" si="171"/>
        <v>0</v>
      </c>
      <c r="K311" s="26">
        <f t="shared" si="171"/>
        <v>0</v>
      </c>
      <c r="L311" s="26">
        <f t="shared" si="171"/>
        <v>0</v>
      </c>
      <c r="M311" s="26">
        <f t="shared" si="171"/>
        <v>0</v>
      </c>
      <c r="N311" s="26">
        <f t="shared" si="171"/>
        <v>0</v>
      </c>
      <c r="O311" s="26">
        <f t="shared" si="171"/>
        <v>0</v>
      </c>
      <c r="P311" s="26">
        <f t="shared" si="171"/>
        <v>0</v>
      </c>
      <c r="Q311" s="26">
        <f t="shared" si="171"/>
        <v>0</v>
      </c>
      <c r="R311" s="26">
        <f t="shared" si="171"/>
        <v>0</v>
      </c>
      <c r="S311" s="26">
        <f t="shared" si="171"/>
        <v>0</v>
      </c>
      <c r="T311" s="26">
        <f t="shared" si="171"/>
        <v>0</v>
      </c>
      <c r="U311" s="26">
        <f t="shared" si="171"/>
        <v>0</v>
      </c>
      <c r="V311" s="26">
        <f t="shared" si="171"/>
        <v>0</v>
      </c>
      <c r="W311" s="26">
        <f t="shared" si="171"/>
        <v>0</v>
      </c>
      <c r="X311" s="26">
        <f t="shared" si="171"/>
        <v>0</v>
      </c>
      <c r="Y311" s="26">
        <f t="shared" si="171"/>
        <v>0</v>
      </c>
      <c r="Z311" s="26">
        <f t="shared" si="171"/>
        <v>0</v>
      </c>
      <c r="AA311" s="26">
        <f t="shared" si="171"/>
        <v>0</v>
      </c>
      <c r="AB311" s="26">
        <f t="shared" si="171"/>
        <v>0</v>
      </c>
      <c r="AC311" s="26">
        <f t="shared" si="171"/>
        <v>0</v>
      </c>
      <c r="AD311" s="26">
        <f t="shared" si="171"/>
        <v>0</v>
      </c>
      <c r="AE311" s="26">
        <f t="shared" si="171"/>
        <v>0</v>
      </c>
      <c r="AF311" s="26">
        <f t="shared" si="171"/>
        <v>0</v>
      </c>
      <c r="AG311" s="26">
        <f t="shared" si="171"/>
        <v>0</v>
      </c>
      <c r="AH311" s="26">
        <f t="shared" si="171"/>
        <v>0</v>
      </c>
      <c r="AI311" s="26">
        <f t="shared" si="171"/>
        <v>0</v>
      </c>
      <c r="AJ311" s="26">
        <f t="shared" si="171"/>
        <v>0</v>
      </c>
      <c r="AK311" s="26">
        <f t="shared" si="171"/>
        <v>0</v>
      </c>
      <c r="AL311" s="26">
        <f t="shared" si="171"/>
        <v>0</v>
      </c>
      <c r="AM311" s="26">
        <f t="shared" ref="AM311:BO311" si="172">AM60*$C60</f>
        <v>0</v>
      </c>
      <c r="AN311" s="26">
        <f t="shared" si="172"/>
        <v>0</v>
      </c>
      <c r="AO311" s="26">
        <f t="shared" si="172"/>
        <v>0</v>
      </c>
      <c r="AP311" s="26">
        <f t="shared" si="172"/>
        <v>0</v>
      </c>
      <c r="AQ311" s="26">
        <f t="shared" si="172"/>
        <v>0</v>
      </c>
      <c r="AR311" s="26">
        <f t="shared" si="172"/>
        <v>0</v>
      </c>
      <c r="AS311" s="26">
        <f t="shared" si="172"/>
        <v>0</v>
      </c>
      <c r="AT311" s="26">
        <f t="shared" si="172"/>
        <v>0</v>
      </c>
      <c r="AU311" s="26">
        <f t="shared" si="172"/>
        <v>0</v>
      </c>
      <c r="AV311" s="26">
        <f t="shared" si="172"/>
        <v>0</v>
      </c>
      <c r="AW311" s="26">
        <f t="shared" si="172"/>
        <v>0</v>
      </c>
      <c r="AX311" s="26">
        <f t="shared" si="172"/>
        <v>0</v>
      </c>
      <c r="AY311" s="26">
        <f t="shared" si="172"/>
        <v>0</v>
      </c>
      <c r="AZ311" s="26">
        <f t="shared" si="172"/>
        <v>0</v>
      </c>
      <c r="BA311" s="26">
        <f t="shared" si="172"/>
        <v>0</v>
      </c>
      <c r="BB311" s="26">
        <f t="shared" si="172"/>
        <v>0</v>
      </c>
      <c r="BC311" s="26">
        <f t="shared" si="172"/>
        <v>0</v>
      </c>
      <c r="BD311" s="26">
        <f t="shared" si="172"/>
        <v>0</v>
      </c>
      <c r="BE311" s="26">
        <f t="shared" si="172"/>
        <v>0</v>
      </c>
      <c r="BF311" s="26">
        <f t="shared" si="172"/>
        <v>0</v>
      </c>
      <c r="BG311" s="26">
        <f t="shared" si="172"/>
        <v>0</v>
      </c>
      <c r="BH311" s="26">
        <f t="shared" si="172"/>
        <v>0</v>
      </c>
      <c r="BI311" s="26">
        <f t="shared" si="172"/>
        <v>0</v>
      </c>
      <c r="BJ311" s="26">
        <f t="shared" si="172"/>
        <v>0</v>
      </c>
      <c r="BK311" s="26">
        <f t="shared" si="172"/>
        <v>0</v>
      </c>
      <c r="BL311" s="26">
        <f t="shared" si="172"/>
        <v>0</v>
      </c>
      <c r="BM311" s="26">
        <f t="shared" si="172"/>
        <v>0</v>
      </c>
      <c r="BN311" s="26">
        <f t="shared" si="172"/>
        <v>0</v>
      </c>
      <c r="BO311" s="26">
        <f t="shared" si="172"/>
        <v>0</v>
      </c>
    </row>
    <row r="312" spans="1:67" hidden="1" outlineLevel="2" x14ac:dyDescent="0.15">
      <c r="A312" s="47" t="s">
        <v>62</v>
      </c>
      <c r="G312" s="23">
        <f>STAFFPLAN_CWS!$B82</f>
        <v>0.6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3">G311*G312</f>
        <v>0</v>
      </c>
      <c r="H313" s="26">
        <f t="shared" si="173"/>
        <v>0</v>
      </c>
      <c r="I313" s="26">
        <f t="shared" si="173"/>
        <v>0</v>
      </c>
      <c r="J313" s="26">
        <f t="shared" si="173"/>
        <v>0</v>
      </c>
      <c r="K313" s="26">
        <f t="shared" si="173"/>
        <v>0</v>
      </c>
      <c r="L313" s="26">
        <f t="shared" si="173"/>
        <v>0</v>
      </c>
      <c r="M313" s="26">
        <f t="shared" si="173"/>
        <v>0</v>
      </c>
      <c r="N313" s="26">
        <f t="shared" si="173"/>
        <v>0</v>
      </c>
      <c r="O313" s="26">
        <f t="shared" si="173"/>
        <v>0</v>
      </c>
      <c r="P313" s="26">
        <f t="shared" si="173"/>
        <v>0</v>
      </c>
      <c r="Q313" s="26">
        <f t="shared" si="173"/>
        <v>0</v>
      </c>
      <c r="R313" s="26">
        <f t="shared" si="173"/>
        <v>0</v>
      </c>
      <c r="S313" s="26">
        <f t="shared" si="173"/>
        <v>0</v>
      </c>
      <c r="T313" s="26">
        <f t="shared" si="173"/>
        <v>0</v>
      </c>
      <c r="U313" s="26">
        <f t="shared" si="173"/>
        <v>0</v>
      </c>
      <c r="V313" s="26">
        <f t="shared" si="173"/>
        <v>0</v>
      </c>
      <c r="W313" s="26">
        <f t="shared" si="173"/>
        <v>0</v>
      </c>
      <c r="X313" s="26">
        <f t="shared" si="173"/>
        <v>0</v>
      </c>
      <c r="Y313" s="26">
        <f t="shared" si="173"/>
        <v>0</v>
      </c>
      <c r="Z313" s="26">
        <f t="shared" si="173"/>
        <v>0</v>
      </c>
      <c r="AA313" s="26">
        <f t="shared" si="173"/>
        <v>0</v>
      </c>
      <c r="AB313" s="26">
        <f t="shared" si="173"/>
        <v>0</v>
      </c>
      <c r="AC313" s="26">
        <f t="shared" si="173"/>
        <v>0</v>
      </c>
      <c r="AD313" s="26">
        <f t="shared" si="173"/>
        <v>0</v>
      </c>
      <c r="AE313" s="26">
        <f t="shared" si="173"/>
        <v>0</v>
      </c>
      <c r="AF313" s="26">
        <f t="shared" si="173"/>
        <v>0</v>
      </c>
      <c r="AG313" s="26">
        <f t="shared" si="173"/>
        <v>0</v>
      </c>
      <c r="AH313" s="26">
        <f t="shared" si="173"/>
        <v>0</v>
      </c>
      <c r="AI313" s="26">
        <f t="shared" si="173"/>
        <v>0</v>
      </c>
      <c r="AJ313" s="26">
        <f t="shared" si="173"/>
        <v>0</v>
      </c>
      <c r="AK313" s="26">
        <f t="shared" si="173"/>
        <v>0</v>
      </c>
      <c r="AL313" s="26">
        <f t="shared" si="173"/>
        <v>0</v>
      </c>
      <c r="AM313" s="26">
        <f t="shared" ref="AM313:BO313" si="174">AM311*AM312</f>
        <v>0</v>
      </c>
      <c r="AN313" s="26">
        <f t="shared" si="174"/>
        <v>0</v>
      </c>
      <c r="AO313" s="26">
        <f t="shared" si="174"/>
        <v>0</v>
      </c>
      <c r="AP313" s="26">
        <f t="shared" si="174"/>
        <v>0</v>
      </c>
      <c r="AQ313" s="26">
        <f t="shared" si="174"/>
        <v>0</v>
      </c>
      <c r="AR313" s="26">
        <f t="shared" si="174"/>
        <v>0</v>
      </c>
      <c r="AS313" s="26">
        <f t="shared" si="174"/>
        <v>0</v>
      </c>
      <c r="AT313" s="26">
        <f t="shared" si="174"/>
        <v>0</v>
      </c>
      <c r="AU313" s="26">
        <f t="shared" si="174"/>
        <v>0</v>
      </c>
      <c r="AV313" s="26">
        <f t="shared" si="174"/>
        <v>0</v>
      </c>
      <c r="AW313" s="26">
        <f t="shared" si="174"/>
        <v>0</v>
      </c>
      <c r="AX313" s="26">
        <f t="shared" si="174"/>
        <v>0</v>
      </c>
      <c r="AY313" s="26">
        <f t="shared" si="174"/>
        <v>0</v>
      </c>
      <c r="AZ313" s="26">
        <f t="shared" si="174"/>
        <v>0</v>
      </c>
      <c r="BA313" s="26">
        <f t="shared" si="174"/>
        <v>0</v>
      </c>
      <c r="BB313" s="26">
        <f t="shared" si="174"/>
        <v>0</v>
      </c>
      <c r="BC313" s="26">
        <f t="shared" si="174"/>
        <v>0</v>
      </c>
      <c r="BD313" s="26">
        <f t="shared" si="174"/>
        <v>0</v>
      </c>
      <c r="BE313" s="26">
        <f t="shared" si="174"/>
        <v>0</v>
      </c>
      <c r="BF313" s="26">
        <f t="shared" si="174"/>
        <v>0</v>
      </c>
      <c r="BG313" s="26">
        <f t="shared" si="174"/>
        <v>0</v>
      </c>
      <c r="BH313" s="26">
        <f t="shared" si="174"/>
        <v>0</v>
      </c>
      <c r="BI313" s="26">
        <f t="shared" si="174"/>
        <v>0</v>
      </c>
      <c r="BJ313" s="26">
        <f t="shared" si="174"/>
        <v>0</v>
      </c>
      <c r="BK313" s="26">
        <f t="shared" si="174"/>
        <v>0</v>
      </c>
      <c r="BL313" s="26">
        <f t="shared" si="174"/>
        <v>0</v>
      </c>
      <c r="BM313" s="26">
        <f t="shared" si="174"/>
        <v>0</v>
      </c>
      <c r="BN313" s="26">
        <f t="shared" si="174"/>
        <v>0</v>
      </c>
      <c r="BO313" s="26">
        <f t="shared" si="174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5">G313+G314</f>
        <v>0</v>
      </c>
      <c r="H315" s="26">
        <f t="shared" si="175"/>
        <v>0</v>
      </c>
      <c r="I315" s="26">
        <f t="shared" si="175"/>
        <v>0</v>
      </c>
      <c r="J315" s="26">
        <f t="shared" si="175"/>
        <v>0</v>
      </c>
      <c r="K315" s="26">
        <f t="shared" si="175"/>
        <v>0</v>
      </c>
      <c r="L315" s="26">
        <f t="shared" si="175"/>
        <v>0</v>
      </c>
      <c r="M315" s="26">
        <f t="shared" si="175"/>
        <v>0</v>
      </c>
      <c r="N315" s="26">
        <f t="shared" si="175"/>
        <v>0</v>
      </c>
      <c r="O315" s="26">
        <f t="shared" si="175"/>
        <v>0</v>
      </c>
      <c r="P315" s="26">
        <f t="shared" si="175"/>
        <v>0</v>
      </c>
      <c r="Q315" s="26">
        <f t="shared" si="175"/>
        <v>0</v>
      </c>
      <c r="R315" s="26">
        <f t="shared" si="175"/>
        <v>0</v>
      </c>
      <c r="S315" s="26">
        <f t="shared" si="175"/>
        <v>0</v>
      </c>
      <c r="T315" s="26">
        <f t="shared" si="175"/>
        <v>0</v>
      </c>
      <c r="U315" s="26">
        <f t="shared" si="175"/>
        <v>0</v>
      </c>
      <c r="V315" s="26">
        <f t="shared" si="175"/>
        <v>0</v>
      </c>
      <c r="W315" s="26">
        <f t="shared" si="175"/>
        <v>0</v>
      </c>
      <c r="X315" s="26">
        <f t="shared" si="175"/>
        <v>0</v>
      </c>
      <c r="Y315" s="26">
        <f t="shared" si="175"/>
        <v>0</v>
      </c>
      <c r="Z315" s="26">
        <f t="shared" si="175"/>
        <v>0</v>
      </c>
      <c r="AA315" s="26">
        <f t="shared" si="175"/>
        <v>0</v>
      </c>
      <c r="AB315" s="26">
        <f t="shared" si="175"/>
        <v>0</v>
      </c>
      <c r="AC315" s="26">
        <f t="shared" si="175"/>
        <v>0</v>
      </c>
      <c r="AD315" s="26">
        <f t="shared" si="175"/>
        <v>0</v>
      </c>
      <c r="AE315" s="26">
        <f t="shared" si="175"/>
        <v>0</v>
      </c>
      <c r="AF315" s="26">
        <f t="shared" si="175"/>
        <v>0</v>
      </c>
      <c r="AG315" s="26">
        <f t="shared" si="175"/>
        <v>0</v>
      </c>
      <c r="AH315" s="26">
        <f t="shared" si="175"/>
        <v>0</v>
      </c>
      <c r="AI315" s="26">
        <f t="shared" si="175"/>
        <v>0</v>
      </c>
      <c r="AJ315" s="26">
        <f t="shared" si="175"/>
        <v>0</v>
      </c>
      <c r="AK315" s="26">
        <f t="shared" si="175"/>
        <v>0</v>
      </c>
      <c r="AL315" s="26">
        <f t="shared" si="175"/>
        <v>0</v>
      </c>
      <c r="AM315" s="26">
        <f t="shared" ref="AM315:BO315" si="176">AM313+AM314</f>
        <v>0</v>
      </c>
      <c r="AN315" s="26">
        <f t="shared" si="176"/>
        <v>0</v>
      </c>
      <c r="AO315" s="26">
        <f t="shared" si="176"/>
        <v>0</v>
      </c>
      <c r="AP315" s="26">
        <f t="shared" si="176"/>
        <v>0</v>
      </c>
      <c r="AQ315" s="26">
        <f t="shared" si="176"/>
        <v>0</v>
      </c>
      <c r="AR315" s="26">
        <f t="shared" si="176"/>
        <v>0</v>
      </c>
      <c r="AS315" s="26">
        <f t="shared" si="176"/>
        <v>0</v>
      </c>
      <c r="AT315" s="26">
        <f t="shared" si="176"/>
        <v>0</v>
      </c>
      <c r="AU315" s="26">
        <f t="shared" si="176"/>
        <v>0</v>
      </c>
      <c r="AV315" s="26">
        <f t="shared" si="176"/>
        <v>0</v>
      </c>
      <c r="AW315" s="26">
        <f t="shared" si="176"/>
        <v>0</v>
      </c>
      <c r="AX315" s="26">
        <f t="shared" si="176"/>
        <v>0</v>
      </c>
      <c r="AY315" s="26">
        <f t="shared" si="176"/>
        <v>0</v>
      </c>
      <c r="AZ315" s="26">
        <f t="shared" si="176"/>
        <v>0</v>
      </c>
      <c r="BA315" s="26">
        <f t="shared" si="176"/>
        <v>0</v>
      </c>
      <c r="BB315" s="26">
        <f t="shared" si="176"/>
        <v>0</v>
      </c>
      <c r="BC315" s="26">
        <f t="shared" si="176"/>
        <v>0</v>
      </c>
      <c r="BD315" s="26">
        <f t="shared" si="176"/>
        <v>0</v>
      </c>
      <c r="BE315" s="26">
        <f t="shared" si="176"/>
        <v>0</v>
      </c>
      <c r="BF315" s="26">
        <f t="shared" si="176"/>
        <v>0</v>
      </c>
      <c r="BG315" s="26">
        <f t="shared" si="176"/>
        <v>0</v>
      </c>
      <c r="BH315" s="26">
        <f t="shared" si="176"/>
        <v>0</v>
      </c>
      <c r="BI315" s="26">
        <f t="shared" si="176"/>
        <v>0</v>
      </c>
      <c r="BJ315" s="26">
        <f t="shared" si="176"/>
        <v>0</v>
      </c>
      <c r="BK315" s="26">
        <f t="shared" si="176"/>
        <v>0</v>
      </c>
      <c r="BL315" s="26">
        <f t="shared" si="176"/>
        <v>0</v>
      </c>
      <c r="BM315" s="26">
        <f t="shared" si="176"/>
        <v>0</v>
      </c>
      <c r="BN315" s="26">
        <f t="shared" si="176"/>
        <v>0</v>
      </c>
      <c r="BO315" s="26">
        <f t="shared" si="176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7">G61*$C61</f>
        <v>0</v>
      </c>
      <c r="H317" s="26">
        <f t="shared" si="177"/>
        <v>2000000</v>
      </c>
      <c r="I317" s="26">
        <f t="shared" si="177"/>
        <v>2000000</v>
      </c>
      <c r="J317" s="26">
        <f t="shared" si="177"/>
        <v>2000000</v>
      </c>
      <c r="K317" s="26">
        <f t="shared" si="177"/>
        <v>2000000</v>
      </c>
      <c r="L317" s="26">
        <f t="shared" si="177"/>
        <v>2000000</v>
      </c>
      <c r="M317" s="26">
        <f t="shared" si="177"/>
        <v>2000000</v>
      </c>
      <c r="N317" s="26">
        <f t="shared" si="177"/>
        <v>2000000</v>
      </c>
      <c r="O317" s="26">
        <f t="shared" si="177"/>
        <v>2000000</v>
      </c>
      <c r="P317" s="26">
        <f t="shared" si="177"/>
        <v>2000000</v>
      </c>
      <c r="Q317" s="26">
        <f t="shared" si="177"/>
        <v>2000000</v>
      </c>
      <c r="R317" s="26">
        <f t="shared" si="177"/>
        <v>2000000</v>
      </c>
      <c r="S317" s="26">
        <f t="shared" si="177"/>
        <v>2000000</v>
      </c>
      <c r="T317" s="26">
        <f t="shared" si="177"/>
        <v>2000000</v>
      </c>
      <c r="U317" s="26">
        <f t="shared" si="177"/>
        <v>2000000</v>
      </c>
      <c r="V317" s="26">
        <f t="shared" si="177"/>
        <v>2000000</v>
      </c>
      <c r="W317" s="26">
        <f t="shared" si="177"/>
        <v>2000000</v>
      </c>
      <c r="X317" s="26">
        <f t="shared" si="177"/>
        <v>2000000</v>
      </c>
      <c r="Y317" s="26">
        <f t="shared" si="177"/>
        <v>2000000</v>
      </c>
      <c r="Z317" s="26">
        <f t="shared" si="177"/>
        <v>2000000</v>
      </c>
      <c r="AA317" s="26">
        <f t="shared" si="177"/>
        <v>2000000</v>
      </c>
      <c r="AB317" s="26">
        <f t="shared" si="177"/>
        <v>2000000</v>
      </c>
      <c r="AC317" s="26">
        <f t="shared" si="177"/>
        <v>2000000</v>
      </c>
      <c r="AD317" s="26">
        <f t="shared" si="177"/>
        <v>2000000</v>
      </c>
      <c r="AE317" s="26">
        <f t="shared" si="177"/>
        <v>2000000</v>
      </c>
      <c r="AF317" s="26">
        <f t="shared" si="177"/>
        <v>0</v>
      </c>
      <c r="AG317" s="26">
        <f t="shared" si="177"/>
        <v>0</v>
      </c>
      <c r="AH317" s="26">
        <f t="shared" si="177"/>
        <v>0</v>
      </c>
      <c r="AI317" s="26">
        <f t="shared" si="177"/>
        <v>0</v>
      </c>
      <c r="AJ317" s="26">
        <f t="shared" si="177"/>
        <v>0</v>
      </c>
      <c r="AK317" s="26">
        <f t="shared" si="177"/>
        <v>0</v>
      </c>
      <c r="AL317" s="26">
        <f t="shared" si="177"/>
        <v>0</v>
      </c>
      <c r="AM317" s="26">
        <f t="shared" ref="AM317:BO317" si="178">AM61*$C61</f>
        <v>0</v>
      </c>
      <c r="AN317" s="26">
        <f t="shared" si="178"/>
        <v>0</v>
      </c>
      <c r="AO317" s="26">
        <f t="shared" si="178"/>
        <v>0</v>
      </c>
      <c r="AP317" s="26">
        <f t="shared" si="178"/>
        <v>0</v>
      </c>
      <c r="AQ317" s="26">
        <f t="shared" si="178"/>
        <v>0</v>
      </c>
      <c r="AR317" s="26">
        <f t="shared" si="178"/>
        <v>0</v>
      </c>
      <c r="AS317" s="26">
        <f t="shared" si="178"/>
        <v>0</v>
      </c>
      <c r="AT317" s="26">
        <f t="shared" si="178"/>
        <v>0</v>
      </c>
      <c r="AU317" s="26">
        <f t="shared" si="178"/>
        <v>0</v>
      </c>
      <c r="AV317" s="26">
        <f t="shared" si="178"/>
        <v>0</v>
      </c>
      <c r="AW317" s="26">
        <f t="shared" si="178"/>
        <v>0</v>
      </c>
      <c r="AX317" s="26">
        <f t="shared" si="178"/>
        <v>0</v>
      </c>
      <c r="AY317" s="26">
        <f t="shared" si="178"/>
        <v>0</v>
      </c>
      <c r="AZ317" s="26">
        <f t="shared" si="178"/>
        <v>0</v>
      </c>
      <c r="BA317" s="26">
        <f t="shared" si="178"/>
        <v>0</v>
      </c>
      <c r="BB317" s="26">
        <f t="shared" si="178"/>
        <v>0</v>
      </c>
      <c r="BC317" s="26">
        <f t="shared" si="178"/>
        <v>0</v>
      </c>
      <c r="BD317" s="26">
        <f t="shared" si="178"/>
        <v>0</v>
      </c>
      <c r="BE317" s="26">
        <f t="shared" si="178"/>
        <v>0</v>
      </c>
      <c r="BF317" s="26">
        <f t="shared" si="178"/>
        <v>0</v>
      </c>
      <c r="BG317" s="26">
        <f t="shared" si="178"/>
        <v>0</v>
      </c>
      <c r="BH317" s="26">
        <f t="shared" si="178"/>
        <v>0</v>
      </c>
      <c r="BI317" s="26">
        <f t="shared" si="178"/>
        <v>0</v>
      </c>
      <c r="BJ317" s="26">
        <f t="shared" si="178"/>
        <v>0</v>
      </c>
      <c r="BK317" s="26">
        <f t="shared" si="178"/>
        <v>0</v>
      </c>
      <c r="BL317" s="26">
        <f t="shared" si="178"/>
        <v>0</v>
      </c>
      <c r="BM317" s="26">
        <f t="shared" si="178"/>
        <v>0</v>
      </c>
      <c r="BN317" s="26">
        <f t="shared" si="178"/>
        <v>0</v>
      </c>
      <c r="BO317" s="26">
        <f t="shared" si="178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79">G63*$C63</f>
        <v>0</v>
      </c>
      <c r="H320" s="26">
        <f t="shared" si="179"/>
        <v>0</v>
      </c>
      <c r="I320" s="26">
        <f t="shared" si="179"/>
        <v>0</v>
      </c>
      <c r="J320" s="26">
        <f t="shared" si="179"/>
        <v>0</v>
      </c>
      <c r="K320" s="26">
        <f t="shared" si="179"/>
        <v>0</v>
      </c>
      <c r="L320" s="26">
        <f t="shared" si="179"/>
        <v>0</v>
      </c>
      <c r="M320" s="26">
        <f t="shared" si="179"/>
        <v>0</v>
      </c>
      <c r="N320" s="26">
        <f t="shared" si="179"/>
        <v>0</v>
      </c>
      <c r="O320" s="26">
        <f t="shared" si="179"/>
        <v>0</v>
      </c>
      <c r="P320" s="26">
        <f t="shared" si="179"/>
        <v>0</v>
      </c>
      <c r="Q320" s="26">
        <f t="shared" si="179"/>
        <v>0</v>
      </c>
      <c r="R320" s="26">
        <f t="shared" si="179"/>
        <v>0</v>
      </c>
      <c r="S320" s="26">
        <f t="shared" si="179"/>
        <v>0</v>
      </c>
      <c r="T320" s="26">
        <f t="shared" si="179"/>
        <v>0</v>
      </c>
      <c r="U320" s="26">
        <f t="shared" si="179"/>
        <v>0</v>
      </c>
      <c r="V320" s="26">
        <f t="shared" si="179"/>
        <v>0</v>
      </c>
      <c r="W320" s="26">
        <f t="shared" si="179"/>
        <v>0</v>
      </c>
      <c r="X320" s="26">
        <f t="shared" si="179"/>
        <v>0</v>
      </c>
      <c r="Y320" s="26">
        <f t="shared" si="179"/>
        <v>0</v>
      </c>
      <c r="Z320" s="26">
        <f t="shared" si="179"/>
        <v>0</v>
      </c>
      <c r="AA320" s="26">
        <f t="shared" si="179"/>
        <v>0</v>
      </c>
      <c r="AB320" s="26">
        <f t="shared" si="179"/>
        <v>0</v>
      </c>
      <c r="AC320" s="26">
        <f t="shared" si="179"/>
        <v>0</v>
      </c>
      <c r="AD320" s="26">
        <f t="shared" si="179"/>
        <v>0</v>
      </c>
      <c r="AE320" s="26">
        <f t="shared" si="179"/>
        <v>0</v>
      </c>
      <c r="AF320" s="26">
        <f t="shared" si="179"/>
        <v>0</v>
      </c>
      <c r="AG320" s="26">
        <f t="shared" si="179"/>
        <v>0</v>
      </c>
      <c r="AH320" s="26">
        <f t="shared" si="179"/>
        <v>0</v>
      </c>
      <c r="AI320" s="26">
        <f t="shared" si="179"/>
        <v>0</v>
      </c>
      <c r="AJ320" s="26">
        <f t="shared" si="179"/>
        <v>0</v>
      </c>
      <c r="AK320" s="26">
        <f t="shared" si="179"/>
        <v>0</v>
      </c>
      <c r="AL320" s="26">
        <f t="shared" si="179"/>
        <v>0</v>
      </c>
      <c r="AM320" s="26">
        <f t="shared" ref="AM320:BO320" si="180">AM63*$C63</f>
        <v>0</v>
      </c>
      <c r="AN320" s="26">
        <f t="shared" si="180"/>
        <v>0</v>
      </c>
      <c r="AO320" s="26">
        <f t="shared" si="180"/>
        <v>0</v>
      </c>
      <c r="AP320" s="26">
        <f t="shared" si="180"/>
        <v>0</v>
      </c>
      <c r="AQ320" s="26">
        <f t="shared" si="180"/>
        <v>0</v>
      </c>
      <c r="AR320" s="26">
        <f t="shared" si="180"/>
        <v>0</v>
      </c>
      <c r="AS320" s="26">
        <f t="shared" si="180"/>
        <v>0</v>
      </c>
      <c r="AT320" s="26">
        <f t="shared" si="180"/>
        <v>0</v>
      </c>
      <c r="AU320" s="26">
        <f t="shared" si="180"/>
        <v>0</v>
      </c>
      <c r="AV320" s="26">
        <f t="shared" si="180"/>
        <v>0</v>
      </c>
      <c r="AW320" s="26">
        <f t="shared" si="180"/>
        <v>0</v>
      </c>
      <c r="AX320" s="26">
        <f t="shared" si="180"/>
        <v>0</v>
      </c>
      <c r="AY320" s="26">
        <f t="shared" si="180"/>
        <v>0</v>
      </c>
      <c r="AZ320" s="26">
        <f t="shared" si="180"/>
        <v>0</v>
      </c>
      <c r="BA320" s="26">
        <f t="shared" si="180"/>
        <v>0</v>
      </c>
      <c r="BB320" s="26">
        <f t="shared" si="180"/>
        <v>0</v>
      </c>
      <c r="BC320" s="26">
        <f t="shared" si="180"/>
        <v>0</v>
      </c>
      <c r="BD320" s="26">
        <f t="shared" si="180"/>
        <v>0</v>
      </c>
      <c r="BE320" s="26">
        <f t="shared" si="180"/>
        <v>0</v>
      </c>
      <c r="BF320" s="26">
        <f t="shared" si="180"/>
        <v>0</v>
      </c>
      <c r="BG320" s="26">
        <f t="shared" si="180"/>
        <v>0</v>
      </c>
      <c r="BH320" s="26">
        <f t="shared" si="180"/>
        <v>0</v>
      </c>
      <c r="BI320" s="26">
        <f t="shared" si="180"/>
        <v>0</v>
      </c>
      <c r="BJ320" s="26">
        <f t="shared" si="180"/>
        <v>0</v>
      </c>
      <c r="BK320" s="26">
        <f t="shared" si="180"/>
        <v>0</v>
      </c>
      <c r="BL320" s="26">
        <f t="shared" si="180"/>
        <v>0</v>
      </c>
      <c r="BM320" s="26">
        <f t="shared" si="180"/>
        <v>0</v>
      </c>
      <c r="BN320" s="26">
        <f t="shared" si="180"/>
        <v>0</v>
      </c>
      <c r="BO320" s="26">
        <f t="shared" si="180"/>
        <v>0</v>
      </c>
    </row>
    <row r="321" spans="1:67" hidden="1" outlineLevel="2" x14ac:dyDescent="0.15">
      <c r="A321" s="47" t="s">
        <v>62</v>
      </c>
      <c r="G321" s="23">
        <f>STAFFPLAN_CWS!$B86</f>
        <v>0.6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0.8</v>
      </c>
      <c r="AG321" s="23">
        <f>STAFFPLAN_CWS!$E86</f>
        <v>0.8</v>
      </c>
      <c r="AH321" s="23">
        <f>STAFFPLAN_CWS!$E86</f>
        <v>0.8</v>
      </c>
      <c r="AI321" s="23">
        <f>STAFFPLAN_CWS!$E86</f>
        <v>0.8</v>
      </c>
      <c r="AJ321" s="23">
        <f>STAFFPLAN_CWS!$E86</f>
        <v>0.8</v>
      </c>
      <c r="AK321" s="23">
        <f>STAFFPLAN_CWS!$E86</f>
        <v>0.8</v>
      </c>
      <c r="AL321" s="23">
        <f>STAFFPLAN_CWS!$E86</f>
        <v>0.8</v>
      </c>
      <c r="AM321" s="23">
        <f>STAFFPLAN_CWS!$E86</f>
        <v>0.8</v>
      </c>
      <c r="AN321" s="23">
        <f>STAFFPLAN_CWS!$E86</f>
        <v>0.8</v>
      </c>
      <c r="AO321" s="23">
        <f>STAFFPLAN_CWS!$E86</f>
        <v>0.8</v>
      </c>
      <c r="AP321" s="23">
        <f>STAFFPLAN_CWS!$E86</f>
        <v>0.8</v>
      </c>
      <c r="AQ321" s="23">
        <f>STAFFPLAN_CWS!$E86</f>
        <v>0.8</v>
      </c>
      <c r="AR321" s="23">
        <f>STAFFPLAN_CWS!$F86</f>
        <v>0.9</v>
      </c>
      <c r="AS321" s="23">
        <f>STAFFPLAN_CWS!$F86</f>
        <v>0.9</v>
      </c>
      <c r="AT321" s="23">
        <f>STAFFPLAN_CWS!$F86</f>
        <v>0.9</v>
      </c>
      <c r="AU321" s="23">
        <f>STAFFPLAN_CWS!$F86</f>
        <v>0.9</v>
      </c>
      <c r="AV321" s="23">
        <f>STAFFPLAN_CWS!$F86</f>
        <v>0.9</v>
      </c>
      <c r="AW321" s="23">
        <f>STAFFPLAN_CWS!$F86</f>
        <v>0.9</v>
      </c>
      <c r="AX321" s="23">
        <f>STAFFPLAN_CWS!$F86</f>
        <v>0.9</v>
      </c>
      <c r="AY321" s="23">
        <f>STAFFPLAN_CWS!$F86</f>
        <v>0.9</v>
      </c>
      <c r="AZ321" s="23">
        <f>STAFFPLAN_CWS!$F86</f>
        <v>0.9</v>
      </c>
      <c r="BA321" s="23">
        <f>STAFFPLAN_CWS!$F86</f>
        <v>0.9</v>
      </c>
      <c r="BB321" s="23">
        <f>STAFFPLAN_CWS!$F86</f>
        <v>0.9</v>
      </c>
      <c r="BC321" s="23">
        <f>STAFFPLAN_CWS!$F86</f>
        <v>0.9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1">G320*G321</f>
        <v>0</v>
      </c>
      <c r="H322" s="26">
        <f t="shared" si="181"/>
        <v>0</v>
      </c>
      <c r="I322" s="26">
        <f t="shared" si="181"/>
        <v>0</v>
      </c>
      <c r="J322" s="26">
        <f t="shared" si="181"/>
        <v>0</v>
      </c>
      <c r="K322" s="26">
        <f t="shared" si="181"/>
        <v>0</v>
      </c>
      <c r="L322" s="26">
        <f t="shared" si="181"/>
        <v>0</v>
      </c>
      <c r="M322" s="26">
        <f t="shared" si="181"/>
        <v>0</v>
      </c>
      <c r="N322" s="26">
        <f t="shared" si="181"/>
        <v>0</v>
      </c>
      <c r="O322" s="26">
        <f t="shared" si="181"/>
        <v>0</v>
      </c>
      <c r="P322" s="26">
        <f t="shared" si="181"/>
        <v>0</v>
      </c>
      <c r="Q322" s="26">
        <f t="shared" si="181"/>
        <v>0</v>
      </c>
      <c r="R322" s="26">
        <f t="shared" si="181"/>
        <v>0</v>
      </c>
      <c r="S322" s="26">
        <f t="shared" si="181"/>
        <v>0</v>
      </c>
      <c r="T322" s="26">
        <f t="shared" si="181"/>
        <v>0</v>
      </c>
      <c r="U322" s="26">
        <f t="shared" si="181"/>
        <v>0</v>
      </c>
      <c r="V322" s="26">
        <f t="shared" si="181"/>
        <v>0</v>
      </c>
      <c r="W322" s="26">
        <f t="shared" si="181"/>
        <v>0</v>
      </c>
      <c r="X322" s="26">
        <f t="shared" si="181"/>
        <v>0</v>
      </c>
      <c r="Y322" s="26">
        <f t="shared" si="181"/>
        <v>0</v>
      </c>
      <c r="Z322" s="26">
        <f t="shared" si="181"/>
        <v>0</v>
      </c>
      <c r="AA322" s="26">
        <f t="shared" si="181"/>
        <v>0</v>
      </c>
      <c r="AB322" s="26">
        <f t="shared" si="181"/>
        <v>0</v>
      </c>
      <c r="AC322" s="26">
        <f t="shared" si="181"/>
        <v>0</v>
      </c>
      <c r="AD322" s="26">
        <f t="shared" si="181"/>
        <v>0</v>
      </c>
      <c r="AE322" s="26">
        <f t="shared" si="181"/>
        <v>0</v>
      </c>
      <c r="AF322" s="26">
        <f t="shared" si="181"/>
        <v>0</v>
      </c>
      <c r="AG322" s="26">
        <f t="shared" si="181"/>
        <v>0</v>
      </c>
      <c r="AH322" s="26">
        <f t="shared" si="181"/>
        <v>0</v>
      </c>
      <c r="AI322" s="26">
        <f t="shared" si="181"/>
        <v>0</v>
      </c>
      <c r="AJ322" s="26">
        <f t="shared" si="181"/>
        <v>0</v>
      </c>
      <c r="AK322" s="26">
        <f t="shared" si="181"/>
        <v>0</v>
      </c>
      <c r="AL322" s="26">
        <f t="shared" si="181"/>
        <v>0</v>
      </c>
      <c r="AM322" s="26">
        <f t="shared" ref="AM322:BO322" si="182">AM320*AM321</f>
        <v>0</v>
      </c>
      <c r="AN322" s="26">
        <f t="shared" si="182"/>
        <v>0</v>
      </c>
      <c r="AO322" s="26">
        <f t="shared" si="182"/>
        <v>0</v>
      </c>
      <c r="AP322" s="26">
        <f t="shared" si="182"/>
        <v>0</v>
      </c>
      <c r="AQ322" s="26">
        <f t="shared" si="182"/>
        <v>0</v>
      </c>
      <c r="AR322" s="26">
        <f t="shared" si="182"/>
        <v>0</v>
      </c>
      <c r="AS322" s="26">
        <f t="shared" si="182"/>
        <v>0</v>
      </c>
      <c r="AT322" s="26">
        <f t="shared" si="182"/>
        <v>0</v>
      </c>
      <c r="AU322" s="26">
        <f t="shared" si="182"/>
        <v>0</v>
      </c>
      <c r="AV322" s="26">
        <f t="shared" si="182"/>
        <v>0</v>
      </c>
      <c r="AW322" s="26">
        <f t="shared" si="182"/>
        <v>0</v>
      </c>
      <c r="AX322" s="26">
        <f t="shared" si="182"/>
        <v>0</v>
      </c>
      <c r="AY322" s="26">
        <f t="shared" si="182"/>
        <v>0</v>
      </c>
      <c r="AZ322" s="26">
        <f t="shared" si="182"/>
        <v>0</v>
      </c>
      <c r="BA322" s="26">
        <f t="shared" si="182"/>
        <v>0</v>
      </c>
      <c r="BB322" s="26">
        <f t="shared" si="182"/>
        <v>0</v>
      </c>
      <c r="BC322" s="26">
        <f t="shared" si="182"/>
        <v>0</v>
      </c>
      <c r="BD322" s="26">
        <f t="shared" si="182"/>
        <v>0</v>
      </c>
      <c r="BE322" s="26">
        <f t="shared" si="182"/>
        <v>0</v>
      </c>
      <c r="BF322" s="26">
        <f t="shared" si="182"/>
        <v>0</v>
      </c>
      <c r="BG322" s="26">
        <f t="shared" si="182"/>
        <v>0</v>
      </c>
      <c r="BH322" s="26">
        <f t="shared" si="182"/>
        <v>0</v>
      </c>
      <c r="BI322" s="26">
        <f t="shared" si="182"/>
        <v>0</v>
      </c>
      <c r="BJ322" s="26">
        <f t="shared" si="182"/>
        <v>0</v>
      </c>
      <c r="BK322" s="26">
        <f t="shared" si="182"/>
        <v>0</v>
      </c>
      <c r="BL322" s="26">
        <f t="shared" si="182"/>
        <v>0</v>
      </c>
      <c r="BM322" s="26">
        <f t="shared" si="182"/>
        <v>0</v>
      </c>
      <c r="BN322" s="26">
        <f t="shared" si="182"/>
        <v>0</v>
      </c>
      <c r="BO322" s="26">
        <f t="shared" si="182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3">G322+G323</f>
        <v>0</v>
      </c>
      <c r="H324" s="26">
        <f t="shared" si="183"/>
        <v>0</v>
      </c>
      <c r="I324" s="26">
        <f t="shared" si="183"/>
        <v>0</v>
      </c>
      <c r="J324" s="26">
        <f t="shared" si="183"/>
        <v>0</v>
      </c>
      <c r="K324" s="26">
        <f t="shared" si="183"/>
        <v>0</v>
      </c>
      <c r="L324" s="26">
        <f t="shared" si="183"/>
        <v>0</v>
      </c>
      <c r="M324" s="26">
        <f t="shared" si="183"/>
        <v>0</v>
      </c>
      <c r="N324" s="26">
        <f t="shared" si="183"/>
        <v>0</v>
      </c>
      <c r="O324" s="26">
        <f t="shared" si="183"/>
        <v>0</v>
      </c>
      <c r="P324" s="26">
        <f t="shared" si="183"/>
        <v>0</v>
      </c>
      <c r="Q324" s="26">
        <f t="shared" si="183"/>
        <v>0</v>
      </c>
      <c r="R324" s="26">
        <f t="shared" si="183"/>
        <v>0</v>
      </c>
      <c r="S324" s="26">
        <f t="shared" si="183"/>
        <v>0</v>
      </c>
      <c r="T324" s="26">
        <f t="shared" si="183"/>
        <v>0</v>
      </c>
      <c r="U324" s="26">
        <f t="shared" si="183"/>
        <v>0</v>
      </c>
      <c r="V324" s="26">
        <f t="shared" si="183"/>
        <v>0</v>
      </c>
      <c r="W324" s="26">
        <f t="shared" si="183"/>
        <v>0</v>
      </c>
      <c r="X324" s="26">
        <f t="shared" si="183"/>
        <v>0</v>
      </c>
      <c r="Y324" s="26">
        <f t="shared" si="183"/>
        <v>0</v>
      </c>
      <c r="Z324" s="26">
        <f t="shared" si="183"/>
        <v>0</v>
      </c>
      <c r="AA324" s="26">
        <f t="shared" si="183"/>
        <v>0</v>
      </c>
      <c r="AB324" s="26">
        <f t="shared" si="183"/>
        <v>0</v>
      </c>
      <c r="AC324" s="26">
        <f t="shared" si="183"/>
        <v>0</v>
      </c>
      <c r="AD324" s="26">
        <f t="shared" si="183"/>
        <v>0</v>
      </c>
      <c r="AE324" s="26">
        <f t="shared" si="183"/>
        <v>0</v>
      </c>
      <c r="AF324" s="26">
        <f t="shared" si="183"/>
        <v>0</v>
      </c>
      <c r="AG324" s="26">
        <f t="shared" si="183"/>
        <v>0</v>
      </c>
      <c r="AH324" s="26">
        <f t="shared" si="183"/>
        <v>0</v>
      </c>
      <c r="AI324" s="26">
        <f t="shared" si="183"/>
        <v>0</v>
      </c>
      <c r="AJ324" s="26">
        <f t="shared" si="183"/>
        <v>0</v>
      </c>
      <c r="AK324" s="26">
        <f t="shared" si="183"/>
        <v>0</v>
      </c>
      <c r="AL324" s="26">
        <f t="shared" si="183"/>
        <v>0</v>
      </c>
      <c r="AM324" s="26">
        <f t="shared" ref="AM324:BO324" si="184">AM322+AM323</f>
        <v>0</v>
      </c>
      <c r="AN324" s="26">
        <f t="shared" si="184"/>
        <v>0</v>
      </c>
      <c r="AO324" s="26">
        <f t="shared" si="184"/>
        <v>0</v>
      </c>
      <c r="AP324" s="26">
        <f t="shared" si="184"/>
        <v>0</v>
      </c>
      <c r="AQ324" s="26">
        <f t="shared" si="184"/>
        <v>0</v>
      </c>
      <c r="AR324" s="26">
        <f t="shared" si="184"/>
        <v>0</v>
      </c>
      <c r="AS324" s="26">
        <f t="shared" si="184"/>
        <v>0</v>
      </c>
      <c r="AT324" s="26">
        <f t="shared" si="184"/>
        <v>0</v>
      </c>
      <c r="AU324" s="26">
        <f t="shared" si="184"/>
        <v>0</v>
      </c>
      <c r="AV324" s="26">
        <f t="shared" si="184"/>
        <v>0</v>
      </c>
      <c r="AW324" s="26">
        <f t="shared" si="184"/>
        <v>0</v>
      </c>
      <c r="AX324" s="26">
        <f t="shared" si="184"/>
        <v>0</v>
      </c>
      <c r="AY324" s="26">
        <f t="shared" si="184"/>
        <v>0</v>
      </c>
      <c r="AZ324" s="26">
        <f t="shared" si="184"/>
        <v>0</v>
      </c>
      <c r="BA324" s="26">
        <f t="shared" si="184"/>
        <v>0</v>
      </c>
      <c r="BB324" s="26">
        <f t="shared" si="184"/>
        <v>0</v>
      </c>
      <c r="BC324" s="26">
        <f t="shared" si="184"/>
        <v>0</v>
      </c>
      <c r="BD324" s="26">
        <f t="shared" si="184"/>
        <v>0</v>
      </c>
      <c r="BE324" s="26">
        <f t="shared" si="184"/>
        <v>0</v>
      </c>
      <c r="BF324" s="26">
        <f t="shared" si="184"/>
        <v>0</v>
      </c>
      <c r="BG324" s="26">
        <f t="shared" si="184"/>
        <v>0</v>
      </c>
      <c r="BH324" s="26">
        <f t="shared" si="184"/>
        <v>0</v>
      </c>
      <c r="BI324" s="26">
        <f t="shared" si="184"/>
        <v>0</v>
      </c>
      <c r="BJ324" s="26">
        <f t="shared" si="184"/>
        <v>0</v>
      </c>
      <c r="BK324" s="26">
        <f t="shared" si="184"/>
        <v>0</v>
      </c>
      <c r="BL324" s="26">
        <f t="shared" si="184"/>
        <v>0</v>
      </c>
      <c r="BM324" s="26">
        <f t="shared" si="184"/>
        <v>0</v>
      </c>
      <c r="BN324" s="26">
        <f t="shared" si="184"/>
        <v>0</v>
      </c>
      <c r="BO324" s="26">
        <f t="shared" si="184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5">G64*$C64</f>
        <v>0</v>
      </c>
      <c r="H326" s="26">
        <f t="shared" si="185"/>
        <v>0</v>
      </c>
      <c r="I326" s="26">
        <f t="shared" si="185"/>
        <v>0</v>
      </c>
      <c r="J326" s="26">
        <f t="shared" si="185"/>
        <v>0</v>
      </c>
      <c r="K326" s="26">
        <f t="shared" si="185"/>
        <v>0</v>
      </c>
      <c r="L326" s="26">
        <f t="shared" si="185"/>
        <v>0</v>
      </c>
      <c r="M326" s="26">
        <f t="shared" si="185"/>
        <v>0</v>
      </c>
      <c r="N326" s="26">
        <f t="shared" si="185"/>
        <v>0</v>
      </c>
      <c r="O326" s="26">
        <f t="shared" si="185"/>
        <v>0</v>
      </c>
      <c r="P326" s="26">
        <f t="shared" si="185"/>
        <v>0</v>
      </c>
      <c r="Q326" s="26">
        <f t="shared" si="185"/>
        <v>0</v>
      </c>
      <c r="R326" s="26">
        <f t="shared" si="185"/>
        <v>0</v>
      </c>
      <c r="S326" s="26">
        <f t="shared" si="185"/>
        <v>0</v>
      </c>
      <c r="T326" s="26">
        <f t="shared" si="185"/>
        <v>0</v>
      </c>
      <c r="U326" s="26">
        <f t="shared" si="185"/>
        <v>0</v>
      </c>
      <c r="V326" s="26">
        <f t="shared" si="185"/>
        <v>0</v>
      </c>
      <c r="W326" s="26">
        <f t="shared" si="185"/>
        <v>0</v>
      </c>
      <c r="X326" s="26">
        <f t="shared" si="185"/>
        <v>0</v>
      </c>
      <c r="Y326" s="26">
        <f t="shared" si="185"/>
        <v>0</v>
      </c>
      <c r="Z326" s="26">
        <f t="shared" si="185"/>
        <v>0</v>
      </c>
      <c r="AA326" s="26">
        <f t="shared" si="185"/>
        <v>0</v>
      </c>
      <c r="AB326" s="26">
        <f t="shared" si="185"/>
        <v>0</v>
      </c>
      <c r="AC326" s="26">
        <f t="shared" si="185"/>
        <v>0</v>
      </c>
      <c r="AD326" s="26">
        <f t="shared" si="185"/>
        <v>0</v>
      </c>
      <c r="AE326" s="26">
        <f t="shared" si="185"/>
        <v>0</v>
      </c>
      <c r="AF326" s="26">
        <f t="shared" si="185"/>
        <v>0</v>
      </c>
      <c r="AG326" s="26">
        <f t="shared" si="185"/>
        <v>0</v>
      </c>
      <c r="AH326" s="26">
        <f t="shared" si="185"/>
        <v>0</v>
      </c>
      <c r="AI326" s="26">
        <f t="shared" si="185"/>
        <v>0</v>
      </c>
      <c r="AJ326" s="26">
        <f t="shared" si="185"/>
        <v>0</v>
      </c>
      <c r="AK326" s="26">
        <f t="shared" si="185"/>
        <v>0</v>
      </c>
      <c r="AL326" s="26">
        <f t="shared" si="185"/>
        <v>0</v>
      </c>
      <c r="AM326" s="26">
        <f t="shared" ref="AM326:BO326" si="186">AM64*$C64</f>
        <v>0</v>
      </c>
      <c r="AN326" s="26">
        <f t="shared" si="186"/>
        <v>0</v>
      </c>
      <c r="AO326" s="26">
        <f t="shared" si="186"/>
        <v>0</v>
      </c>
      <c r="AP326" s="26">
        <f t="shared" si="186"/>
        <v>0</v>
      </c>
      <c r="AQ326" s="26">
        <f t="shared" si="186"/>
        <v>0</v>
      </c>
      <c r="AR326" s="26">
        <f t="shared" si="186"/>
        <v>0</v>
      </c>
      <c r="AS326" s="26">
        <f t="shared" si="186"/>
        <v>0</v>
      </c>
      <c r="AT326" s="26">
        <f t="shared" si="186"/>
        <v>0</v>
      </c>
      <c r="AU326" s="26">
        <f t="shared" si="186"/>
        <v>0</v>
      </c>
      <c r="AV326" s="26">
        <f t="shared" si="186"/>
        <v>0</v>
      </c>
      <c r="AW326" s="26">
        <f t="shared" si="186"/>
        <v>0</v>
      </c>
      <c r="AX326" s="26">
        <f t="shared" si="186"/>
        <v>0</v>
      </c>
      <c r="AY326" s="26">
        <f t="shared" si="186"/>
        <v>0</v>
      </c>
      <c r="AZ326" s="26">
        <f t="shared" si="186"/>
        <v>0</v>
      </c>
      <c r="BA326" s="26">
        <f t="shared" si="186"/>
        <v>0</v>
      </c>
      <c r="BB326" s="26">
        <f t="shared" si="186"/>
        <v>0</v>
      </c>
      <c r="BC326" s="26">
        <f t="shared" si="186"/>
        <v>0</v>
      </c>
      <c r="BD326" s="26">
        <f t="shared" si="186"/>
        <v>0</v>
      </c>
      <c r="BE326" s="26">
        <f t="shared" si="186"/>
        <v>0</v>
      </c>
      <c r="BF326" s="26">
        <f t="shared" si="186"/>
        <v>0</v>
      </c>
      <c r="BG326" s="26">
        <f t="shared" si="186"/>
        <v>0</v>
      </c>
      <c r="BH326" s="26">
        <f t="shared" si="186"/>
        <v>0</v>
      </c>
      <c r="BI326" s="26">
        <f t="shared" si="186"/>
        <v>0</v>
      </c>
      <c r="BJ326" s="26">
        <f t="shared" si="186"/>
        <v>0</v>
      </c>
      <c r="BK326" s="26">
        <f t="shared" si="186"/>
        <v>0</v>
      </c>
      <c r="BL326" s="26">
        <f t="shared" si="186"/>
        <v>0</v>
      </c>
      <c r="BM326" s="26">
        <f t="shared" si="186"/>
        <v>0</v>
      </c>
      <c r="BN326" s="26">
        <f t="shared" si="186"/>
        <v>0</v>
      </c>
      <c r="BO326" s="26">
        <f t="shared" si="186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7">G66*$C66</f>
        <v>0</v>
      </c>
      <c r="H329" s="26">
        <f t="shared" si="187"/>
        <v>0</v>
      </c>
      <c r="I329" s="26">
        <f t="shared" si="187"/>
        <v>0</v>
      </c>
      <c r="J329" s="26">
        <f t="shared" si="187"/>
        <v>0</v>
      </c>
      <c r="K329" s="26">
        <f t="shared" si="187"/>
        <v>0</v>
      </c>
      <c r="L329" s="26">
        <f t="shared" si="187"/>
        <v>0</v>
      </c>
      <c r="M329" s="26">
        <f t="shared" si="187"/>
        <v>0</v>
      </c>
      <c r="N329" s="26">
        <f t="shared" si="187"/>
        <v>0</v>
      </c>
      <c r="O329" s="26">
        <f t="shared" si="187"/>
        <v>0</v>
      </c>
      <c r="P329" s="26">
        <f t="shared" si="187"/>
        <v>0</v>
      </c>
      <c r="Q329" s="26">
        <f t="shared" si="187"/>
        <v>0</v>
      </c>
      <c r="R329" s="26">
        <f t="shared" si="187"/>
        <v>0</v>
      </c>
      <c r="S329" s="26">
        <f t="shared" si="187"/>
        <v>0</v>
      </c>
      <c r="T329" s="26">
        <f t="shared" si="187"/>
        <v>0</v>
      </c>
      <c r="U329" s="26">
        <f t="shared" si="187"/>
        <v>0</v>
      </c>
      <c r="V329" s="26">
        <f t="shared" si="187"/>
        <v>0</v>
      </c>
      <c r="W329" s="26">
        <f t="shared" si="187"/>
        <v>0</v>
      </c>
      <c r="X329" s="26">
        <f t="shared" si="187"/>
        <v>0</v>
      </c>
      <c r="Y329" s="26">
        <f t="shared" si="187"/>
        <v>0</v>
      </c>
      <c r="Z329" s="26">
        <f t="shared" si="187"/>
        <v>0</v>
      </c>
      <c r="AA329" s="26">
        <f t="shared" si="187"/>
        <v>0</v>
      </c>
      <c r="AB329" s="26">
        <f t="shared" si="187"/>
        <v>0</v>
      </c>
      <c r="AC329" s="26">
        <f t="shared" si="187"/>
        <v>0</v>
      </c>
      <c r="AD329" s="26">
        <f t="shared" si="187"/>
        <v>0</v>
      </c>
      <c r="AE329" s="26">
        <f t="shared" si="187"/>
        <v>0</v>
      </c>
      <c r="AF329" s="26">
        <f t="shared" si="187"/>
        <v>0</v>
      </c>
      <c r="AG329" s="26">
        <f t="shared" si="187"/>
        <v>0</v>
      </c>
      <c r="AH329" s="26">
        <f t="shared" si="187"/>
        <v>0</v>
      </c>
      <c r="AI329" s="26">
        <f t="shared" si="187"/>
        <v>0</v>
      </c>
      <c r="AJ329" s="26">
        <f t="shared" si="187"/>
        <v>0</v>
      </c>
      <c r="AK329" s="26">
        <f t="shared" si="187"/>
        <v>0</v>
      </c>
      <c r="AL329" s="26">
        <f t="shared" si="187"/>
        <v>0</v>
      </c>
      <c r="AM329" s="26">
        <f t="shared" ref="AM329:BO329" si="188">AM66*$C66</f>
        <v>0</v>
      </c>
      <c r="AN329" s="26">
        <f t="shared" si="188"/>
        <v>0</v>
      </c>
      <c r="AO329" s="26">
        <f t="shared" si="188"/>
        <v>0</v>
      </c>
      <c r="AP329" s="26">
        <f t="shared" si="188"/>
        <v>0</v>
      </c>
      <c r="AQ329" s="26">
        <f t="shared" si="188"/>
        <v>0</v>
      </c>
      <c r="AR329" s="26">
        <f t="shared" si="188"/>
        <v>0</v>
      </c>
      <c r="AS329" s="26">
        <f t="shared" si="188"/>
        <v>0</v>
      </c>
      <c r="AT329" s="26">
        <f t="shared" si="188"/>
        <v>0</v>
      </c>
      <c r="AU329" s="26">
        <f t="shared" si="188"/>
        <v>0</v>
      </c>
      <c r="AV329" s="26">
        <f t="shared" si="188"/>
        <v>0</v>
      </c>
      <c r="AW329" s="26">
        <f t="shared" si="188"/>
        <v>0</v>
      </c>
      <c r="AX329" s="26">
        <f t="shared" si="188"/>
        <v>0</v>
      </c>
      <c r="AY329" s="26">
        <f t="shared" si="188"/>
        <v>0</v>
      </c>
      <c r="AZ329" s="26">
        <f t="shared" si="188"/>
        <v>0</v>
      </c>
      <c r="BA329" s="26">
        <f t="shared" si="188"/>
        <v>0</v>
      </c>
      <c r="BB329" s="26">
        <f t="shared" si="188"/>
        <v>0</v>
      </c>
      <c r="BC329" s="26">
        <f t="shared" si="188"/>
        <v>0</v>
      </c>
      <c r="BD329" s="26">
        <f t="shared" si="188"/>
        <v>0</v>
      </c>
      <c r="BE329" s="26">
        <f t="shared" si="188"/>
        <v>0</v>
      </c>
      <c r="BF329" s="26">
        <f t="shared" si="188"/>
        <v>0</v>
      </c>
      <c r="BG329" s="26">
        <f t="shared" si="188"/>
        <v>0</v>
      </c>
      <c r="BH329" s="26">
        <f t="shared" si="188"/>
        <v>0</v>
      </c>
      <c r="BI329" s="26">
        <f t="shared" si="188"/>
        <v>0</v>
      </c>
      <c r="BJ329" s="26">
        <f t="shared" si="188"/>
        <v>0</v>
      </c>
      <c r="BK329" s="26">
        <f t="shared" si="188"/>
        <v>0</v>
      </c>
      <c r="BL329" s="26">
        <f t="shared" si="188"/>
        <v>0</v>
      </c>
      <c r="BM329" s="26">
        <f t="shared" si="188"/>
        <v>0</v>
      </c>
      <c r="BN329" s="26">
        <f t="shared" si="188"/>
        <v>0</v>
      </c>
      <c r="BO329" s="26">
        <f t="shared" si="188"/>
        <v>0</v>
      </c>
    </row>
    <row r="330" spans="1:67" hidden="1" outlineLevel="2" x14ac:dyDescent="0.15">
      <c r="A330" s="47" t="s">
        <v>62</v>
      </c>
      <c r="G330" s="23">
        <f>STAFFPLAN_CWS!$B90</f>
        <v>0.6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0.8</v>
      </c>
      <c r="AG330" s="23">
        <f>STAFFPLAN_CWS!$E90</f>
        <v>0.8</v>
      </c>
      <c r="AH330" s="23">
        <f>STAFFPLAN_CWS!$E90</f>
        <v>0.8</v>
      </c>
      <c r="AI330" s="23">
        <f>STAFFPLAN_CWS!$E90</f>
        <v>0.8</v>
      </c>
      <c r="AJ330" s="23">
        <f>STAFFPLAN_CWS!$E90</f>
        <v>0.8</v>
      </c>
      <c r="AK330" s="23">
        <f>STAFFPLAN_CWS!$E90</f>
        <v>0.8</v>
      </c>
      <c r="AL330" s="23">
        <f>STAFFPLAN_CWS!$E90</f>
        <v>0.8</v>
      </c>
      <c r="AM330" s="23">
        <f>STAFFPLAN_CWS!$E90</f>
        <v>0.8</v>
      </c>
      <c r="AN330" s="23">
        <f>STAFFPLAN_CWS!$E90</f>
        <v>0.8</v>
      </c>
      <c r="AO330" s="23">
        <f>STAFFPLAN_CWS!$E90</f>
        <v>0.8</v>
      </c>
      <c r="AP330" s="23">
        <f>STAFFPLAN_CWS!$E90</f>
        <v>0.8</v>
      </c>
      <c r="AQ330" s="23">
        <f>STAFFPLAN_CWS!$E90</f>
        <v>0.8</v>
      </c>
      <c r="AR330" s="23">
        <f>STAFFPLAN_CWS!$F90</f>
        <v>0.9</v>
      </c>
      <c r="AS330" s="23">
        <f>STAFFPLAN_CWS!$F90</f>
        <v>0.9</v>
      </c>
      <c r="AT330" s="23">
        <f>STAFFPLAN_CWS!$F90</f>
        <v>0.9</v>
      </c>
      <c r="AU330" s="23">
        <f>STAFFPLAN_CWS!$F90</f>
        <v>0.9</v>
      </c>
      <c r="AV330" s="23">
        <f>STAFFPLAN_CWS!$F90</f>
        <v>0.9</v>
      </c>
      <c r="AW330" s="23">
        <f>STAFFPLAN_CWS!$F90</f>
        <v>0.9</v>
      </c>
      <c r="AX330" s="23">
        <f>STAFFPLAN_CWS!$F90</f>
        <v>0.9</v>
      </c>
      <c r="AY330" s="23">
        <f>STAFFPLAN_CWS!$F90</f>
        <v>0.9</v>
      </c>
      <c r="AZ330" s="23">
        <f>STAFFPLAN_CWS!$F90</f>
        <v>0.9</v>
      </c>
      <c r="BA330" s="23">
        <f>STAFFPLAN_CWS!$F90</f>
        <v>0.9</v>
      </c>
      <c r="BB330" s="23">
        <f>STAFFPLAN_CWS!$F90</f>
        <v>0.9</v>
      </c>
      <c r="BC330" s="23">
        <f>STAFFPLAN_CWS!$F90</f>
        <v>0.9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89">G329*G330</f>
        <v>0</v>
      </c>
      <c r="H331" s="26">
        <f t="shared" si="189"/>
        <v>0</v>
      </c>
      <c r="I331" s="26">
        <f t="shared" si="189"/>
        <v>0</v>
      </c>
      <c r="J331" s="26">
        <f t="shared" si="189"/>
        <v>0</v>
      </c>
      <c r="K331" s="26">
        <f t="shared" si="189"/>
        <v>0</v>
      </c>
      <c r="L331" s="26">
        <f t="shared" si="189"/>
        <v>0</v>
      </c>
      <c r="M331" s="26">
        <f t="shared" si="189"/>
        <v>0</v>
      </c>
      <c r="N331" s="26">
        <f t="shared" si="189"/>
        <v>0</v>
      </c>
      <c r="O331" s="26">
        <f t="shared" si="189"/>
        <v>0</v>
      </c>
      <c r="P331" s="26">
        <f t="shared" si="189"/>
        <v>0</v>
      </c>
      <c r="Q331" s="26">
        <f t="shared" si="189"/>
        <v>0</v>
      </c>
      <c r="R331" s="26">
        <f t="shared" si="189"/>
        <v>0</v>
      </c>
      <c r="S331" s="26">
        <f t="shared" si="189"/>
        <v>0</v>
      </c>
      <c r="T331" s="26">
        <f t="shared" si="189"/>
        <v>0</v>
      </c>
      <c r="U331" s="26">
        <f t="shared" si="189"/>
        <v>0</v>
      </c>
      <c r="V331" s="26">
        <f t="shared" si="189"/>
        <v>0</v>
      </c>
      <c r="W331" s="26">
        <f t="shared" si="189"/>
        <v>0</v>
      </c>
      <c r="X331" s="26">
        <f t="shared" si="189"/>
        <v>0</v>
      </c>
      <c r="Y331" s="26">
        <f t="shared" si="189"/>
        <v>0</v>
      </c>
      <c r="Z331" s="26">
        <f t="shared" si="189"/>
        <v>0</v>
      </c>
      <c r="AA331" s="26">
        <f t="shared" si="189"/>
        <v>0</v>
      </c>
      <c r="AB331" s="26">
        <f t="shared" si="189"/>
        <v>0</v>
      </c>
      <c r="AC331" s="26">
        <f t="shared" si="189"/>
        <v>0</v>
      </c>
      <c r="AD331" s="26">
        <f t="shared" si="189"/>
        <v>0</v>
      </c>
      <c r="AE331" s="26">
        <f t="shared" si="189"/>
        <v>0</v>
      </c>
      <c r="AF331" s="26">
        <f t="shared" si="189"/>
        <v>0</v>
      </c>
      <c r="AG331" s="26">
        <f t="shared" si="189"/>
        <v>0</v>
      </c>
      <c r="AH331" s="26">
        <f t="shared" si="189"/>
        <v>0</v>
      </c>
      <c r="AI331" s="26">
        <f t="shared" si="189"/>
        <v>0</v>
      </c>
      <c r="AJ331" s="26">
        <f t="shared" si="189"/>
        <v>0</v>
      </c>
      <c r="AK331" s="26">
        <f t="shared" si="189"/>
        <v>0</v>
      </c>
      <c r="AL331" s="26">
        <f t="shared" si="189"/>
        <v>0</v>
      </c>
      <c r="AM331" s="26">
        <f t="shared" ref="AM331:BO331" si="190">AM329*AM330</f>
        <v>0</v>
      </c>
      <c r="AN331" s="26">
        <f t="shared" si="190"/>
        <v>0</v>
      </c>
      <c r="AO331" s="26">
        <f t="shared" si="190"/>
        <v>0</v>
      </c>
      <c r="AP331" s="26">
        <f t="shared" si="190"/>
        <v>0</v>
      </c>
      <c r="AQ331" s="26">
        <f t="shared" si="190"/>
        <v>0</v>
      </c>
      <c r="AR331" s="26">
        <f t="shared" si="190"/>
        <v>0</v>
      </c>
      <c r="AS331" s="26">
        <f t="shared" si="190"/>
        <v>0</v>
      </c>
      <c r="AT331" s="26">
        <f t="shared" si="190"/>
        <v>0</v>
      </c>
      <c r="AU331" s="26">
        <f t="shared" si="190"/>
        <v>0</v>
      </c>
      <c r="AV331" s="26">
        <f t="shared" si="190"/>
        <v>0</v>
      </c>
      <c r="AW331" s="26">
        <f t="shared" si="190"/>
        <v>0</v>
      </c>
      <c r="AX331" s="26">
        <f t="shared" si="190"/>
        <v>0</v>
      </c>
      <c r="AY331" s="26">
        <f t="shared" si="190"/>
        <v>0</v>
      </c>
      <c r="AZ331" s="26">
        <f t="shared" si="190"/>
        <v>0</v>
      </c>
      <c r="BA331" s="26">
        <f t="shared" si="190"/>
        <v>0</v>
      </c>
      <c r="BB331" s="26">
        <f t="shared" si="190"/>
        <v>0</v>
      </c>
      <c r="BC331" s="26">
        <f t="shared" si="190"/>
        <v>0</v>
      </c>
      <c r="BD331" s="26">
        <f t="shared" si="190"/>
        <v>0</v>
      </c>
      <c r="BE331" s="26">
        <f t="shared" si="190"/>
        <v>0</v>
      </c>
      <c r="BF331" s="26">
        <f t="shared" si="190"/>
        <v>0</v>
      </c>
      <c r="BG331" s="26">
        <f t="shared" si="190"/>
        <v>0</v>
      </c>
      <c r="BH331" s="26">
        <f t="shared" si="190"/>
        <v>0</v>
      </c>
      <c r="BI331" s="26">
        <f t="shared" si="190"/>
        <v>0</v>
      </c>
      <c r="BJ331" s="26">
        <f t="shared" si="190"/>
        <v>0</v>
      </c>
      <c r="BK331" s="26">
        <f t="shared" si="190"/>
        <v>0</v>
      </c>
      <c r="BL331" s="26">
        <f t="shared" si="190"/>
        <v>0</v>
      </c>
      <c r="BM331" s="26">
        <f t="shared" si="190"/>
        <v>0</v>
      </c>
      <c r="BN331" s="26">
        <f t="shared" si="190"/>
        <v>0</v>
      </c>
      <c r="BO331" s="26">
        <f t="shared" si="190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1">G331+G332</f>
        <v>0</v>
      </c>
      <c r="H333" s="26">
        <f t="shared" si="191"/>
        <v>0</v>
      </c>
      <c r="I333" s="26">
        <f t="shared" si="191"/>
        <v>0</v>
      </c>
      <c r="J333" s="26">
        <f t="shared" si="191"/>
        <v>0</v>
      </c>
      <c r="K333" s="26">
        <f t="shared" si="191"/>
        <v>0</v>
      </c>
      <c r="L333" s="26">
        <f t="shared" si="191"/>
        <v>0</v>
      </c>
      <c r="M333" s="26">
        <f t="shared" si="191"/>
        <v>0</v>
      </c>
      <c r="N333" s="26">
        <f t="shared" si="191"/>
        <v>0</v>
      </c>
      <c r="O333" s="26">
        <f t="shared" si="191"/>
        <v>0</v>
      </c>
      <c r="P333" s="26">
        <f t="shared" si="191"/>
        <v>0</v>
      </c>
      <c r="Q333" s="26">
        <f t="shared" si="191"/>
        <v>0</v>
      </c>
      <c r="R333" s="26">
        <f t="shared" si="191"/>
        <v>0</v>
      </c>
      <c r="S333" s="26">
        <f t="shared" si="191"/>
        <v>0</v>
      </c>
      <c r="T333" s="26">
        <f t="shared" si="191"/>
        <v>0</v>
      </c>
      <c r="U333" s="26">
        <f t="shared" si="191"/>
        <v>0</v>
      </c>
      <c r="V333" s="26">
        <f t="shared" si="191"/>
        <v>0</v>
      </c>
      <c r="W333" s="26">
        <f t="shared" si="191"/>
        <v>0</v>
      </c>
      <c r="X333" s="26">
        <f t="shared" si="191"/>
        <v>0</v>
      </c>
      <c r="Y333" s="26">
        <f t="shared" si="191"/>
        <v>0</v>
      </c>
      <c r="Z333" s="26">
        <f t="shared" si="191"/>
        <v>0</v>
      </c>
      <c r="AA333" s="26">
        <f t="shared" si="191"/>
        <v>0</v>
      </c>
      <c r="AB333" s="26">
        <f t="shared" si="191"/>
        <v>0</v>
      </c>
      <c r="AC333" s="26">
        <f t="shared" si="191"/>
        <v>0</v>
      </c>
      <c r="AD333" s="26">
        <f t="shared" si="191"/>
        <v>0</v>
      </c>
      <c r="AE333" s="26">
        <f t="shared" si="191"/>
        <v>0</v>
      </c>
      <c r="AF333" s="26">
        <f t="shared" si="191"/>
        <v>0</v>
      </c>
      <c r="AG333" s="26">
        <f t="shared" si="191"/>
        <v>0</v>
      </c>
      <c r="AH333" s="26">
        <f t="shared" si="191"/>
        <v>0</v>
      </c>
      <c r="AI333" s="26">
        <f t="shared" si="191"/>
        <v>0</v>
      </c>
      <c r="AJ333" s="26">
        <f t="shared" si="191"/>
        <v>0</v>
      </c>
      <c r="AK333" s="26">
        <f t="shared" si="191"/>
        <v>0</v>
      </c>
      <c r="AL333" s="26">
        <f t="shared" si="191"/>
        <v>0</v>
      </c>
      <c r="AM333" s="26">
        <f t="shared" ref="AM333:BO333" si="192">AM331+AM332</f>
        <v>0</v>
      </c>
      <c r="AN333" s="26">
        <f t="shared" si="192"/>
        <v>0</v>
      </c>
      <c r="AO333" s="26">
        <f t="shared" si="192"/>
        <v>0</v>
      </c>
      <c r="AP333" s="26">
        <f t="shared" si="192"/>
        <v>0</v>
      </c>
      <c r="AQ333" s="26">
        <f t="shared" si="192"/>
        <v>0</v>
      </c>
      <c r="AR333" s="26">
        <f t="shared" si="192"/>
        <v>0</v>
      </c>
      <c r="AS333" s="26">
        <f t="shared" si="192"/>
        <v>0</v>
      </c>
      <c r="AT333" s="26">
        <f t="shared" si="192"/>
        <v>0</v>
      </c>
      <c r="AU333" s="26">
        <f t="shared" si="192"/>
        <v>0</v>
      </c>
      <c r="AV333" s="26">
        <f t="shared" si="192"/>
        <v>0</v>
      </c>
      <c r="AW333" s="26">
        <f t="shared" si="192"/>
        <v>0</v>
      </c>
      <c r="AX333" s="26">
        <f t="shared" si="192"/>
        <v>0</v>
      </c>
      <c r="AY333" s="26">
        <f t="shared" si="192"/>
        <v>0</v>
      </c>
      <c r="AZ333" s="26">
        <f t="shared" si="192"/>
        <v>0</v>
      </c>
      <c r="BA333" s="26">
        <f t="shared" si="192"/>
        <v>0</v>
      </c>
      <c r="BB333" s="26">
        <f t="shared" si="192"/>
        <v>0</v>
      </c>
      <c r="BC333" s="26">
        <f t="shared" si="192"/>
        <v>0</v>
      </c>
      <c r="BD333" s="26">
        <f t="shared" si="192"/>
        <v>0</v>
      </c>
      <c r="BE333" s="26">
        <f t="shared" si="192"/>
        <v>0</v>
      </c>
      <c r="BF333" s="26">
        <f t="shared" si="192"/>
        <v>0</v>
      </c>
      <c r="BG333" s="26">
        <f t="shared" si="192"/>
        <v>0</v>
      </c>
      <c r="BH333" s="26">
        <f t="shared" si="192"/>
        <v>0</v>
      </c>
      <c r="BI333" s="26">
        <f t="shared" si="192"/>
        <v>0</v>
      </c>
      <c r="BJ333" s="26">
        <f t="shared" si="192"/>
        <v>0</v>
      </c>
      <c r="BK333" s="26">
        <f t="shared" si="192"/>
        <v>0</v>
      </c>
      <c r="BL333" s="26">
        <f t="shared" si="192"/>
        <v>0</v>
      </c>
      <c r="BM333" s="26">
        <f t="shared" si="192"/>
        <v>0</v>
      </c>
      <c r="BN333" s="26">
        <f t="shared" si="192"/>
        <v>0</v>
      </c>
      <c r="BO333" s="26">
        <f t="shared" si="192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3">G67*$C67</f>
        <v>0</v>
      </c>
      <c r="H335" s="26">
        <f t="shared" si="193"/>
        <v>0</v>
      </c>
      <c r="I335" s="26">
        <f t="shared" si="193"/>
        <v>0</v>
      </c>
      <c r="J335" s="26">
        <f t="shared" si="193"/>
        <v>0</v>
      </c>
      <c r="K335" s="26">
        <f t="shared" si="193"/>
        <v>0</v>
      </c>
      <c r="L335" s="26">
        <f t="shared" si="193"/>
        <v>0</v>
      </c>
      <c r="M335" s="26">
        <f t="shared" si="193"/>
        <v>0</v>
      </c>
      <c r="N335" s="26">
        <f t="shared" si="193"/>
        <v>0</v>
      </c>
      <c r="O335" s="26">
        <f t="shared" si="193"/>
        <v>0</v>
      </c>
      <c r="P335" s="26">
        <f t="shared" si="193"/>
        <v>0</v>
      </c>
      <c r="Q335" s="26">
        <f t="shared" si="193"/>
        <v>0</v>
      </c>
      <c r="R335" s="26">
        <f t="shared" si="193"/>
        <v>0</v>
      </c>
      <c r="S335" s="26">
        <f t="shared" si="193"/>
        <v>0</v>
      </c>
      <c r="T335" s="26">
        <f t="shared" si="193"/>
        <v>0</v>
      </c>
      <c r="U335" s="26">
        <f t="shared" si="193"/>
        <v>0</v>
      </c>
      <c r="V335" s="26">
        <f t="shared" si="193"/>
        <v>0</v>
      </c>
      <c r="W335" s="26">
        <f t="shared" si="193"/>
        <v>0</v>
      </c>
      <c r="X335" s="26">
        <f t="shared" si="193"/>
        <v>0</v>
      </c>
      <c r="Y335" s="26">
        <f t="shared" si="193"/>
        <v>0</v>
      </c>
      <c r="Z335" s="26">
        <f t="shared" si="193"/>
        <v>0</v>
      </c>
      <c r="AA335" s="26">
        <f t="shared" si="193"/>
        <v>0</v>
      </c>
      <c r="AB335" s="26">
        <f t="shared" si="193"/>
        <v>0</v>
      </c>
      <c r="AC335" s="26">
        <f t="shared" si="193"/>
        <v>0</v>
      </c>
      <c r="AD335" s="26">
        <f t="shared" si="193"/>
        <v>0</v>
      </c>
      <c r="AE335" s="26">
        <f t="shared" si="193"/>
        <v>0</v>
      </c>
      <c r="AF335" s="26">
        <f t="shared" si="193"/>
        <v>0</v>
      </c>
      <c r="AG335" s="26">
        <f t="shared" si="193"/>
        <v>0</v>
      </c>
      <c r="AH335" s="26">
        <f t="shared" si="193"/>
        <v>0</v>
      </c>
      <c r="AI335" s="26">
        <f t="shared" si="193"/>
        <v>0</v>
      </c>
      <c r="AJ335" s="26">
        <f t="shared" si="193"/>
        <v>0</v>
      </c>
      <c r="AK335" s="26">
        <f t="shared" si="193"/>
        <v>0</v>
      </c>
      <c r="AL335" s="26">
        <f t="shared" si="193"/>
        <v>0</v>
      </c>
      <c r="AM335" s="26">
        <f t="shared" ref="AM335:BO335" si="194">AM67*$C67</f>
        <v>0</v>
      </c>
      <c r="AN335" s="26">
        <f t="shared" si="194"/>
        <v>0</v>
      </c>
      <c r="AO335" s="26">
        <f t="shared" si="194"/>
        <v>0</v>
      </c>
      <c r="AP335" s="26">
        <f t="shared" si="194"/>
        <v>0</v>
      </c>
      <c r="AQ335" s="26">
        <f t="shared" si="194"/>
        <v>0</v>
      </c>
      <c r="AR335" s="26">
        <f t="shared" si="194"/>
        <v>0</v>
      </c>
      <c r="AS335" s="26">
        <f t="shared" si="194"/>
        <v>0</v>
      </c>
      <c r="AT335" s="26">
        <f t="shared" si="194"/>
        <v>0</v>
      </c>
      <c r="AU335" s="26">
        <f t="shared" si="194"/>
        <v>0</v>
      </c>
      <c r="AV335" s="26">
        <f t="shared" si="194"/>
        <v>0</v>
      </c>
      <c r="AW335" s="26">
        <f t="shared" si="194"/>
        <v>0</v>
      </c>
      <c r="AX335" s="26">
        <f t="shared" si="194"/>
        <v>0</v>
      </c>
      <c r="AY335" s="26">
        <f t="shared" si="194"/>
        <v>0</v>
      </c>
      <c r="AZ335" s="26">
        <f t="shared" si="194"/>
        <v>0</v>
      </c>
      <c r="BA335" s="26">
        <f t="shared" si="194"/>
        <v>0</v>
      </c>
      <c r="BB335" s="26">
        <f t="shared" si="194"/>
        <v>0</v>
      </c>
      <c r="BC335" s="26">
        <f t="shared" si="194"/>
        <v>0</v>
      </c>
      <c r="BD335" s="26">
        <f t="shared" si="194"/>
        <v>0</v>
      </c>
      <c r="BE335" s="26">
        <f t="shared" si="194"/>
        <v>0</v>
      </c>
      <c r="BF335" s="26">
        <f t="shared" si="194"/>
        <v>0</v>
      </c>
      <c r="BG335" s="26">
        <f t="shared" si="194"/>
        <v>0</v>
      </c>
      <c r="BH335" s="26">
        <f t="shared" si="194"/>
        <v>0</v>
      </c>
      <c r="BI335" s="26">
        <f t="shared" si="194"/>
        <v>0</v>
      </c>
      <c r="BJ335" s="26">
        <f t="shared" si="194"/>
        <v>0</v>
      </c>
      <c r="BK335" s="26">
        <f t="shared" si="194"/>
        <v>0</v>
      </c>
      <c r="BL335" s="26">
        <f t="shared" si="194"/>
        <v>0</v>
      </c>
      <c r="BM335" s="26">
        <f t="shared" si="194"/>
        <v>0</v>
      </c>
      <c r="BN335" s="26">
        <f t="shared" si="194"/>
        <v>0</v>
      </c>
      <c r="BO335" s="26">
        <f t="shared" si="194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5">G69*$C69</f>
        <v>0</v>
      </c>
      <c r="H338" s="26">
        <f t="shared" si="195"/>
        <v>0</v>
      </c>
      <c r="I338" s="26">
        <f t="shared" si="195"/>
        <v>0</v>
      </c>
      <c r="J338" s="26">
        <f t="shared" si="195"/>
        <v>0</v>
      </c>
      <c r="K338" s="26">
        <f t="shared" si="195"/>
        <v>0</v>
      </c>
      <c r="L338" s="26">
        <f t="shared" si="195"/>
        <v>0</v>
      </c>
      <c r="M338" s="26">
        <f t="shared" si="195"/>
        <v>0</v>
      </c>
      <c r="N338" s="26">
        <f t="shared" si="195"/>
        <v>0</v>
      </c>
      <c r="O338" s="26">
        <f t="shared" si="195"/>
        <v>0</v>
      </c>
      <c r="P338" s="26">
        <f t="shared" si="195"/>
        <v>0</v>
      </c>
      <c r="Q338" s="26">
        <f t="shared" si="195"/>
        <v>0</v>
      </c>
      <c r="R338" s="26">
        <f t="shared" si="195"/>
        <v>0</v>
      </c>
      <c r="S338" s="26">
        <f t="shared" si="195"/>
        <v>0</v>
      </c>
      <c r="T338" s="26">
        <f t="shared" si="195"/>
        <v>0</v>
      </c>
      <c r="U338" s="26">
        <f t="shared" si="195"/>
        <v>0</v>
      </c>
      <c r="V338" s="26">
        <f t="shared" si="195"/>
        <v>0</v>
      </c>
      <c r="W338" s="26">
        <f t="shared" si="195"/>
        <v>0</v>
      </c>
      <c r="X338" s="26">
        <f t="shared" si="195"/>
        <v>0</v>
      </c>
      <c r="Y338" s="26">
        <f t="shared" si="195"/>
        <v>0</v>
      </c>
      <c r="Z338" s="26">
        <f t="shared" si="195"/>
        <v>0</v>
      </c>
      <c r="AA338" s="26">
        <f t="shared" si="195"/>
        <v>0</v>
      </c>
      <c r="AB338" s="26">
        <f t="shared" si="195"/>
        <v>0</v>
      </c>
      <c r="AC338" s="26">
        <f t="shared" si="195"/>
        <v>0</v>
      </c>
      <c r="AD338" s="26">
        <f t="shared" si="195"/>
        <v>0</v>
      </c>
      <c r="AE338" s="26">
        <f t="shared" si="195"/>
        <v>0</v>
      </c>
      <c r="AF338" s="26">
        <f t="shared" si="195"/>
        <v>0</v>
      </c>
      <c r="AG338" s="26">
        <f t="shared" si="195"/>
        <v>0</v>
      </c>
      <c r="AH338" s="26">
        <f t="shared" si="195"/>
        <v>0</v>
      </c>
      <c r="AI338" s="26">
        <f t="shared" si="195"/>
        <v>0</v>
      </c>
      <c r="AJ338" s="26">
        <f t="shared" si="195"/>
        <v>0</v>
      </c>
      <c r="AK338" s="26">
        <f t="shared" si="195"/>
        <v>0</v>
      </c>
      <c r="AL338" s="26">
        <f t="shared" si="195"/>
        <v>0</v>
      </c>
      <c r="AM338" s="26">
        <f t="shared" ref="AM338:BO338" si="196">AM69*$C69</f>
        <v>0</v>
      </c>
      <c r="AN338" s="26">
        <f t="shared" si="196"/>
        <v>0</v>
      </c>
      <c r="AO338" s="26">
        <f t="shared" si="196"/>
        <v>0</v>
      </c>
      <c r="AP338" s="26">
        <f t="shared" si="196"/>
        <v>0</v>
      </c>
      <c r="AQ338" s="26">
        <f t="shared" si="196"/>
        <v>0</v>
      </c>
      <c r="AR338" s="26">
        <f t="shared" si="196"/>
        <v>0</v>
      </c>
      <c r="AS338" s="26">
        <f t="shared" si="196"/>
        <v>0</v>
      </c>
      <c r="AT338" s="26">
        <f t="shared" si="196"/>
        <v>0</v>
      </c>
      <c r="AU338" s="26">
        <f t="shared" si="196"/>
        <v>0</v>
      </c>
      <c r="AV338" s="26">
        <f t="shared" si="196"/>
        <v>0</v>
      </c>
      <c r="AW338" s="26">
        <f t="shared" si="196"/>
        <v>0</v>
      </c>
      <c r="AX338" s="26">
        <f t="shared" si="196"/>
        <v>0</v>
      </c>
      <c r="AY338" s="26">
        <f t="shared" si="196"/>
        <v>0</v>
      </c>
      <c r="AZ338" s="26">
        <f t="shared" si="196"/>
        <v>0</v>
      </c>
      <c r="BA338" s="26">
        <f t="shared" si="196"/>
        <v>0</v>
      </c>
      <c r="BB338" s="26">
        <f t="shared" si="196"/>
        <v>0</v>
      </c>
      <c r="BC338" s="26">
        <f t="shared" si="196"/>
        <v>0</v>
      </c>
      <c r="BD338" s="26">
        <f t="shared" si="196"/>
        <v>0</v>
      </c>
      <c r="BE338" s="26">
        <f t="shared" si="196"/>
        <v>0</v>
      </c>
      <c r="BF338" s="26">
        <f t="shared" si="196"/>
        <v>0</v>
      </c>
      <c r="BG338" s="26">
        <f t="shared" si="196"/>
        <v>0</v>
      </c>
      <c r="BH338" s="26">
        <f t="shared" si="196"/>
        <v>0</v>
      </c>
      <c r="BI338" s="26">
        <f t="shared" si="196"/>
        <v>0</v>
      </c>
      <c r="BJ338" s="26">
        <f t="shared" si="196"/>
        <v>0</v>
      </c>
      <c r="BK338" s="26">
        <f t="shared" si="196"/>
        <v>0</v>
      </c>
      <c r="BL338" s="26">
        <f t="shared" si="196"/>
        <v>0</v>
      </c>
      <c r="BM338" s="26">
        <f t="shared" si="196"/>
        <v>0</v>
      </c>
      <c r="BN338" s="26">
        <f t="shared" si="196"/>
        <v>0</v>
      </c>
      <c r="BO338" s="26">
        <f t="shared" si="196"/>
        <v>0</v>
      </c>
    </row>
    <row r="339" spans="1:67" hidden="1" outlineLevel="2" x14ac:dyDescent="0.15">
      <c r="A339" s="47" t="s">
        <v>62</v>
      </c>
      <c r="G339" s="23">
        <f>STAFFPLAN_CWS!$B94</f>
        <v>0.6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0.8</v>
      </c>
      <c r="AG339" s="23">
        <f>STAFFPLAN_CWS!$E94</f>
        <v>0.8</v>
      </c>
      <c r="AH339" s="23">
        <f>STAFFPLAN_CWS!$E94</f>
        <v>0.8</v>
      </c>
      <c r="AI339" s="23">
        <f>STAFFPLAN_CWS!$E94</f>
        <v>0.8</v>
      </c>
      <c r="AJ339" s="23">
        <f>STAFFPLAN_CWS!$E94</f>
        <v>0.8</v>
      </c>
      <c r="AK339" s="23">
        <f>STAFFPLAN_CWS!$E94</f>
        <v>0.8</v>
      </c>
      <c r="AL339" s="23">
        <f>STAFFPLAN_CWS!$E94</f>
        <v>0.8</v>
      </c>
      <c r="AM339" s="23">
        <f>STAFFPLAN_CWS!$E94</f>
        <v>0.8</v>
      </c>
      <c r="AN339" s="23">
        <f>STAFFPLAN_CWS!$E94</f>
        <v>0.8</v>
      </c>
      <c r="AO339" s="23">
        <f>STAFFPLAN_CWS!$E94</f>
        <v>0.8</v>
      </c>
      <c r="AP339" s="23">
        <f>STAFFPLAN_CWS!$E94</f>
        <v>0.8</v>
      </c>
      <c r="AQ339" s="23">
        <f>STAFFPLAN_CWS!$E94</f>
        <v>0.8</v>
      </c>
      <c r="AR339" s="23">
        <f>STAFFPLAN_CWS!$F94</f>
        <v>0.9</v>
      </c>
      <c r="AS339" s="23">
        <f>STAFFPLAN_CWS!$F94</f>
        <v>0.9</v>
      </c>
      <c r="AT339" s="23">
        <f>STAFFPLAN_CWS!$F94</f>
        <v>0.9</v>
      </c>
      <c r="AU339" s="23">
        <f>STAFFPLAN_CWS!$F94</f>
        <v>0.9</v>
      </c>
      <c r="AV339" s="23">
        <f>STAFFPLAN_CWS!$F94</f>
        <v>0.9</v>
      </c>
      <c r="AW339" s="23">
        <f>STAFFPLAN_CWS!$F94</f>
        <v>0.9</v>
      </c>
      <c r="AX339" s="23">
        <f>STAFFPLAN_CWS!$F94</f>
        <v>0.9</v>
      </c>
      <c r="AY339" s="23">
        <f>STAFFPLAN_CWS!$F94</f>
        <v>0.9</v>
      </c>
      <c r="AZ339" s="23">
        <f>STAFFPLAN_CWS!$F94</f>
        <v>0.9</v>
      </c>
      <c r="BA339" s="23">
        <f>STAFFPLAN_CWS!$F94</f>
        <v>0.9</v>
      </c>
      <c r="BB339" s="23">
        <f>STAFFPLAN_CWS!$F94</f>
        <v>0.9</v>
      </c>
      <c r="BC339" s="23">
        <f>STAFFPLAN_CWS!$F94</f>
        <v>0.9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7">G338*G339</f>
        <v>0</v>
      </c>
      <c r="H340" s="26">
        <f t="shared" si="197"/>
        <v>0</v>
      </c>
      <c r="I340" s="26">
        <f t="shared" si="197"/>
        <v>0</v>
      </c>
      <c r="J340" s="26">
        <f t="shared" si="197"/>
        <v>0</v>
      </c>
      <c r="K340" s="26">
        <f t="shared" si="197"/>
        <v>0</v>
      </c>
      <c r="L340" s="26">
        <f t="shared" si="197"/>
        <v>0</v>
      </c>
      <c r="M340" s="26">
        <f t="shared" si="197"/>
        <v>0</v>
      </c>
      <c r="N340" s="26">
        <f t="shared" si="197"/>
        <v>0</v>
      </c>
      <c r="O340" s="26">
        <f t="shared" si="197"/>
        <v>0</v>
      </c>
      <c r="P340" s="26">
        <f t="shared" si="197"/>
        <v>0</v>
      </c>
      <c r="Q340" s="26">
        <f t="shared" si="197"/>
        <v>0</v>
      </c>
      <c r="R340" s="26">
        <f t="shared" si="197"/>
        <v>0</v>
      </c>
      <c r="S340" s="26">
        <f t="shared" si="197"/>
        <v>0</v>
      </c>
      <c r="T340" s="26">
        <f t="shared" si="197"/>
        <v>0</v>
      </c>
      <c r="U340" s="26">
        <f t="shared" si="197"/>
        <v>0</v>
      </c>
      <c r="V340" s="26">
        <f t="shared" si="197"/>
        <v>0</v>
      </c>
      <c r="W340" s="26">
        <f t="shared" si="197"/>
        <v>0</v>
      </c>
      <c r="X340" s="26">
        <f t="shared" si="197"/>
        <v>0</v>
      </c>
      <c r="Y340" s="26">
        <f t="shared" si="197"/>
        <v>0</v>
      </c>
      <c r="Z340" s="26">
        <f t="shared" si="197"/>
        <v>0</v>
      </c>
      <c r="AA340" s="26">
        <f t="shared" si="197"/>
        <v>0</v>
      </c>
      <c r="AB340" s="26">
        <f t="shared" si="197"/>
        <v>0</v>
      </c>
      <c r="AC340" s="26">
        <f t="shared" si="197"/>
        <v>0</v>
      </c>
      <c r="AD340" s="26">
        <f t="shared" si="197"/>
        <v>0</v>
      </c>
      <c r="AE340" s="26">
        <f t="shared" si="197"/>
        <v>0</v>
      </c>
      <c r="AF340" s="26">
        <f t="shared" si="197"/>
        <v>0</v>
      </c>
      <c r="AG340" s="26">
        <f t="shared" si="197"/>
        <v>0</v>
      </c>
      <c r="AH340" s="26">
        <f t="shared" si="197"/>
        <v>0</v>
      </c>
      <c r="AI340" s="26">
        <f t="shared" si="197"/>
        <v>0</v>
      </c>
      <c r="AJ340" s="26">
        <f t="shared" si="197"/>
        <v>0</v>
      </c>
      <c r="AK340" s="26">
        <f t="shared" si="197"/>
        <v>0</v>
      </c>
      <c r="AL340" s="26">
        <f t="shared" si="197"/>
        <v>0</v>
      </c>
      <c r="AM340" s="26">
        <f t="shared" ref="AM340:BO340" si="198">AM338*AM339</f>
        <v>0</v>
      </c>
      <c r="AN340" s="26">
        <f t="shared" si="198"/>
        <v>0</v>
      </c>
      <c r="AO340" s="26">
        <f t="shared" si="198"/>
        <v>0</v>
      </c>
      <c r="AP340" s="26">
        <f t="shared" si="198"/>
        <v>0</v>
      </c>
      <c r="AQ340" s="26">
        <f t="shared" si="198"/>
        <v>0</v>
      </c>
      <c r="AR340" s="26">
        <f t="shared" si="198"/>
        <v>0</v>
      </c>
      <c r="AS340" s="26">
        <f t="shared" si="198"/>
        <v>0</v>
      </c>
      <c r="AT340" s="26">
        <f t="shared" si="198"/>
        <v>0</v>
      </c>
      <c r="AU340" s="26">
        <f t="shared" si="198"/>
        <v>0</v>
      </c>
      <c r="AV340" s="26">
        <f t="shared" si="198"/>
        <v>0</v>
      </c>
      <c r="AW340" s="26">
        <f t="shared" si="198"/>
        <v>0</v>
      </c>
      <c r="AX340" s="26">
        <f t="shared" si="198"/>
        <v>0</v>
      </c>
      <c r="AY340" s="26">
        <f t="shared" si="198"/>
        <v>0</v>
      </c>
      <c r="AZ340" s="26">
        <f t="shared" si="198"/>
        <v>0</v>
      </c>
      <c r="BA340" s="26">
        <f t="shared" si="198"/>
        <v>0</v>
      </c>
      <c r="BB340" s="26">
        <f t="shared" si="198"/>
        <v>0</v>
      </c>
      <c r="BC340" s="26">
        <f t="shared" si="198"/>
        <v>0</v>
      </c>
      <c r="BD340" s="26">
        <f t="shared" si="198"/>
        <v>0</v>
      </c>
      <c r="BE340" s="26">
        <f t="shared" si="198"/>
        <v>0</v>
      </c>
      <c r="BF340" s="26">
        <f t="shared" si="198"/>
        <v>0</v>
      </c>
      <c r="BG340" s="26">
        <f t="shared" si="198"/>
        <v>0</v>
      </c>
      <c r="BH340" s="26">
        <f t="shared" si="198"/>
        <v>0</v>
      </c>
      <c r="BI340" s="26">
        <f t="shared" si="198"/>
        <v>0</v>
      </c>
      <c r="BJ340" s="26">
        <f t="shared" si="198"/>
        <v>0</v>
      </c>
      <c r="BK340" s="26">
        <f t="shared" si="198"/>
        <v>0</v>
      </c>
      <c r="BL340" s="26">
        <f t="shared" si="198"/>
        <v>0</v>
      </c>
      <c r="BM340" s="26">
        <f t="shared" si="198"/>
        <v>0</v>
      </c>
      <c r="BN340" s="26">
        <f t="shared" si="198"/>
        <v>0</v>
      </c>
      <c r="BO340" s="26">
        <f t="shared" si="198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199">G340+G341</f>
        <v>0</v>
      </c>
      <c r="H342" s="26">
        <f t="shared" si="199"/>
        <v>0</v>
      </c>
      <c r="I342" s="26">
        <f t="shared" si="199"/>
        <v>0</v>
      </c>
      <c r="J342" s="26">
        <f t="shared" si="199"/>
        <v>0</v>
      </c>
      <c r="K342" s="26">
        <f t="shared" si="199"/>
        <v>0</v>
      </c>
      <c r="L342" s="26">
        <f t="shared" si="199"/>
        <v>0</v>
      </c>
      <c r="M342" s="26">
        <f t="shared" si="199"/>
        <v>0</v>
      </c>
      <c r="N342" s="26">
        <f t="shared" si="199"/>
        <v>0</v>
      </c>
      <c r="O342" s="26">
        <f t="shared" si="199"/>
        <v>0</v>
      </c>
      <c r="P342" s="26">
        <f t="shared" si="199"/>
        <v>0</v>
      </c>
      <c r="Q342" s="26">
        <f t="shared" si="199"/>
        <v>0</v>
      </c>
      <c r="R342" s="26">
        <f t="shared" si="199"/>
        <v>0</v>
      </c>
      <c r="S342" s="26">
        <f t="shared" si="199"/>
        <v>0</v>
      </c>
      <c r="T342" s="26">
        <f t="shared" si="199"/>
        <v>0</v>
      </c>
      <c r="U342" s="26">
        <f t="shared" si="199"/>
        <v>0</v>
      </c>
      <c r="V342" s="26">
        <f t="shared" si="199"/>
        <v>0</v>
      </c>
      <c r="W342" s="26">
        <f t="shared" si="199"/>
        <v>0</v>
      </c>
      <c r="X342" s="26">
        <f t="shared" si="199"/>
        <v>0</v>
      </c>
      <c r="Y342" s="26">
        <f t="shared" si="199"/>
        <v>0</v>
      </c>
      <c r="Z342" s="26">
        <f t="shared" si="199"/>
        <v>0</v>
      </c>
      <c r="AA342" s="26">
        <f t="shared" si="199"/>
        <v>0</v>
      </c>
      <c r="AB342" s="26">
        <f t="shared" si="199"/>
        <v>0</v>
      </c>
      <c r="AC342" s="26">
        <f t="shared" si="199"/>
        <v>0</v>
      </c>
      <c r="AD342" s="26">
        <f t="shared" si="199"/>
        <v>0</v>
      </c>
      <c r="AE342" s="26">
        <f t="shared" si="199"/>
        <v>0</v>
      </c>
      <c r="AF342" s="26">
        <f t="shared" si="199"/>
        <v>0</v>
      </c>
      <c r="AG342" s="26">
        <f t="shared" si="199"/>
        <v>0</v>
      </c>
      <c r="AH342" s="26">
        <f t="shared" si="199"/>
        <v>0</v>
      </c>
      <c r="AI342" s="26">
        <f t="shared" si="199"/>
        <v>0</v>
      </c>
      <c r="AJ342" s="26">
        <f t="shared" si="199"/>
        <v>0</v>
      </c>
      <c r="AK342" s="26">
        <f t="shared" si="199"/>
        <v>0</v>
      </c>
      <c r="AL342" s="26">
        <f t="shared" si="199"/>
        <v>0</v>
      </c>
      <c r="AM342" s="26">
        <f t="shared" ref="AM342:BO342" si="200">AM340+AM341</f>
        <v>0</v>
      </c>
      <c r="AN342" s="26">
        <f t="shared" si="200"/>
        <v>0</v>
      </c>
      <c r="AO342" s="26">
        <f t="shared" si="200"/>
        <v>0</v>
      </c>
      <c r="AP342" s="26">
        <f t="shared" si="200"/>
        <v>0</v>
      </c>
      <c r="AQ342" s="26">
        <f t="shared" si="200"/>
        <v>0</v>
      </c>
      <c r="AR342" s="26">
        <f t="shared" si="200"/>
        <v>0</v>
      </c>
      <c r="AS342" s="26">
        <f t="shared" si="200"/>
        <v>0</v>
      </c>
      <c r="AT342" s="26">
        <f t="shared" si="200"/>
        <v>0</v>
      </c>
      <c r="AU342" s="26">
        <f t="shared" si="200"/>
        <v>0</v>
      </c>
      <c r="AV342" s="26">
        <f t="shared" si="200"/>
        <v>0</v>
      </c>
      <c r="AW342" s="26">
        <f t="shared" si="200"/>
        <v>0</v>
      </c>
      <c r="AX342" s="26">
        <f t="shared" si="200"/>
        <v>0</v>
      </c>
      <c r="AY342" s="26">
        <f t="shared" si="200"/>
        <v>0</v>
      </c>
      <c r="AZ342" s="26">
        <f t="shared" si="200"/>
        <v>0</v>
      </c>
      <c r="BA342" s="26">
        <f t="shared" si="200"/>
        <v>0</v>
      </c>
      <c r="BB342" s="26">
        <f t="shared" si="200"/>
        <v>0</v>
      </c>
      <c r="BC342" s="26">
        <f t="shared" si="200"/>
        <v>0</v>
      </c>
      <c r="BD342" s="26">
        <f t="shared" si="200"/>
        <v>0</v>
      </c>
      <c r="BE342" s="26">
        <f t="shared" si="200"/>
        <v>0</v>
      </c>
      <c r="BF342" s="26">
        <f t="shared" si="200"/>
        <v>0</v>
      </c>
      <c r="BG342" s="26">
        <f t="shared" si="200"/>
        <v>0</v>
      </c>
      <c r="BH342" s="26">
        <f t="shared" si="200"/>
        <v>0</v>
      </c>
      <c r="BI342" s="26">
        <f t="shared" si="200"/>
        <v>0</v>
      </c>
      <c r="BJ342" s="26">
        <f t="shared" si="200"/>
        <v>0</v>
      </c>
      <c r="BK342" s="26">
        <f t="shared" si="200"/>
        <v>0</v>
      </c>
      <c r="BL342" s="26">
        <f t="shared" si="200"/>
        <v>0</v>
      </c>
      <c r="BM342" s="26">
        <f t="shared" si="200"/>
        <v>0</v>
      </c>
      <c r="BN342" s="26">
        <f t="shared" si="200"/>
        <v>0</v>
      </c>
      <c r="BO342" s="26">
        <f t="shared" si="200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1">G70*$C70</f>
        <v>0</v>
      </c>
      <c r="H344" s="26">
        <f t="shared" si="201"/>
        <v>0</v>
      </c>
      <c r="I344" s="26">
        <f t="shared" si="201"/>
        <v>0</v>
      </c>
      <c r="J344" s="26">
        <f t="shared" si="201"/>
        <v>0</v>
      </c>
      <c r="K344" s="26">
        <f t="shared" si="201"/>
        <v>0</v>
      </c>
      <c r="L344" s="26">
        <f t="shared" si="201"/>
        <v>0</v>
      </c>
      <c r="M344" s="26">
        <f t="shared" si="201"/>
        <v>0</v>
      </c>
      <c r="N344" s="26">
        <f t="shared" si="201"/>
        <v>0</v>
      </c>
      <c r="O344" s="26">
        <f t="shared" si="201"/>
        <v>0</v>
      </c>
      <c r="P344" s="26">
        <f t="shared" si="201"/>
        <v>0</v>
      </c>
      <c r="Q344" s="26">
        <f t="shared" si="201"/>
        <v>0</v>
      </c>
      <c r="R344" s="26">
        <f t="shared" si="201"/>
        <v>0</v>
      </c>
      <c r="S344" s="26">
        <f t="shared" si="201"/>
        <v>0</v>
      </c>
      <c r="T344" s="26">
        <f t="shared" si="201"/>
        <v>0</v>
      </c>
      <c r="U344" s="26">
        <f t="shared" si="201"/>
        <v>0</v>
      </c>
      <c r="V344" s="26">
        <f t="shared" si="201"/>
        <v>0</v>
      </c>
      <c r="W344" s="26">
        <f t="shared" si="201"/>
        <v>0</v>
      </c>
      <c r="X344" s="26">
        <f t="shared" si="201"/>
        <v>0</v>
      </c>
      <c r="Y344" s="26">
        <f t="shared" si="201"/>
        <v>0</v>
      </c>
      <c r="Z344" s="26">
        <f t="shared" si="201"/>
        <v>0</v>
      </c>
      <c r="AA344" s="26">
        <f t="shared" si="201"/>
        <v>0</v>
      </c>
      <c r="AB344" s="26">
        <f t="shared" si="201"/>
        <v>0</v>
      </c>
      <c r="AC344" s="26">
        <f t="shared" si="201"/>
        <v>0</v>
      </c>
      <c r="AD344" s="26">
        <f t="shared" si="201"/>
        <v>0</v>
      </c>
      <c r="AE344" s="26">
        <f t="shared" si="201"/>
        <v>0</v>
      </c>
      <c r="AF344" s="26">
        <f t="shared" si="201"/>
        <v>0</v>
      </c>
      <c r="AG344" s="26">
        <f t="shared" si="201"/>
        <v>0</v>
      </c>
      <c r="AH344" s="26">
        <f t="shared" si="201"/>
        <v>0</v>
      </c>
      <c r="AI344" s="26">
        <f t="shared" si="201"/>
        <v>0</v>
      </c>
      <c r="AJ344" s="26">
        <f t="shared" si="201"/>
        <v>0</v>
      </c>
      <c r="AK344" s="26">
        <f t="shared" si="201"/>
        <v>0</v>
      </c>
      <c r="AL344" s="26">
        <f t="shared" si="201"/>
        <v>0</v>
      </c>
      <c r="AM344" s="26">
        <f t="shared" ref="AM344:BO344" si="202">AM70*$C70</f>
        <v>0</v>
      </c>
      <c r="AN344" s="26">
        <f t="shared" si="202"/>
        <v>0</v>
      </c>
      <c r="AO344" s="26">
        <f t="shared" si="202"/>
        <v>0</v>
      </c>
      <c r="AP344" s="26">
        <f t="shared" si="202"/>
        <v>0</v>
      </c>
      <c r="AQ344" s="26">
        <f t="shared" si="202"/>
        <v>0</v>
      </c>
      <c r="AR344" s="26">
        <f t="shared" si="202"/>
        <v>0</v>
      </c>
      <c r="AS344" s="26">
        <f t="shared" si="202"/>
        <v>0</v>
      </c>
      <c r="AT344" s="26">
        <f t="shared" si="202"/>
        <v>0</v>
      </c>
      <c r="AU344" s="26">
        <f t="shared" si="202"/>
        <v>0</v>
      </c>
      <c r="AV344" s="26">
        <f t="shared" si="202"/>
        <v>0</v>
      </c>
      <c r="AW344" s="26">
        <f t="shared" si="202"/>
        <v>0</v>
      </c>
      <c r="AX344" s="26">
        <f t="shared" si="202"/>
        <v>0</v>
      </c>
      <c r="AY344" s="26">
        <f t="shared" si="202"/>
        <v>0</v>
      </c>
      <c r="AZ344" s="26">
        <f t="shared" si="202"/>
        <v>0</v>
      </c>
      <c r="BA344" s="26">
        <f t="shared" si="202"/>
        <v>0</v>
      </c>
      <c r="BB344" s="26">
        <f t="shared" si="202"/>
        <v>0</v>
      </c>
      <c r="BC344" s="26">
        <f t="shared" si="202"/>
        <v>0</v>
      </c>
      <c r="BD344" s="26">
        <f t="shared" si="202"/>
        <v>0</v>
      </c>
      <c r="BE344" s="26">
        <f t="shared" si="202"/>
        <v>0</v>
      </c>
      <c r="BF344" s="26">
        <f t="shared" si="202"/>
        <v>0</v>
      </c>
      <c r="BG344" s="26">
        <f t="shared" si="202"/>
        <v>0</v>
      </c>
      <c r="BH344" s="26">
        <f t="shared" si="202"/>
        <v>0</v>
      </c>
      <c r="BI344" s="26">
        <f t="shared" si="202"/>
        <v>0</v>
      </c>
      <c r="BJ344" s="26">
        <f t="shared" si="202"/>
        <v>0</v>
      </c>
      <c r="BK344" s="26">
        <f t="shared" si="202"/>
        <v>0</v>
      </c>
      <c r="BL344" s="26">
        <f t="shared" si="202"/>
        <v>0</v>
      </c>
      <c r="BM344" s="26">
        <f t="shared" si="202"/>
        <v>0</v>
      </c>
      <c r="BN344" s="26">
        <f t="shared" si="202"/>
        <v>0</v>
      </c>
      <c r="BO344" s="26">
        <f t="shared" si="202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110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3">G72*$C72</f>
        <v>0</v>
      </c>
      <c r="H347" s="26">
        <f t="shared" si="203"/>
        <v>0</v>
      </c>
      <c r="I347" s="26">
        <f t="shared" si="203"/>
        <v>0</v>
      </c>
      <c r="J347" s="26">
        <f t="shared" si="203"/>
        <v>0</v>
      </c>
      <c r="K347" s="26">
        <f t="shared" si="203"/>
        <v>0</v>
      </c>
      <c r="L347" s="26">
        <f t="shared" si="203"/>
        <v>0</v>
      </c>
      <c r="M347" s="26">
        <f t="shared" si="203"/>
        <v>0</v>
      </c>
      <c r="N347" s="26">
        <f t="shared" si="203"/>
        <v>0</v>
      </c>
      <c r="O347" s="26">
        <f t="shared" si="203"/>
        <v>0</v>
      </c>
      <c r="P347" s="26">
        <f t="shared" si="203"/>
        <v>0</v>
      </c>
      <c r="Q347" s="26">
        <f t="shared" si="203"/>
        <v>0</v>
      </c>
      <c r="R347" s="26">
        <f t="shared" si="203"/>
        <v>0</v>
      </c>
      <c r="S347" s="26">
        <f t="shared" si="203"/>
        <v>0</v>
      </c>
      <c r="T347" s="26">
        <f t="shared" si="203"/>
        <v>0</v>
      </c>
      <c r="U347" s="26">
        <f t="shared" si="203"/>
        <v>0</v>
      </c>
      <c r="V347" s="26">
        <f t="shared" si="203"/>
        <v>0</v>
      </c>
      <c r="W347" s="26">
        <f t="shared" si="203"/>
        <v>0</v>
      </c>
      <c r="X347" s="26">
        <f t="shared" si="203"/>
        <v>0</v>
      </c>
      <c r="Y347" s="26">
        <f t="shared" si="203"/>
        <v>0</v>
      </c>
      <c r="Z347" s="26">
        <f t="shared" si="203"/>
        <v>0</v>
      </c>
      <c r="AA347" s="26">
        <f t="shared" si="203"/>
        <v>0</v>
      </c>
      <c r="AB347" s="26">
        <f t="shared" si="203"/>
        <v>0</v>
      </c>
      <c r="AC347" s="26">
        <f t="shared" si="203"/>
        <v>0</v>
      </c>
      <c r="AD347" s="26">
        <f t="shared" si="203"/>
        <v>0</v>
      </c>
      <c r="AE347" s="26">
        <f t="shared" si="203"/>
        <v>0</v>
      </c>
      <c r="AF347" s="26">
        <f t="shared" si="203"/>
        <v>0</v>
      </c>
      <c r="AG347" s="26">
        <f t="shared" si="203"/>
        <v>0</v>
      </c>
      <c r="AH347" s="26">
        <f t="shared" si="203"/>
        <v>0</v>
      </c>
      <c r="AI347" s="26">
        <f t="shared" si="203"/>
        <v>0</v>
      </c>
      <c r="AJ347" s="26">
        <f t="shared" si="203"/>
        <v>0</v>
      </c>
      <c r="AK347" s="26">
        <f t="shared" si="203"/>
        <v>0</v>
      </c>
      <c r="AL347" s="26">
        <f t="shared" si="203"/>
        <v>0</v>
      </c>
      <c r="AM347" s="26">
        <f t="shared" ref="AM347:BO347" si="204">AM72*$C72</f>
        <v>0</v>
      </c>
      <c r="AN347" s="26">
        <f t="shared" si="204"/>
        <v>0</v>
      </c>
      <c r="AO347" s="26">
        <f t="shared" si="204"/>
        <v>0</v>
      </c>
      <c r="AP347" s="26">
        <f t="shared" si="204"/>
        <v>0</v>
      </c>
      <c r="AQ347" s="26">
        <f t="shared" si="204"/>
        <v>0</v>
      </c>
      <c r="AR347" s="26">
        <f t="shared" si="204"/>
        <v>0</v>
      </c>
      <c r="AS347" s="26">
        <f t="shared" si="204"/>
        <v>0</v>
      </c>
      <c r="AT347" s="26">
        <f t="shared" si="204"/>
        <v>0</v>
      </c>
      <c r="AU347" s="26">
        <f t="shared" si="204"/>
        <v>0</v>
      </c>
      <c r="AV347" s="26">
        <f t="shared" si="204"/>
        <v>0</v>
      </c>
      <c r="AW347" s="26">
        <f t="shared" si="204"/>
        <v>0</v>
      </c>
      <c r="AX347" s="26">
        <f t="shared" si="204"/>
        <v>0</v>
      </c>
      <c r="AY347" s="26">
        <f t="shared" si="204"/>
        <v>0</v>
      </c>
      <c r="AZ347" s="26">
        <f t="shared" si="204"/>
        <v>0</v>
      </c>
      <c r="BA347" s="26">
        <f t="shared" si="204"/>
        <v>0</v>
      </c>
      <c r="BB347" s="26">
        <f t="shared" si="204"/>
        <v>0</v>
      </c>
      <c r="BC347" s="26">
        <f t="shared" si="204"/>
        <v>0</v>
      </c>
      <c r="BD347" s="26">
        <f t="shared" si="204"/>
        <v>0</v>
      </c>
      <c r="BE347" s="26">
        <f t="shared" si="204"/>
        <v>0</v>
      </c>
      <c r="BF347" s="26">
        <f t="shared" si="204"/>
        <v>0</v>
      </c>
      <c r="BG347" s="26">
        <f t="shared" si="204"/>
        <v>0</v>
      </c>
      <c r="BH347" s="26">
        <f t="shared" si="204"/>
        <v>0</v>
      </c>
      <c r="BI347" s="26">
        <f t="shared" si="204"/>
        <v>0</v>
      </c>
      <c r="BJ347" s="26">
        <f t="shared" si="204"/>
        <v>0</v>
      </c>
      <c r="BK347" s="26">
        <f t="shared" si="204"/>
        <v>0</v>
      </c>
      <c r="BL347" s="26">
        <f t="shared" si="204"/>
        <v>0</v>
      </c>
      <c r="BM347" s="26">
        <f t="shared" si="204"/>
        <v>0</v>
      </c>
      <c r="BN347" s="26">
        <f t="shared" si="204"/>
        <v>0</v>
      </c>
      <c r="BO347" s="26">
        <f t="shared" si="204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0.6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0.8</v>
      </c>
      <c r="AG348" s="23">
        <f>STAFFPLAN_CWS!$E98</f>
        <v>0.8</v>
      </c>
      <c r="AH348" s="23">
        <f>STAFFPLAN_CWS!$E98</f>
        <v>0.8</v>
      </c>
      <c r="AI348" s="23">
        <f>STAFFPLAN_CWS!$E98</f>
        <v>0.8</v>
      </c>
      <c r="AJ348" s="23">
        <f>STAFFPLAN_CWS!$E98</f>
        <v>0.8</v>
      </c>
      <c r="AK348" s="23">
        <f>STAFFPLAN_CWS!$E98</f>
        <v>0.8</v>
      </c>
      <c r="AL348" s="23">
        <f>STAFFPLAN_CWS!$E98</f>
        <v>0.8</v>
      </c>
      <c r="AM348" s="23">
        <f>STAFFPLAN_CWS!$E98</f>
        <v>0.8</v>
      </c>
      <c r="AN348" s="23">
        <f>STAFFPLAN_CWS!$E98</f>
        <v>0.8</v>
      </c>
      <c r="AO348" s="23">
        <f>STAFFPLAN_CWS!$E98</f>
        <v>0.8</v>
      </c>
      <c r="AP348" s="23">
        <f>STAFFPLAN_CWS!$E98</f>
        <v>0.8</v>
      </c>
      <c r="AQ348" s="23">
        <f>STAFFPLAN_CWS!$E98</f>
        <v>0.8</v>
      </c>
      <c r="AR348" s="23">
        <f>STAFFPLAN_CWS!$F98</f>
        <v>0.9</v>
      </c>
      <c r="AS348" s="23">
        <f>STAFFPLAN_CWS!$F98</f>
        <v>0.9</v>
      </c>
      <c r="AT348" s="23">
        <f>STAFFPLAN_CWS!$F98</f>
        <v>0.9</v>
      </c>
      <c r="AU348" s="23">
        <f>STAFFPLAN_CWS!$F98</f>
        <v>0.9</v>
      </c>
      <c r="AV348" s="23">
        <f>STAFFPLAN_CWS!$F98</f>
        <v>0.9</v>
      </c>
      <c r="AW348" s="23">
        <f>STAFFPLAN_CWS!$F98</f>
        <v>0.9</v>
      </c>
      <c r="AX348" s="23">
        <f>STAFFPLAN_CWS!$F98</f>
        <v>0.9</v>
      </c>
      <c r="AY348" s="23">
        <f>STAFFPLAN_CWS!$F98</f>
        <v>0.9</v>
      </c>
      <c r="AZ348" s="23">
        <f>STAFFPLAN_CWS!$F98</f>
        <v>0.9</v>
      </c>
      <c r="BA348" s="23">
        <f>STAFFPLAN_CWS!$F98</f>
        <v>0.9</v>
      </c>
      <c r="BB348" s="23">
        <f>STAFFPLAN_CWS!$F98</f>
        <v>0.9</v>
      </c>
      <c r="BC348" s="23">
        <f>STAFFPLAN_CWS!$F98</f>
        <v>0.9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5">G347*G348</f>
        <v>0</v>
      </c>
      <c r="H349" s="26">
        <f t="shared" si="205"/>
        <v>0</v>
      </c>
      <c r="I349" s="26">
        <f t="shared" si="205"/>
        <v>0</v>
      </c>
      <c r="J349" s="26">
        <f t="shared" si="205"/>
        <v>0</v>
      </c>
      <c r="K349" s="26">
        <f t="shared" si="205"/>
        <v>0</v>
      </c>
      <c r="L349" s="26">
        <f t="shared" si="205"/>
        <v>0</v>
      </c>
      <c r="M349" s="26">
        <f t="shared" si="205"/>
        <v>0</v>
      </c>
      <c r="N349" s="26">
        <f t="shared" si="205"/>
        <v>0</v>
      </c>
      <c r="O349" s="26">
        <f t="shared" si="205"/>
        <v>0</v>
      </c>
      <c r="P349" s="26">
        <f t="shared" si="205"/>
        <v>0</v>
      </c>
      <c r="Q349" s="26">
        <f t="shared" si="205"/>
        <v>0</v>
      </c>
      <c r="R349" s="26">
        <f t="shared" si="205"/>
        <v>0</v>
      </c>
      <c r="S349" s="26">
        <f t="shared" si="205"/>
        <v>0</v>
      </c>
      <c r="T349" s="26">
        <f t="shared" si="205"/>
        <v>0</v>
      </c>
      <c r="U349" s="26">
        <f t="shared" si="205"/>
        <v>0</v>
      </c>
      <c r="V349" s="26">
        <f t="shared" si="205"/>
        <v>0</v>
      </c>
      <c r="W349" s="26">
        <f t="shared" si="205"/>
        <v>0</v>
      </c>
      <c r="X349" s="26">
        <f t="shared" si="205"/>
        <v>0</v>
      </c>
      <c r="Y349" s="26">
        <f t="shared" si="205"/>
        <v>0</v>
      </c>
      <c r="Z349" s="26">
        <f t="shared" si="205"/>
        <v>0</v>
      </c>
      <c r="AA349" s="26">
        <f t="shared" si="205"/>
        <v>0</v>
      </c>
      <c r="AB349" s="26">
        <f t="shared" si="205"/>
        <v>0</v>
      </c>
      <c r="AC349" s="26">
        <f t="shared" si="205"/>
        <v>0</v>
      </c>
      <c r="AD349" s="26">
        <f t="shared" si="205"/>
        <v>0</v>
      </c>
      <c r="AE349" s="26">
        <f t="shared" si="205"/>
        <v>0</v>
      </c>
      <c r="AF349" s="26">
        <f t="shared" si="205"/>
        <v>0</v>
      </c>
      <c r="AG349" s="26">
        <f t="shared" si="205"/>
        <v>0</v>
      </c>
      <c r="AH349" s="26">
        <f t="shared" si="205"/>
        <v>0</v>
      </c>
      <c r="AI349" s="26">
        <f t="shared" si="205"/>
        <v>0</v>
      </c>
      <c r="AJ349" s="26">
        <f t="shared" si="205"/>
        <v>0</v>
      </c>
      <c r="AK349" s="26">
        <f t="shared" si="205"/>
        <v>0</v>
      </c>
      <c r="AL349" s="26">
        <f t="shared" si="205"/>
        <v>0</v>
      </c>
      <c r="AM349" s="26">
        <f t="shared" ref="AM349:BO349" si="206">AM347*AM348</f>
        <v>0</v>
      </c>
      <c r="AN349" s="26">
        <f t="shared" si="206"/>
        <v>0</v>
      </c>
      <c r="AO349" s="26">
        <f t="shared" si="206"/>
        <v>0</v>
      </c>
      <c r="AP349" s="26">
        <f t="shared" si="206"/>
        <v>0</v>
      </c>
      <c r="AQ349" s="26">
        <f t="shared" si="206"/>
        <v>0</v>
      </c>
      <c r="AR349" s="26">
        <f t="shared" si="206"/>
        <v>0</v>
      </c>
      <c r="AS349" s="26">
        <f t="shared" si="206"/>
        <v>0</v>
      </c>
      <c r="AT349" s="26">
        <f t="shared" si="206"/>
        <v>0</v>
      </c>
      <c r="AU349" s="26">
        <f t="shared" si="206"/>
        <v>0</v>
      </c>
      <c r="AV349" s="26">
        <f t="shared" si="206"/>
        <v>0</v>
      </c>
      <c r="AW349" s="26">
        <f t="shared" si="206"/>
        <v>0</v>
      </c>
      <c r="AX349" s="26">
        <f t="shared" si="206"/>
        <v>0</v>
      </c>
      <c r="AY349" s="26">
        <f t="shared" si="206"/>
        <v>0</v>
      </c>
      <c r="AZ349" s="26">
        <f t="shared" si="206"/>
        <v>0</v>
      </c>
      <c r="BA349" s="26">
        <f t="shared" si="206"/>
        <v>0</v>
      </c>
      <c r="BB349" s="26">
        <f t="shared" si="206"/>
        <v>0</v>
      </c>
      <c r="BC349" s="26">
        <f t="shared" si="206"/>
        <v>0</v>
      </c>
      <c r="BD349" s="26">
        <f t="shared" si="206"/>
        <v>0</v>
      </c>
      <c r="BE349" s="26">
        <f t="shared" si="206"/>
        <v>0</v>
      </c>
      <c r="BF349" s="26">
        <f t="shared" si="206"/>
        <v>0</v>
      </c>
      <c r="BG349" s="26">
        <f t="shared" si="206"/>
        <v>0</v>
      </c>
      <c r="BH349" s="26">
        <f t="shared" si="206"/>
        <v>0</v>
      </c>
      <c r="BI349" s="26">
        <f t="shared" si="206"/>
        <v>0</v>
      </c>
      <c r="BJ349" s="26">
        <f t="shared" si="206"/>
        <v>0</v>
      </c>
      <c r="BK349" s="26">
        <f t="shared" si="206"/>
        <v>0</v>
      </c>
      <c r="BL349" s="26">
        <f t="shared" si="206"/>
        <v>0</v>
      </c>
      <c r="BM349" s="26">
        <f t="shared" si="206"/>
        <v>0</v>
      </c>
      <c r="BN349" s="26">
        <f t="shared" si="206"/>
        <v>0</v>
      </c>
      <c r="BO349" s="26">
        <f t="shared" si="206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7">G349+G350</f>
        <v>0</v>
      </c>
      <c r="H351" s="26">
        <f t="shared" si="207"/>
        <v>0</v>
      </c>
      <c r="I351" s="26">
        <f t="shared" si="207"/>
        <v>0</v>
      </c>
      <c r="J351" s="26">
        <f t="shared" si="207"/>
        <v>0</v>
      </c>
      <c r="K351" s="26">
        <f t="shared" si="207"/>
        <v>0</v>
      </c>
      <c r="L351" s="26">
        <f t="shared" si="207"/>
        <v>0</v>
      </c>
      <c r="M351" s="26">
        <f t="shared" si="207"/>
        <v>0</v>
      </c>
      <c r="N351" s="26">
        <f t="shared" si="207"/>
        <v>0</v>
      </c>
      <c r="O351" s="26">
        <f t="shared" si="207"/>
        <v>0</v>
      </c>
      <c r="P351" s="26">
        <f t="shared" si="207"/>
        <v>0</v>
      </c>
      <c r="Q351" s="26">
        <f t="shared" si="207"/>
        <v>0</v>
      </c>
      <c r="R351" s="26">
        <f t="shared" si="207"/>
        <v>0</v>
      </c>
      <c r="S351" s="26">
        <f t="shared" si="207"/>
        <v>0</v>
      </c>
      <c r="T351" s="26">
        <f t="shared" si="207"/>
        <v>0</v>
      </c>
      <c r="U351" s="26">
        <f t="shared" si="207"/>
        <v>0</v>
      </c>
      <c r="V351" s="26">
        <f t="shared" si="207"/>
        <v>0</v>
      </c>
      <c r="W351" s="26">
        <f t="shared" si="207"/>
        <v>0</v>
      </c>
      <c r="X351" s="26">
        <f t="shared" si="207"/>
        <v>0</v>
      </c>
      <c r="Y351" s="26">
        <f t="shared" si="207"/>
        <v>0</v>
      </c>
      <c r="Z351" s="26">
        <f t="shared" si="207"/>
        <v>0</v>
      </c>
      <c r="AA351" s="26">
        <f t="shared" si="207"/>
        <v>0</v>
      </c>
      <c r="AB351" s="26">
        <f t="shared" si="207"/>
        <v>0</v>
      </c>
      <c r="AC351" s="26">
        <f t="shared" si="207"/>
        <v>0</v>
      </c>
      <c r="AD351" s="26">
        <f t="shared" si="207"/>
        <v>0</v>
      </c>
      <c r="AE351" s="26">
        <f t="shared" si="207"/>
        <v>0</v>
      </c>
      <c r="AF351" s="26">
        <f t="shared" si="207"/>
        <v>0</v>
      </c>
      <c r="AG351" s="26">
        <f t="shared" si="207"/>
        <v>0</v>
      </c>
      <c r="AH351" s="26">
        <f t="shared" si="207"/>
        <v>0</v>
      </c>
      <c r="AI351" s="26">
        <f t="shared" si="207"/>
        <v>0</v>
      </c>
      <c r="AJ351" s="26">
        <f t="shared" si="207"/>
        <v>0</v>
      </c>
      <c r="AK351" s="26">
        <f t="shared" si="207"/>
        <v>0</v>
      </c>
      <c r="AL351" s="26">
        <f t="shared" si="207"/>
        <v>0</v>
      </c>
      <c r="AM351" s="26">
        <f t="shared" ref="AM351:BO351" si="208">AM349+AM350</f>
        <v>0</v>
      </c>
      <c r="AN351" s="26">
        <f t="shared" si="208"/>
        <v>0</v>
      </c>
      <c r="AO351" s="26">
        <f t="shared" si="208"/>
        <v>0</v>
      </c>
      <c r="AP351" s="26">
        <f t="shared" si="208"/>
        <v>0</v>
      </c>
      <c r="AQ351" s="26">
        <f t="shared" si="208"/>
        <v>0</v>
      </c>
      <c r="AR351" s="26">
        <f t="shared" si="208"/>
        <v>0</v>
      </c>
      <c r="AS351" s="26">
        <f t="shared" si="208"/>
        <v>0</v>
      </c>
      <c r="AT351" s="26">
        <f t="shared" si="208"/>
        <v>0</v>
      </c>
      <c r="AU351" s="26">
        <f t="shared" si="208"/>
        <v>0</v>
      </c>
      <c r="AV351" s="26">
        <f t="shared" si="208"/>
        <v>0</v>
      </c>
      <c r="AW351" s="26">
        <f t="shared" si="208"/>
        <v>0</v>
      </c>
      <c r="AX351" s="26">
        <f t="shared" si="208"/>
        <v>0</v>
      </c>
      <c r="AY351" s="26">
        <f t="shared" si="208"/>
        <v>0</v>
      </c>
      <c r="AZ351" s="26">
        <f t="shared" si="208"/>
        <v>0</v>
      </c>
      <c r="BA351" s="26">
        <f t="shared" si="208"/>
        <v>0</v>
      </c>
      <c r="BB351" s="26">
        <f t="shared" si="208"/>
        <v>0</v>
      </c>
      <c r="BC351" s="26">
        <f t="shared" si="208"/>
        <v>0</v>
      </c>
      <c r="BD351" s="26">
        <f t="shared" si="208"/>
        <v>0</v>
      </c>
      <c r="BE351" s="26">
        <f t="shared" si="208"/>
        <v>0</v>
      </c>
      <c r="BF351" s="26">
        <f t="shared" si="208"/>
        <v>0</v>
      </c>
      <c r="BG351" s="26">
        <f t="shared" si="208"/>
        <v>0</v>
      </c>
      <c r="BH351" s="26">
        <f t="shared" si="208"/>
        <v>0</v>
      </c>
      <c r="BI351" s="26">
        <f t="shared" si="208"/>
        <v>0</v>
      </c>
      <c r="BJ351" s="26">
        <f t="shared" si="208"/>
        <v>0</v>
      </c>
      <c r="BK351" s="26">
        <f t="shared" si="208"/>
        <v>0</v>
      </c>
      <c r="BL351" s="26">
        <f t="shared" si="208"/>
        <v>0</v>
      </c>
      <c r="BM351" s="26">
        <f t="shared" si="208"/>
        <v>0</v>
      </c>
      <c r="BN351" s="26">
        <f t="shared" si="208"/>
        <v>0</v>
      </c>
      <c r="BO351" s="26">
        <f t="shared" si="208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09">G73*$C73</f>
        <v>0</v>
      </c>
      <c r="H353" s="26">
        <f t="shared" si="209"/>
        <v>0</v>
      </c>
      <c r="I353" s="26">
        <f t="shared" si="209"/>
        <v>0</v>
      </c>
      <c r="J353" s="26">
        <f t="shared" si="209"/>
        <v>0</v>
      </c>
      <c r="K353" s="26">
        <f t="shared" si="209"/>
        <v>0</v>
      </c>
      <c r="L353" s="26">
        <f t="shared" si="209"/>
        <v>0</v>
      </c>
      <c r="M353" s="26">
        <f t="shared" si="209"/>
        <v>0</v>
      </c>
      <c r="N353" s="26">
        <f t="shared" si="209"/>
        <v>0</v>
      </c>
      <c r="O353" s="26">
        <f t="shared" si="209"/>
        <v>0</v>
      </c>
      <c r="P353" s="26">
        <f t="shared" si="209"/>
        <v>0</v>
      </c>
      <c r="Q353" s="26">
        <f t="shared" si="209"/>
        <v>0</v>
      </c>
      <c r="R353" s="26">
        <f t="shared" si="209"/>
        <v>0</v>
      </c>
      <c r="S353" s="26">
        <f t="shared" si="209"/>
        <v>0</v>
      </c>
      <c r="T353" s="26">
        <f t="shared" si="209"/>
        <v>0</v>
      </c>
      <c r="U353" s="26">
        <f t="shared" si="209"/>
        <v>0</v>
      </c>
      <c r="V353" s="26">
        <f t="shared" si="209"/>
        <v>0</v>
      </c>
      <c r="W353" s="26">
        <f t="shared" si="209"/>
        <v>0</v>
      </c>
      <c r="X353" s="26">
        <f t="shared" si="209"/>
        <v>0</v>
      </c>
      <c r="Y353" s="26">
        <f t="shared" si="209"/>
        <v>0</v>
      </c>
      <c r="Z353" s="26">
        <f t="shared" si="209"/>
        <v>0</v>
      </c>
      <c r="AA353" s="26">
        <f t="shared" si="209"/>
        <v>0</v>
      </c>
      <c r="AB353" s="26">
        <f t="shared" si="209"/>
        <v>0</v>
      </c>
      <c r="AC353" s="26">
        <f t="shared" si="209"/>
        <v>0</v>
      </c>
      <c r="AD353" s="26">
        <f t="shared" si="209"/>
        <v>0</v>
      </c>
      <c r="AE353" s="26">
        <f t="shared" si="209"/>
        <v>0</v>
      </c>
      <c r="AF353" s="26">
        <f t="shared" si="209"/>
        <v>0</v>
      </c>
      <c r="AG353" s="26">
        <f t="shared" si="209"/>
        <v>0</v>
      </c>
      <c r="AH353" s="26">
        <f t="shared" si="209"/>
        <v>0</v>
      </c>
      <c r="AI353" s="26">
        <f t="shared" si="209"/>
        <v>0</v>
      </c>
      <c r="AJ353" s="26">
        <f t="shared" si="209"/>
        <v>0</v>
      </c>
      <c r="AK353" s="26">
        <f t="shared" si="209"/>
        <v>0</v>
      </c>
      <c r="AL353" s="26">
        <f t="shared" si="209"/>
        <v>0</v>
      </c>
      <c r="AM353" s="26">
        <f t="shared" ref="AM353:BO353" si="210">AM73*$C73</f>
        <v>0</v>
      </c>
      <c r="AN353" s="26">
        <f t="shared" si="210"/>
        <v>0</v>
      </c>
      <c r="AO353" s="26">
        <f t="shared" si="210"/>
        <v>0</v>
      </c>
      <c r="AP353" s="26">
        <f t="shared" si="210"/>
        <v>0</v>
      </c>
      <c r="AQ353" s="26">
        <f t="shared" si="210"/>
        <v>0</v>
      </c>
      <c r="AR353" s="26">
        <f t="shared" si="210"/>
        <v>0</v>
      </c>
      <c r="AS353" s="26">
        <f t="shared" si="210"/>
        <v>0</v>
      </c>
      <c r="AT353" s="26">
        <f t="shared" si="210"/>
        <v>0</v>
      </c>
      <c r="AU353" s="26">
        <f t="shared" si="210"/>
        <v>0</v>
      </c>
      <c r="AV353" s="26">
        <f t="shared" si="210"/>
        <v>0</v>
      </c>
      <c r="AW353" s="26">
        <f t="shared" si="210"/>
        <v>0</v>
      </c>
      <c r="AX353" s="26">
        <f t="shared" si="210"/>
        <v>0</v>
      </c>
      <c r="AY353" s="26">
        <f t="shared" si="210"/>
        <v>0</v>
      </c>
      <c r="AZ353" s="26">
        <f t="shared" si="210"/>
        <v>0</v>
      </c>
      <c r="BA353" s="26">
        <f t="shared" si="210"/>
        <v>0</v>
      </c>
      <c r="BB353" s="26">
        <f t="shared" si="210"/>
        <v>0</v>
      </c>
      <c r="BC353" s="26">
        <f t="shared" si="210"/>
        <v>0</v>
      </c>
      <c r="BD353" s="26">
        <f t="shared" si="210"/>
        <v>0</v>
      </c>
      <c r="BE353" s="26">
        <f t="shared" si="210"/>
        <v>0</v>
      </c>
      <c r="BF353" s="26">
        <f t="shared" si="210"/>
        <v>0</v>
      </c>
      <c r="BG353" s="26">
        <f t="shared" si="210"/>
        <v>0</v>
      </c>
      <c r="BH353" s="26">
        <f t="shared" si="210"/>
        <v>0</v>
      </c>
      <c r="BI353" s="26">
        <f t="shared" si="210"/>
        <v>0</v>
      </c>
      <c r="BJ353" s="26">
        <f t="shared" si="210"/>
        <v>0</v>
      </c>
      <c r="BK353" s="26">
        <f t="shared" si="210"/>
        <v>0</v>
      </c>
      <c r="BL353" s="26">
        <f t="shared" si="210"/>
        <v>0</v>
      </c>
      <c r="BM353" s="26">
        <f t="shared" si="210"/>
        <v>0</v>
      </c>
      <c r="BN353" s="26">
        <f t="shared" si="210"/>
        <v>0</v>
      </c>
      <c r="BO353" s="26">
        <f t="shared" si="210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123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1">G349+G340+G331+G322+G313+G304</f>
        <v>0</v>
      </c>
      <c r="H356" s="26">
        <f t="shared" si="211"/>
        <v>0</v>
      </c>
      <c r="I356" s="26">
        <f t="shared" si="211"/>
        <v>0</v>
      </c>
      <c r="J356" s="26">
        <f t="shared" si="211"/>
        <v>0</v>
      </c>
      <c r="K356" s="26">
        <f t="shared" si="211"/>
        <v>0</v>
      </c>
      <c r="L356" s="26">
        <f t="shared" si="211"/>
        <v>0</v>
      </c>
      <c r="M356" s="26">
        <f t="shared" si="211"/>
        <v>0</v>
      </c>
      <c r="N356" s="26">
        <f t="shared" si="211"/>
        <v>0</v>
      </c>
      <c r="O356" s="26">
        <f t="shared" si="211"/>
        <v>0</v>
      </c>
      <c r="P356" s="26">
        <f t="shared" si="211"/>
        <v>0</v>
      </c>
      <c r="Q356" s="26">
        <f t="shared" si="211"/>
        <v>0</v>
      </c>
      <c r="R356" s="26">
        <f t="shared" si="211"/>
        <v>0</v>
      </c>
      <c r="S356" s="26">
        <f t="shared" si="211"/>
        <v>0</v>
      </c>
      <c r="T356" s="26">
        <f t="shared" si="211"/>
        <v>0</v>
      </c>
      <c r="U356" s="26">
        <f t="shared" si="211"/>
        <v>0</v>
      </c>
      <c r="V356" s="26">
        <f t="shared" si="211"/>
        <v>0</v>
      </c>
      <c r="W356" s="26">
        <f t="shared" si="211"/>
        <v>0</v>
      </c>
      <c r="X356" s="26">
        <f t="shared" si="211"/>
        <v>0</v>
      </c>
      <c r="Y356" s="26">
        <f t="shared" si="211"/>
        <v>0</v>
      </c>
      <c r="Z356" s="26">
        <f t="shared" si="211"/>
        <v>0</v>
      </c>
      <c r="AA356" s="26">
        <f t="shared" si="211"/>
        <v>0</v>
      </c>
      <c r="AB356" s="26">
        <f t="shared" si="211"/>
        <v>0</v>
      </c>
      <c r="AC356" s="26">
        <f t="shared" si="211"/>
        <v>0</v>
      </c>
      <c r="AD356" s="26">
        <f t="shared" si="211"/>
        <v>0</v>
      </c>
      <c r="AE356" s="26">
        <f t="shared" si="211"/>
        <v>0</v>
      </c>
      <c r="AF356" s="26">
        <f t="shared" si="211"/>
        <v>0</v>
      </c>
      <c r="AG356" s="26">
        <f t="shared" si="211"/>
        <v>0</v>
      </c>
      <c r="AH356" s="26">
        <f t="shared" si="211"/>
        <v>0</v>
      </c>
      <c r="AI356" s="26">
        <f t="shared" si="211"/>
        <v>0</v>
      </c>
      <c r="AJ356" s="26">
        <f t="shared" si="211"/>
        <v>0</v>
      </c>
      <c r="AK356" s="26">
        <f t="shared" si="211"/>
        <v>0</v>
      </c>
      <c r="AL356" s="26">
        <f t="shared" si="211"/>
        <v>0</v>
      </c>
      <c r="AM356" s="26">
        <f t="shared" ref="AM356:BO356" si="212">AM349+AM340+AM331+AM322+AM313+AM304</f>
        <v>0</v>
      </c>
      <c r="AN356" s="26">
        <f t="shared" si="212"/>
        <v>0</v>
      </c>
      <c r="AO356" s="26">
        <f t="shared" si="212"/>
        <v>0</v>
      </c>
      <c r="AP356" s="26">
        <f t="shared" si="212"/>
        <v>0</v>
      </c>
      <c r="AQ356" s="26">
        <f t="shared" si="212"/>
        <v>0</v>
      </c>
      <c r="AR356" s="26">
        <f t="shared" si="212"/>
        <v>0</v>
      </c>
      <c r="AS356" s="26">
        <f t="shared" si="212"/>
        <v>0</v>
      </c>
      <c r="AT356" s="26">
        <f t="shared" si="212"/>
        <v>0</v>
      </c>
      <c r="AU356" s="26">
        <f t="shared" si="212"/>
        <v>0</v>
      </c>
      <c r="AV356" s="26">
        <f t="shared" si="212"/>
        <v>0</v>
      </c>
      <c r="AW356" s="26">
        <f t="shared" si="212"/>
        <v>0</v>
      </c>
      <c r="AX356" s="26">
        <f t="shared" si="212"/>
        <v>0</v>
      </c>
      <c r="AY356" s="26">
        <f t="shared" si="212"/>
        <v>0</v>
      </c>
      <c r="AZ356" s="26">
        <f t="shared" si="212"/>
        <v>0</v>
      </c>
      <c r="BA356" s="26">
        <f t="shared" si="212"/>
        <v>0</v>
      </c>
      <c r="BB356" s="26">
        <f t="shared" si="212"/>
        <v>0</v>
      </c>
      <c r="BC356" s="26">
        <f t="shared" si="212"/>
        <v>0</v>
      </c>
      <c r="BD356" s="26">
        <f t="shared" si="212"/>
        <v>0</v>
      </c>
      <c r="BE356" s="26">
        <f t="shared" si="212"/>
        <v>0</v>
      </c>
      <c r="BF356" s="26">
        <f t="shared" si="212"/>
        <v>0</v>
      </c>
      <c r="BG356" s="26">
        <f t="shared" si="212"/>
        <v>0</v>
      </c>
      <c r="BH356" s="26">
        <f t="shared" si="212"/>
        <v>0</v>
      </c>
      <c r="BI356" s="26">
        <f t="shared" si="212"/>
        <v>0</v>
      </c>
      <c r="BJ356" s="26">
        <f t="shared" si="212"/>
        <v>0</v>
      </c>
      <c r="BK356" s="26">
        <f t="shared" si="212"/>
        <v>0</v>
      </c>
      <c r="BL356" s="26">
        <f t="shared" si="212"/>
        <v>0</v>
      </c>
      <c r="BM356" s="26">
        <f t="shared" si="212"/>
        <v>0</v>
      </c>
      <c r="BN356" s="26">
        <f t="shared" si="212"/>
        <v>0</v>
      </c>
      <c r="BO356" s="26">
        <f t="shared" si="212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3">G350+G341+G332+G323+G314+G305</f>
        <v>0</v>
      </c>
      <c r="H357" s="26">
        <f t="shared" si="213"/>
        <v>0</v>
      </c>
      <c r="I357" s="26">
        <f t="shared" si="213"/>
        <v>0</v>
      </c>
      <c r="J357" s="26">
        <f t="shared" si="213"/>
        <v>0</v>
      </c>
      <c r="K357" s="26">
        <f t="shared" si="213"/>
        <v>0</v>
      </c>
      <c r="L357" s="26">
        <f t="shared" si="213"/>
        <v>0</v>
      </c>
      <c r="M357" s="26">
        <f t="shared" si="213"/>
        <v>0</v>
      </c>
      <c r="N357" s="26">
        <f t="shared" si="213"/>
        <v>0</v>
      </c>
      <c r="O357" s="26">
        <f t="shared" si="213"/>
        <v>0</v>
      </c>
      <c r="P357" s="26">
        <f t="shared" si="213"/>
        <v>0</v>
      </c>
      <c r="Q357" s="26">
        <f t="shared" si="213"/>
        <v>0</v>
      </c>
      <c r="R357" s="26">
        <f t="shared" si="213"/>
        <v>0</v>
      </c>
      <c r="S357" s="26">
        <f t="shared" si="213"/>
        <v>0</v>
      </c>
      <c r="T357" s="26">
        <f t="shared" si="213"/>
        <v>0</v>
      </c>
      <c r="U357" s="26">
        <f t="shared" si="213"/>
        <v>0</v>
      </c>
      <c r="V357" s="26">
        <f t="shared" si="213"/>
        <v>0</v>
      </c>
      <c r="W357" s="26">
        <f t="shared" si="213"/>
        <v>0</v>
      </c>
      <c r="X357" s="26">
        <f t="shared" si="213"/>
        <v>0</v>
      </c>
      <c r="Y357" s="26">
        <f t="shared" si="213"/>
        <v>0</v>
      </c>
      <c r="Z357" s="26">
        <f t="shared" si="213"/>
        <v>0</v>
      </c>
      <c r="AA357" s="26">
        <f t="shared" si="213"/>
        <v>0</v>
      </c>
      <c r="AB357" s="26">
        <f t="shared" si="213"/>
        <v>0</v>
      </c>
      <c r="AC357" s="26">
        <f t="shared" si="213"/>
        <v>0</v>
      </c>
      <c r="AD357" s="26">
        <f t="shared" si="213"/>
        <v>0</v>
      </c>
      <c r="AE357" s="26">
        <f t="shared" si="213"/>
        <v>0</v>
      </c>
      <c r="AF357" s="26">
        <f t="shared" si="213"/>
        <v>0</v>
      </c>
      <c r="AG357" s="26">
        <f t="shared" si="213"/>
        <v>0</v>
      </c>
      <c r="AH357" s="26">
        <f t="shared" si="213"/>
        <v>0</v>
      </c>
      <c r="AI357" s="26">
        <f t="shared" si="213"/>
        <v>0</v>
      </c>
      <c r="AJ357" s="26">
        <f t="shared" si="213"/>
        <v>0</v>
      </c>
      <c r="AK357" s="26">
        <f t="shared" si="213"/>
        <v>0</v>
      </c>
      <c r="AL357" s="26">
        <f t="shared" si="213"/>
        <v>0</v>
      </c>
      <c r="AM357" s="26">
        <f t="shared" ref="AM357:BO357" si="214">AM350+AM341+AM332+AM323+AM314+AM305</f>
        <v>0</v>
      </c>
      <c r="AN357" s="26">
        <f t="shared" si="214"/>
        <v>0</v>
      </c>
      <c r="AO357" s="26">
        <f t="shared" si="214"/>
        <v>0</v>
      </c>
      <c r="AP357" s="26">
        <f t="shared" si="214"/>
        <v>0</v>
      </c>
      <c r="AQ357" s="26">
        <f t="shared" si="214"/>
        <v>0</v>
      </c>
      <c r="AR357" s="26">
        <f t="shared" si="214"/>
        <v>0</v>
      </c>
      <c r="AS357" s="26">
        <f t="shared" si="214"/>
        <v>0</v>
      </c>
      <c r="AT357" s="26">
        <f t="shared" si="214"/>
        <v>0</v>
      </c>
      <c r="AU357" s="26">
        <f t="shared" si="214"/>
        <v>0</v>
      </c>
      <c r="AV357" s="26">
        <f t="shared" si="214"/>
        <v>0</v>
      </c>
      <c r="AW357" s="26">
        <f t="shared" si="214"/>
        <v>0</v>
      </c>
      <c r="AX357" s="26">
        <f t="shared" si="214"/>
        <v>0</v>
      </c>
      <c r="AY357" s="26">
        <f t="shared" si="214"/>
        <v>0</v>
      </c>
      <c r="AZ357" s="26">
        <f t="shared" si="214"/>
        <v>0</v>
      </c>
      <c r="BA357" s="26">
        <f t="shared" si="214"/>
        <v>0</v>
      </c>
      <c r="BB357" s="26">
        <f t="shared" si="214"/>
        <v>0</v>
      </c>
      <c r="BC357" s="26">
        <f t="shared" si="214"/>
        <v>0</v>
      </c>
      <c r="BD357" s="26">
        <f t="shared" si="214"/>
        <v>0</v>
      </c>
      <c r="BE357" s="26">
        <f t="shared" si="214"/>
        <v>0</v>
      </c>
      <c r="BF357" s="26">
        <f t="shared" si="214"/>
        <v>0</v>
      </c>
      <c r="BG357" s="26">
        <f t="shared" si="214"/>
        <v>0</v>
      </c>
      <c r="BH357" s="26">
        <f t="shared" si="214"/>
        <v>0</v>
      </c>
      <c r="BI357" s="26">
        <f t="shared" si="214"/>
        <v>0</v>
      </c>
      <c r="BJ357" s="26">
        <f t="shared" si="214"/>
        <v>0</v>
      </c>
      <c r="BK357" s="26">
        <f t="shared" si="214"/>
        <v>0</v>
      </c>
      <c r="BL357" s="26">
        <f t="shared" si="214"/>
        <v>0</v>
      </c>
      <c r="BM357" s="26">
        <f t="shared" si="214"/>
        <v>0</v>
      </c>
      <c r="BN357" s="26">
        <f t="shared" si="214"/>
        <v>0</v>
      </c>
      <c r="BO357" s="26">
        <f t="shared" si="214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5">G356+G357</f>
        <v>0</v>
      </c>
      <c r="H358" s="26">
        <f t="shared" si="215"/>
        <v>0</v>
      </c>
      <c r="I358" s="26">
        <f t="shared" si="215"/>
        <v>0</v>
      </c>
      <c r="J358" s="26">
        <f t="shared" si="215"/>
        <v>0</v>
      </c>
      <c r="K358" s="26">
        <f t="shared" si="215"/>
        <v>0</v>
      </c>
      <c r="L358" s="26">
        <f t="shared" si="215"/>
        <v>0</v>
      </c>
      <c r="M358" s="26">
        <f t="shared" si="215"/>
        <v>0</v>
      </c>
      <c r="N358" s="26">
        <f t="shared" si="215"/>
        <v>0</v>
      </c>
      <c r="O358" s="26">
        <f t="shared" si="215"/>
        <v>0</v>
      </c>
      <c r="P358" s="26">
        <f t="shared" si="215"/>
        <v>0</v>
      </c>
      <c r="Q358" s="26">
        <f t="shared" si="215"/>
        <v>0</v>
      </c>
      <c r="R358" s="26">
        <f t="shared" si="215"/>
        <v>0</v>
      </c>
      <c r="S358" s="26">
        <f t="shared" si="215"/>
        <v>0</v>
      </c>
      <c r="T358" s="26">
        <f t="shared" si="215"/>
        <v>0</v>
      </c>
      <c r="U358" s="26">
        <f t="shared" si="215"/>
        <v>0</v>
      </c>
      <c r="V358" s="26">
        <f t="shared" si="215"/>
        <v>0</v>
      </c>
      <c r="W358" s="26">
        <f t="shared" si="215"/>
        <v>0</v>
      </c>
      <c r="X358" s="26">
        <f t="shared" si="215"/>
        <v>0</v>
      </c>
      <c r="Y358" s="26">
        <f t="shared" si="215"/>
        <v>0</v>
      </c>
      <c r="Z358" s="26">
        <f t="shared" si="215"/>
        <v>0</v>
      </c>
      <c r="AA358" s="26">
        <f t="shared" si="215"/>
        <v>0</v>
      </c>
      <c r="AB358" s="26">
        <f t="shared" si="215"/>
        <v>0</v>
      </c>
      <c r="AC358" s="26">
        <f t="shared" si="215"/>
        <v>0</v>
      </c>
      <c r="AD358" s="26">
        <f t="shared" si="215"/>
        <v>0</v>
      </c>
      <c r="AE358" s="26">
        <f t="shared" si="215"/>
        <v>0</v>
      </c>
      <c r="AF358" s="26">
        <f t="shared" si="215"/>
        <v>0</v>
      </c>
      <c r="AG358" s="26">
        <f t="shared" si="215"/>
        <v>0</v>
      </c>
      <c r="AH358" s="26">
        <f t="shared" si="215"/>
        <v>0</v>
      </c>
      <c r="AI358" s="26">
        <f t="shared" si="215"/>
        <v>0</v>
      </c>
      <c r="AJ358" s="26">
        <f t="shared" si="215"/>
        <v>0</v>
      </c>
      <c r="AK358" s="26">
        <f t="shared" si="215"/>
        <v>0</v>
      </c>
      <c r="AL358" s="26">
        <f t="shared" si="215"/>
        <v>0</v>
      </c>
      <c r="AM358" s="26">
        <f t="shared" ref="AM358:BO358" si="216">AM356+AM357</f>
        <v>0</v>
      </c>
      <c r="AN358" s="26">
        <f t="shared" si="216"/>
        <v>0</v>
      </c>
      <c r="AO358" s="26">
        <f t="shared" si="216"/>
        <v>0</v>
      </c>
      <c r="AP358" s="26">
        <f t="shared" si="216"/>
        <v>0</v>
      </c>
      <c r="AQ358" s="26">
        <f t="shared" si="216"/>
        <v>0</v>
      </c>
      <c r="AR358" s="26">
        <f t="shared" si="216"/>
        <v>0</v>
      </c>
      <c r="AS358" s="26">
        <f t="shared" si="216"/>
        <v>0</v>
      </c>
      <c r="AT358" s="26">
        <f t="shared" si="216"/>
        <v>0</v>
      </c>
      <c r="AU358" s="26">
        <f t="shared" si="216"/>
        <v>0</v>
      </c>
      <c r="AV358" s="26">
        <f t="shared" si="216"/>
        <v>0</v>
      </c>
      <c r="AW358" s="26">
        <f t="shared" si="216"/>
        <v>0</v>
      </c>
      <c r="AX358" s="26">
        <f t="shared" si="216"/>
        <v>0</v>
      </c>
      <c r="AY358" s="26">
        <f t="shared" si="216"/>
        <v>0</v>
      </c>
      <c r="AZ358" s="26">
        <f t="shared" si="216"/>
        <v>0</v>
      </c>
      <c r="BA358" s="26">
        <f t="shared" si="216"/>
        <v>0</v>
      </c>
      <c r="BB358" s="26">
        <f t="shared" si="216"/>
        <v>0</v>
      </c>
      <c r="BC358" s="26">
        <f t="shared" si="216"/>
        <v>0</v>
      </c>
      <c r="BD358" s="26">
        <f t="shared" si="216"/>
        <v>0</v>
      </c>
      <c r="BE358" s="26">
        <f t="shared" si="216"/>
        <v>0</v>
      </c>
      <c r="BF358" s="26">
        <f t="shared" si="216"/>
        <v>0</v>
      </c>
      <c r="BG358" s="26">
        <f t="shared" si="216"/>
        <v>0</v>
      </c>
      <c r="BH358" s="26">
        <f t="shared" si="216"/>
        <v>0</v>
      </c>
      <c r="BI358" s="26">
        <f t="shared" si="216"/>
        <v>0</v>
      </c>
      <c r="BJ358" s="26">
        <f t="shared" si="216"/>
        <v>0</v>
      </c>
      <c r="BK358" s="26">
        <f t="shared" si="216"/>
        <v>0</v>
      </c>
      <c r="BL358" s="26">
        <f t="shared" si="216"/>
        <v>0</v>
      </c>
      <c r="BM358" s="26">
        <f t="shared" si="216"/>
        <v>0</v>
      </c>
      <c r="BN358" s="26">
        <f t="shared" si="216"/>
        <v>0</v>
      </c>
      <c r="BO358" s="26">
        <f t="shared" si="216"/>
        <v>0</v>
      </c>
      <c r="BP358" s="38">
        <f t="shared" ref="BP358:BP363" si="217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7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4000000</v>
      </c>
      <c r="I360" s="26">
        <f t="shared" ref="I360:BO360" si="218">I353+I344+I335+I326+I317+I308</f>
        <v>4000000</v>
      </c>
      <c r="J360" s="26">
        <f t="shared" si="218"/>
        <v>4000000</v>
      </c>
      <c r="K360" s="26">
        <f t="shared" si="218"/>
        <v>4000000</v>
      </c>
      <c r="L360" s="26">
        <f t="shared" si="218"/>
        <v>4000000</v>
      </c>
      <c r="M360" s="26">
        <f t="shared" si="218"/>
        <v>4000000</v>
      </c>
      <c r="N360" s="26">
        <f t="shared" si="218"/>
        <v>4000000</v>
      </c>
      <c r="O360" s="26">
        <f t="shared" si="218"/>
        <v>4000000</v>
      </c>
      <c r="P360" s="26">
        <f t="shared" si="218"/>
        <v>4000000</v>
      </c>
      <c r="Q360" s="26">
        <f t="shared" si="218"/>
        <v>4000000</v>
      </c>
      <c r="R360" s="26">
        <f t="shared" si="218"/>
        <v>4000000</v>
      </c>
      <c r="S360" s="26">
        <f t="shared" si="218"/>
        <v>4000000</v>
      </c>
      <c r="T360" s="26">
        <f t="shared" si="218"/>
        <v>4000000</v>
      </c>
      <c r="U360" s="26">
        <f t="shared" si="218"/>
        <v>4000000</v>
      </c>
      <c r="V360" s="26">
        <f t="shared" si="218"/>
        <v>4000000</v>
      </c>
      <c r="W360" s="26">
        <f t="shared" si="218"/>
        <v>4000000</v>
      </c>
      <c r="X360" s="26">
        <f t="shared" si="218"/>
        <v>4000000</v>
      </c>
      <c r="Y360" s="26">
        <f t="shared" si="218"/>
        <v>4000000</v>
      </c>
      <c r="Z360" s="26">
        <f t="shared" si="218"/>
        <v>2000000</v>
      </c>
      <c r="AA360" s="26">
        <f t="shared" si="218"/>
        <v>2000000</v>
      </c>
      <c r="AB360" s="26">
        <f t="shared" si="218"/>
        <v>2000000</v>
      </c>
      <c r="AC360" s="26">
        <f t="shared" si="218"/>
        <v>2000000</v>
      </c>
      <c r="AD360" s="26">
        <f t="shared" si="218"/>
        <v>2000000</v>
      </c>
      <c r="AE360" s="26">
        <f t="shared" si="218"/>
        <v>2000000</v>
      </c>
      <c r="AF360" s="26">
        <f t="shared" si="218"/>
        <v>0</v>
      </c>
      <c r="AG360" s="26">
        <f t="shared" si="218"/>
        <v>0</v>
      </c>
      <c r="AH360" s="26">
        <f t="shared" si="218"/>
        <v>0</v>
      </c>
      <c r="AI360" s="26">
        <f t="shared" si="218"/>
        <v>0</v>
      </c>
      <c r="AJ360" s="26">
        <f t="shared" si="218"/>
        <v>0</v>
      </c>
      <c r="AK360" s="26">
        <f t="shared" si="218"/>
        <v>0</v>
      </c>
      <c r="AL360" s="26">
        <f t="shared" si="218"/>
        <v>0</v>
      </c>
      <c r="AM360" s="26">
        <f t="shared" si="218"/>
        <v>0</v>
      </c>
      <c r="AN360" s="26">
        <f t="shared" si="218"/>
        <v>0</v>
      </c>
      <c r="AO360" s="26">
        <f t="shared" si="218"/>
        <v>0</v>
      </c>
      <c r="AP360" s="26">
        <f t="shared" si="218"/>
        <v>0</v>
      </c>
      <c r="AQ360" s="26">
        <f t="shared" si="218"/>
        <v>0</v>
      </c>
      <c r="AR360" s="26">
        <f t="shared" si="218"/>
        <v>0</v>
      </c>
      <c r="AS360" s="26">
        <f t="shared" si="218"/>
        <v>0</v>
      </c>
      <c r="AT360" s="26">
        <f t="shared" si="218"/>
        <v>0</v>
      </c>
      <c r="AU360" s="26">
        <f t="shared" si="218"/>
        <v>0</v>
      </c>
      <c r="AV360" s="26">
        <f t="shared" si="218"/>
        <v>0</v>
      </c>
      <c r="AW360" s="26">
        <f t="shared" si="218"/>
        <v>0</v>
      </c>
      <c r="AX360" s="26">
        <f t="shared" si="218"/>
        <v>0</v>
      </c>
      <c r="AY360" s="26">
        <f t="shared" si="218"/>
        <v>0</v>
      </c>
      <c r="AZ360" s="26">
        <f t="shared" si="218"/>
        <v>0</v>
      </c>
      <c r="BA360" s="26">
        <f t="shared" si="218"/>
        <v>0</v>
      </c>
      <c r="BB360" s="26">
        <f t="shared" si="218"/>
        <v>0</v>
      </c>
      <c r="BC360" s="26">
        <f t="shared" si="218"/>
        <v>0</v>
      </c>
      <c r="BD360" s="26">
        <f t="shared" si="218"/>
        <v>0</v>
      </c>
      <c r="BE360" s="26">
        <f t="shared" si="218"/>
        <v>0</v>
      </c>
      <c r="BF360" s="26">
        <f t="shared" si="218"/>
        <v>0</v>
      </c>
      <c r="BG360" s="26">
        <f t="shared" si="218"/>
        <v>0</v>
      </c>
      <c r="BH360" s="26">
        <f t="shared" si="218"/>
        <v>0</v>
      </c>
      <c r="BI360" s="26">
        <f t="shared" si="218"/>
        <v>0</v>
      </c>
      <c r="BJ360" s="26">
        <f t="shared" si="218"/>
        <v>0</v>
      </c>
      <c r="BK360" s="26">
        <f t="shared" si="218"/>
        <v>0</v>
      </c>
      <c r="BL360" s="26">
        <f t="shared" si="218"/>
        <v>0</v>
      </c>
      <c r="BM360" s="26">
        <f t="shared" si="218"/>
        <v>0</v>
      </c>
      <c r="BN360" s="26">
        <f t="shared" si="218"/>
        <v>0</v>
      </c>
      <c r="BO360" s="26">
        <f t="shared" si="218"/>
        <v>0</v>
      </c>
      <c r="BP360" s="38">
        <f t="shared" si="217"/>
        <v>84000000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48000000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36000000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7"/>
        <v>84000000</v>
      </c>
    </row>
    <row r="362" spans="1:68" hidden="1" outlineLevel="2" x14ac:dyDescent="0.15">
      <c r="A362" s="14" t="s">
        <v>103</v>
      </c>
      <c r="G362" s="26">
        <f t="shared" ref="G362:AL362" si="219">G360+G358</f>
        <v>0</v>
      </c>
      <c r="H362" s="26">
        <f t="shared" si="219"/>
        <v>4000000</v>
      </c>
      <c r="I362" s="26">
        <f t="shared" si="219"/>
        <v>4000000</v>
      </c>
      <c r="J362" s="26">
        <f t="shared" si="219"/>
        <v>4000000</v>
      </c>
      <c r="K362" s="26">
        <f t="shared" si="219"/>
        <v>4000000</v>
      </c>
      <c r="L362" s="26">
        <f t="shared" si="219"/>
        <v>4000000</v>
      </c>
      <c r="M362" s="26">
        <f t="shared" si="219"/>
        <v>4000000</v>
      </c>
      <c r="N362" s="26">
        <f t="shared" si="219"/>
        <v>4000000</v>
      </c>
      <c r="O362" s="26">
        <f t="shared" si="219"/>
        <v>4000000</v>
      </c>
      <c r="P362" s="26">
        <f t="shared" si="219"/>
        <v>4000000</v>
      </c>
      <c r="Q362" s="26">
        <f t="shared" si="219"/>
        <v>4000000</v>
      </c>
      <c r="R362" s="26">
        <f t="shared" si="219"/>
        <v>4000000</v>
      </c>
      <c r="S362" s="26">
        <f t="shared" si="219"/>
        <v>4000000</v>
      </c>
      <c r="T362" s="26">
        <f t="shared" si="219"/>
        <v>4000000</v>
      </c>
      <c r="U362" s="26">
        <f t="shared" si="219"/>
        <v>4000000</v>
      </c>
      <c r="V362" s="26">
        <f t="shared" si="219"/>
        <v>4000000</v>
      </c>
      <c r="W362" s="26">
        <f t="shared" si="219"/>
        <v>4000000</v>
      </c>
      <c r="X362" s="26">
        <f t="shared" si="219"/>
        <v>4000000</v>
      </c>
      <c r="Y362" s="26">
        <f t="shared" si="219"/>
        <v>4000000</v>
      </c>
      <c r="Z362" s="26">
        <f t="shared" si="219"/>
        <v>2000000</v>
      </c>
      <c r="AA362" s="26">
        <f t="shared" si="219"/>
        <v>2000000</v>
      </c>
      <c r="AB362" s="26">
        <f t="shared" si="219"/>
        <v>2000000</v>
      </c>
      <c r="AC362" s="26">
        <f t="shared" si="219"/>
        <v>2000000</v>
      </c>
      <c r="AD362" s="26">
        <f t="shared" si="219"/>
        <v>2000000</v>
      </c>
      <c r="AE362" s="26">
        <f t="shared" si="219"/>
        <v>2000000</v>
      </c>
      <c r="AF362" s="26">
        <f t="shared" si="219"/>
        <v>0</v>
      </c>
      <c r="AG362" s="26">
        <f t="shared" si="219"/>
        <v>0</v>
      </c>
      <c r="AH362" s="26">
        <f t="shared" si="219"/>
        <v>0</v>
      </c>
      <c r="AI362" s="26">
        <f t="shared" si="219"/>
        <v>0</v>
      </c>
      <c r="AJ362" s="26">
        <f t="shared" si="219"/>
        <v>0</v>
      </c>
      <c r="AK362" s="26">
        <f t="shared" si="219"/>
        <v>0</v>
      </c>
      <c r="AL362" s="26">
        <f t="shared" si="219"/>
        <v>0</v>
      </c>
      <c r="AM362" s="26">
        <f t="shared" ref="AM362:BO362" si="220">AM360+AM358</f>
        <v>0</v>
      </c>
      <c r="AN362" s="26">
        <f t="shared" si="220"/>
        <v>0</v>
      </c>
      <c r="AO362" s="26">
        <f t="shared" si="220"/>
        <v>0</v>
      </c>
      <c r="AP362" s="26">
        <f t="shared" si="220"/>
        <v>0</v>
      </c>
      <c r="AQ362" s="26">
        <f t="shared" si="220"/>
        <v>0</v>
      </c>
      <c r="AR362" s="26">
        <f t="shared" si="220"/>
        <v>0</v>
      </c>
      <c r="AS362" s="26">
        <f t="shared" si="220"/>
        <v>0</v>
      </c>
      <c r="AT362" s="26">
        <f t="shared" si="220"/>
        <v>0</v>
      </c>
      <c r="AU362" s="26">
        <f t="shared" si="220"/>
        <v>0</v>
      </c>
      <c r="AV362" s="26">
        <f t="shared" si="220"/>
        <v>0</v>
      </c>
      <c r="AW362" s="26">
        <f t="shared" si="220"/>
        <v>0</v>
      </c>
      <c r="AX362" s="26">
        <f t="shared" si="220"/>
        <v>0</v>
      </c>
      <c r="AY362" s="26">
        <f t="shared" si="220"/>
        <v>0</v>
      </c>
      <c r="AZ362" s="26">
        <f t="shared" si="220"/>
        <v>0</v>
      </c>
      <c r="BA362" s="26">
        <f t="shared" si="220"/>
        <v>0</v>
      </c>
      <c r="BB362" s="26">
        <f t="shared" si="220"/>
        <v>0</v>
      </c>
      <c r="BC362" s="26">
        <f t="shared" si="220"/>
        <v>0</v>
      </c>
      <c r="BD362" s="26">
        <f t="shared" si="220"/>
        <v>0</v>
      </c>
      <c r="BE362" s="26">
        <f t="shared" si="220"/>
        <v>0</v>
      </c>
      <c r="BF362" s="26">
        <f t="shared" si="220"/>
        <v>0</v>
      </c>
      <c r="BG362" s="26">
        <f t="shared" si="220"/>
        <v>0</v>
      </c>
      <c r="BH362" s="26">
        <f t="shared" si="220"/>
        <v>0</v>
      </c>
      <c r="BI362" s="26">
        <f t="shared" si="220"/>
        <v>0</v>
      </c>
      <c r="BJ362" s="26">
        <f t="shared" si="220"/>
        <v>0</v>
      </c>
      <c r="BK362" s="26">
        <f t="shared" si="220"/>
        <v>0</v>
      </c>
      <c r="BL362" s="26">
        <f t="shared" si="220"/>
        <v>0</v>
      </c>
      <c r="BM362" s="26">
        <f t="shared" si="220"/>
        <v>0</v>
      </c>
      <c r="BN362" s="26">
        <f t="shared" si="220"/>
        <v>0</v>
      </c>
      <c r="BO362" s="26">
        <f t="shared" si="220"/>
        <v>0</v>
      </c>
      <c r="BP362" s="38">
        <f t="shared" si="217"/>
        <v>84000000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48000000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36000000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7"/>
        <v>84000000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1">SUM(H367:H371)</f>
        <v>0</v>
      </c>
      <c r="I372" s="26">
        <f t="shared" si="221"/>
        <v>0</v>
      </c>
      <c r="J372" s="26">
        <f t="shared" si="221"/>
        <v>0</v>
      </c>
      <c r="K372" s="26">
        <f t="shared" si="221"/>
        <v>0</v>
      </c>
      <c r="L372" s="26">
        <f t="shared" si="221"/>
        <v>0</v>
      </c>
      <c r="M372" s="26">
        <f t="shared" si="221"/>
        <v>0</v>
      </c>
      <c r="N372" s="26">
        <f t="shared" si="221"/>
        <v>0</v>
      </c>
      <c r="O372" s="26">
        <f t="shared" si="221"/>
        <v>0</v>
      </c>
      <c r="P372" s="26">
        <f t="shared" si="221"/>
        <v>0</v>
      </c>
      <c r="Q372" s="26">
        <f t="shared" si="221"/>
        <v>0</v>
      </c>
      <c r="R372" s="26">
        <f t="shared" si="221"/>
        <v>0</v>
      </c>
      <c r="S372" s="26">
        <f t="shared" si="221"/>
        <v>0</v>
      </c>
      <c r="T372" s="26">
        <f t="shared" si="221"/>
        <v>0</v>
      </c>
      <c r="U372" s="26">
        <f t="shared" si="221"/>
        <v>0</v>
      </c>
      <c r="V372" s="26">
        <f t="shared" si="221"/>
        <v>0</v>
      </c>
      <c r="W372" s="26">
        <f t="shared" si="221"/>
        <v>0</v>
      </c>
      <c r="X372" s="26">
        <f t="shared" si="221"/>
        <v>0</v>
      </c>
      <c r="Y372" s="26">
        <f t="shared" si="221"/>
        <v>0</v>
      </c>
      <c r="Z372" s="26">
        <f t="shared" si="221"/>
        <v>0</v>
      </c>
      <c r="AA372" s="26">
        <f t="shared" si="221"/>
        <v>0</v>
      </c>
      <c r="AB372" s="26">
        <f t="shared" si="221"/>
        <v>0</v>
      </c>
      <c r="AC372" s="26">
        <f t="shared" si="221"/>
        <v>0</v>
      </c>
      <c r="AD372" s="26">
        <f t="shared" si="221"/>
        <v>0</v>
      </c>
      <c r="AE372" s="26">
        <f t="shared" ref="AE372:BO372" si="222">SUM(AE367:AE371)</f>
        <v>0</v>
      </c>
      <c r="AF372" s="26">
        <f t="shared" si="222"/>
        <v>0</v>
      </c>
      <c r="AG372" s="26">
        <f t="shared" si="222"/>
        <v>0</v>
      </c>
      <c r="AH372" s="26">
        <f t="shared" si="222"/>
        <v>0</v>
      </c>
      <c r="AI372" s="26">
        <f t="shared" si="222"/>
        <v>0</v>
      </c>
      <c r="AJ372" s="26">
        <f t="shared" si="222"/>
        <v>0</v>
      </c>
      <c r="AK372" s="26">
        <f t="shared" si="222"/>
        <v>0</v>
      </c>
      <c r="AL372" s="26">
        <f t="shared" si="222"/>
        <v>0</v>
      </c>
      <c r="AM372" s="26">
        <f t="shared" si="222"/>
        <v>0</v>
      </c>
      <c r="AN372" s="26">
        <f t="shared" si="222"/>
        <v>0</v>
      </c>
      <c r="AO372" s="26">
        <f t="shared" si="222"/>
        <v>0</v>
      </c>
      <c r="AP372" s="26">
        <f t="shared" si="222"/>
        <v>0</v>
      </c>
      <c r="AQ372" s="26">
        <f t="shared" si="222"/>
        <v>0</v>
      </c>
      <c r="AR372" s="26">
        <f t="shared" si="222"/>
        <v>0</v>
      </c>
      <c r="AS372" s="26">
        <f t="shared" si="222"/>
        <v>0</v>
      </c>
      <c r="AT372" s="26">
        <f t="shared" si="222"/>
        <v>0</v>
      </c>
      <c r="AU372" s="26">
        <f t="shared" si="222"/>
        <v>0</v>
      </c>
      <c r="AV372" s="26">
        <f t="shared" si="222"/>
        <v>0</v>
      </c>
      <c r="AW372" s="26">
        <f t="shared" si="222"/>
        <v>0</v>
      </c>
      <c r="AX372" s="26">
        <f t="shared" si="222"/>
        <v>0</v>
      </c>
      <c r="AY372" s="26">
        <f t="shared" si="222"/>
        <v>0</v>
      </c>
      <c r="AZ372" s="26">
        <f t="shared" si="222"/>
        <v>0</v>
      </c>
      <c r="BA372" s="26">
        <f t="shared" si="222"/>
        <v>0</v>
      </c>
      <c r="BB372" s="26">
        <f t="shared" si="222"/>
        <v>0</v>
      </c>
      <c r="BC372" s="26">
        <f t="shared" si="222"/>
        <v>0</v>
      </c>
      <c r="BD372" s="26">
        <f t="shared" si="222"/>
        <v>0</v>
      </c>
      <c r="BE372" s="26">
        <f t="shared" si="222"/>
        <v>0</v>
      </c>
      <c r="BF372" s="26">
        <f t="shared" si="222"/>
        <v>0</v>
      </c>
      <c r="BG372" s="26">
        <f t="shared" si="222"/>
        <v>0</v>
      </c>
      <c r="BH372" s="26">
        <f t="shared" si="222"/>
        <v>0</v>
      </c>
      <c r="BI372" s="26">
        <f t="shared" si="222"/>
        <v>0</v>
      </c>
      <c r="BJ372" s="26">
        <f t="shared" si="222"/>
        <v>0</v>
      </c>
      <c r="BK372" s="26">
        <f t="shared" si="222"/>
        <v>0</v>
      </c>
      <c r="BL372" s="26">
        <f t="shared" si="222"/>
        <v>0</v>
      </c>
      <c r="BM372" s="26">
        <f t="shared" si="222"/>
        <v>0</v>
      </c>
      <c r="BN372" s="26">
        <f t="shared" si="222"/>
        <v>0</v>
      </c>
      <c r="BO372" s="26">
        <f t="shared" si="222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hidden="1" outlineLevel="2" x14ac:dyDescent="0.15">
      <c r="A376" s="47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3">G376+G375</f>
        <v>0</v>
      </c>
      <c r="H378" s="26">
        <f t="shared" si="223"/>
        <v>0</v>
      </c>
      <c r="I378" s="26">
        <f t="shared" si="223"/>
        <v>0</v>
      </c>
      <c r="J378" s="26">
        <f t="shared" si="223"/>
        <v>0</v>
      </c>
      <c r="K378" s="26">
        <f t="shared" si="223"/>
        <v>0</v>
      </c>
      <c r="L378" s="26">
        <f t="shared" si="223"/>
        <v>0</v>
      </c>
      <c r="M378" s="26">
        <f t="shared" si="223"/>
        <v>0</v>
      </c>
      <c r="N378" s="26">
        <f t="shared" si="223"/>
        <v>0</v>
      </c>
      <c r="O378" s="26">
        <f t="shared" si="223"/>
        <v>0</v>
      </c>
      <c r="P378" s="26">
        <f t="shared" si="223"/>
        <v>0</v>
      </c>
      <c r="Q378" s="26">
        <f t="shared" si="223"/>
        <v>0</v>
      </c>
      <c r="R378" s="26">
        <f t="shared" si="223"/>
        <v>0</v>
      </c>
      <c r="S378" s="26">
        <f t="shared" si="223"/>
        <v>0</v>
      </c>
      <c r="T378" s="26">
        <f t="shared" si="223"/>
        <v>0</v>
      </c>
      <c r="U378" s="26">
        <f t="shared" si="223"/>
        <v>0</v>
      </c>
      <c r="V378" s="26">
        <f t="shared" si="223"/>
        <v>0</v>
      </c>
      <c r="W378" s="26">
        <f t="shared" si="223"/>
        <v>0</v>
      </c>
      <c r="X378" s="26">
        <f t="shared" si="223"/>
        <v>0</v>
      </c>
      <c r="Y378" s="26">
        <f t="shared" si="223"/>
        <v>0</v>
      </c>
      <c r="Z378" s="26">
        <f t="shared" si="223"/>
        <v>0</v>
      </c>
      <c r="AA378" s="26">
        <f t="shared" si="223"/>
        <v>0</v>
      </c>
      <c r="AB378" s="26">
        <f t="shared" si="223"/>
        <v>0</v>
      </c>
      <c r="AC378" s="26">
        <f t="shared" si="223"/>
        <v>0</v>
      </c>
      <c r="AD378" s="26">
        <f t="shared" si="223"/>
        <v>0</v>
      </c>
      <c r="AE378" s="26">
        <f t="shared" si="223"/>
        <v>0</v>
      </c>
      <c r="AF378" s="26">
        <f t="shared" si="223"/>
        <v>0</v>
      </c>
      <c r="AG378" s="26">
        <f t="shared" si="223"/>
        <v>0</v>
      </c>
      <c r="AH378" s="26">
        <f t="shared" si="223"/>
        <v>0</v>
      </c>
      <c r="AI378" s="26">
        <f t="shared" si="223"/>
        <v>0</v>
      </c>
      <c r="AJ378" s="26">
        <f t="shared" si="223"/>
        <v>0</v>
      </c>
      <c r="AK378" s="26">
        <f t="shared" si="223"/>
        <v>0</v>
      </c>
      <c r="AL378" s="26">
        <f t="shared" si="223"/>
        <v>0</v>
      </c>
      <c r="AM378" s="26">
        <f t="shared" ref="AM378:BO378" si="224">AM376+AM375</f>
        <v>0</v>
      </c>
      <c r="AN378" s="26">
        <f t="shared" si="224"/>
        <v>0</v>
      </c>
      <c r="AO378" s="26">
        <f t="shared" si="224"/>
        <v>0</v>
      </c>
      <c r="AP378" s="26">
        <f t="shared" si="224"/>
        <v>0</v>
      </c>
      <c r="AQ378" s="26">
        <f t="shared" si="224"/>
        <v>0</v>
      </c>
      <c r="AR378" s="26">
        <f t="shared" si="224"/>
        <v>0</v>
      </c>
      <c r="AS378" s="26">
        <f t="shared" si="224"/>
        <v>0</v>
      </c>
      <c r="AT378" s="26">
        <f t="shared" si="224"/>
        <v>0</v>
      </c>
      <c r="AU378" s="26">
        <f t="shared" si="224"/>
        <v>0</v>
      </c>
      <c r="AV378" s="26">
        <f t="shared" si="224"/>
        <v>0</v>
      </c>
      <c r="AW378" s="26">
        <f t="shared" si="224"/>
        <v>0</v>
      </c>
      <c r="AX378" s="26">
        <f t="shared" si="224"/>
        <v>0</v>
      </c>
      <c r="AY378" s="26">
        <f t="shared" si="224"/>
        <v>0</v>
      </c>
      <c r="AZ378" s="26">
        <f t="shared" si="224"/>
        <v>0</v>
      </c>
      <c r="BA378" s="26">
        <f t="shared" si="224"/>
        <v>0</v>
      </c>
      <c r="BB378" s="26">
        <f t="shared" si="224"/>
        <v>0</v>
      </c>
      <c r="BC378" s="26">
        <f t="shared" si="224"/>
        <v>0</v>
      </c>
      <c r="BD378" s="26">
        <f t="shared" si="224"/>
        <v>0</v>
      </c>
      <c r="BE378" s="26">
        <f t="shared" si="224"/>
        <v>0</v>
      </c>
      <c r="BF378" s="26">
        <f t="shared" si="224"/>
        <v>0</v>
      </c>
      <c r="BG378" s="26">
        <f t="shared" si="224"/>
        <v>0</v>
      </c>
      <c r="BH378" s="26">
        <f t="shared" si="224"/>
        <v>0</v>
      </c>
      <c r="BI378" s="26">
        <f t="shared" si="224"/>
        <v>0</v>
      </c>
      <c r="BJ378" s="26">
        <f t="shared" si="224"/>
        <v>0</v>
      </c>
      <c r="BK378" s="26">
        <f t="shared" si="224"/>
        <v>0</v>
      </c>
      <c r="BL378" s="26">
        <f t="shared" si="224"/>
        <v>0</v>
      </c>
      <c r="BM378" s="26">
        <f t="shared" si="224"/>
        <v>0</v>
      </c>
      <c r="BN378" s="26">
        <f t="shared" si="224"/>
        <v>0</v>
      </c>
      <c r="BO378" s="26">
        <f t="shared" si="224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126</v>
      </c>
      <c r="G380" s="26">
        <f t="shared" ref="G380:AL380" si="225">G378+G372+G362</f>
        <v>0</v>
      </c>
      <c r="H380" s="26">
        <f t="shared" si="225"/>
        <v>4000000</v>
      </c>
      <c r="I380" s="26">
        <f t="shared" si="225"/>
        <v>4000000</v>
      </c>
      <c r="J380" s="26">
        <f t="shared" si="225"/>
        <v>4000000</v>
      </c>
      <c r="K380" s="26">
        <f t="shared" si="225"/>
        <v>4000000</v>
      </c>
      <c r="L380" s="26">
        <f t="shared" si="225"/>
        <v>4000000</v>
      </c>
      <c r="M380" s="26">
        <f t="shared" si="225"/>
        <v>4000000</v>
      </c>
      <c r="N380" s="26">
        <f t="shared" si="225"/>
        <v>4000000</v>
      </c>
      <c r="O380" s="26">
        <f t="shared" si="225"/>
        <v>4000000</v>
      </c>
      <c r="P380" s="26">
        <f t="shared" si="225"/>
        <v>4000000</v>
      </c>
      <c r="Q380" s="26">
        <f t="shared" si="225"/>
        <v>4000000</v>
      </c>
      <c r="R380" s="26">
        <f t="shared" si="225"/>
        <v>4000000</v>
      </c>
      <c r="S380" s="26">
        <f t="shared" si="225"/>
        <v>4000000</v>
      </c>
      <c r="T380" s="26">
        <f t="shared" si="225"/>
        <v>4000000</v>
      </c>
      <c r="U380" s="26">
        <f t="shared" si="225"/>
        <v>4000000</v>
      </c>
      <c r="V380" s="26">
        <f t="shared" si="225"/>
        <v>4000000</v>
      </c>
      <c r="W380" s="26">
        <f t="shared" si="225"/>
        <v>4000000</v>
      </c>
      <c r="X380" s="26">
        <f t="shared" si="225"/>
        <v>4000000</v>
      </c>
      <c r="Y380" s="26">
        <f t="shared" si="225"/>
        <v>4000000</v>
      </c>
      <c r="Z380" s="26">
        <f t="shared" si="225"/>
        <v>2000000</v>
      </c>
      <c r="AA380" s="26">
        <f t="shared" si="225"/>
        <v>2000000</v>
      </c>
      <c r="AB380" s="26">
        <f t="shared" si="225"/>
        <v>2000000</v>
      </c>
      <c r="AC380" s="26">
        <f t="shared" si="225"/>
        <v>2000000</v>
      </c>
      <c r="AD380" s="26">
        <f t="shared" si="225"/>
        <v>2000000</v>
      </c>
      <c r="AE380" s="26">
        <f t="shared" si="225"/>
        <v>2000000</v>
      </c>
      <c r="AF380" s="26">
        <f t="shared" si="225"/>
        <v>0</v>
      </c>
      <c r="AG380" s="26">
        <f t="shared" si="225"/>
        <v>0</v>
      </c>
      <c r="AH380" s="26">
        <f t="shared" si="225"/>
        <v>0</v>
      </c>
      <c r="AI380" s="26">
        <f t="shared" si="225"/>
        <v>0</v>
      </c>
      <c r="AJ380" s="26">
        <f t="shared" si="225"/>
        <v>0</v>
      </c>
      <c r="AK380" s="26">
        <f t="shared" si="225"/>
        <v>0</v>
      </c>
      <c r="AL380" s="26">
        <f t="shared" si="225"/>
        <v>0</v>
      </c>
      <c r="AM380" s="26">
        <f t="shared" ref="AM380:BO380" si="226">AM378+AM372+AM362</f>
        <v>0</v>
      </c>
      <c r="AN380" s="26">
        <f t="shared" si="226"/>
        <v>0</v>
      </c>
      <c r="AO380" s="26">
        <f t="shared" si="226"/>
        <v>0</v>
      </c>
      <c r="AP380" s="26">
        <f t="shared" si="226"/>
        <v>0</v>
      </c>
      <c r="AQ380" s="26">
        <f t="shared" si="226"/>
        <v>0</v>
      </c>
      <c r="AR380" s="26">
        <f t="shared" si="226"/>
        <v>0</v>
      </c>
      <c r="AS380" s="26">
        <f t="shared" si="226"/>
        <v>0</v>
      </c>
      <c r="AT380" s="26">
        <f t="shared" si="226"/>
        <v>0</v>
      </c>
      <c r="AU380" s="26">
        <f t="shared" si="226"/>
        <v>0</v>
      </c>
      <c r="AV380" s="26">
        <f t="shared" si="226"/>
        <v>0</v>
      </c>
      <c r="AW380" s="26">
        <f t="shared" si="226"/>
        <v>0</v>
      </c>
      <c r="AX380" s="26">
        <f t="shared" si="226"/>
        <v>0</v>
      </c>
      <c r="AY380" s="26">
        <f t="shared" si="226"/>
        <v>0</v>
      </c>
      <c r="AZ380" s="26">
        <f t="shared" si="226"/>
        <v>0</v>
      </c>
      <c r="BA380" s="26">
        <f t="shared" si="226"/>
        <v>0</v>
      </c>
      <c r="BB380" s="26">
        <f t="shared" si="226"/>
        <v>0</v>
      </c>
      <c r="BC380" s="26">
        <f t="shared" si="226"/>
        <v>0</v>
      </c>
      <c r="BD380" s="26">
        <f t="shared" si="226"/>
        <v>0</v>
      </c>
      <c r="BE380" s="26">
        <f t="shared" si="226"/>
        <v>0</v>
      </c>
      <c r="BF380" s="26">
        <f t="shared" si="226"/>
        <v>0</v>
      </c>
      <c r="BG380" s="26">
        <f t="shared" si="226"/>
        <v>0</v>
      </c>
      <c r="BH380" s="26">
        <f t="shared" si="226"/>
        <v>0</v>
      </c>
      <c r="BI380" s="26">
        <f t="shared" si="226"/>
        <v>0</v>
      </c>
      <c r="BJ380" s="26">
        <f t="shared" si="226"/>
        <v>0</v>
      </c>
      <c r="BK380" s="26">
        <f t="shared" si="226"/>
        <v>0</v>
      </c>
      <c r="BL380" s="26">
        <f t="shared" si="226"/>
        <v>0</v>
      </c>
      <c r="BM380" s="26">
        <f t="shared" si="226"/>
        <v>0</v>
      </c>
      <c r="BN380" s="26">
        <f t="shared" si="226"/>
        <v>0</v>
      </c>
      <c r="BO380" s="26">
        <f t="shared" si="226"/>
        <v>0</v>
      </c>
      <c r="BP380" s="38">
        <f>SUM(H380:BO380)</f>
        <v>84000000</v>
      </c>
    </row>
    <row r="381" spans="1:68" outlineLevel="1" collapsed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48000000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36000000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7">G85*$C85</f>
        <v>0</v>
      </c>
      <c r="H385" s="26">
        <f t="shared" si="227"/>
        <v>0</v>
      </c>
      <c r="I385" s="26">
        <f t="shared" si="227"/>
        <v>0</v>
      </c>
      <c r="J385" s="26">
        <f t="shared" si="227"/>
        <v>0</v>
      </c>
      <c r="K385" s="26">
        <f t="shared" si="227"/>
        <v>0</v>
      </c>
      <c r="L385" s="26">
        <f t="shared" si="227"/>
        <v>0</v>
      </c>
      <c r="M385" s="26">
        <f t="shared" si="227"/>
        <v>0</v>
      </c>
      <c r="N385" s="26">
        <f t="shared" si="227"/>
        <v>0</v>
      </c>
      <c r="O385" s="26">
        <f t="shared" si="227"/>
        <v>0</v>
      </c>
      <c r="P385" s="26">
        <f t="shared" si="227"/>
        <v>0</v>
      </c>
      <c r="Q385" s="26">
        <f t="shared" si="227"/>
        <v>0</v>
      </c>
      <c r="R385" s="26">
        <f t="shared" si="227"/>
        <v>0</v>
      </c>
      <c r="S385" s="26">
        <f t="shared" si="227"/>
        <v>0</v>
      </c>
      <c r="T385" s="26">
        <f t="shared" si="227"/>
        <v>0</v>
      </c>
      <c r="U385" s="26">
        <f t="shared" si="227"/>
        <v>0</v>
      </c>
      <c r="V385" s="26">
        <f t="shared" si="227"/>
        <v>0</v>
      </c>
      <c r="W385" s="26">
        <f t="shared" si="227"/>
        <v>0</v>
      </c>
      <c r="X385" s="26">
        <f t="shared" si="227"/>
        <v>0</v>
      </c>
      <c r="Y385" s="26">
        <f t="shared" si="227"/>
        <v>0</v>
      </c>
      <c r="Z385" s="26">
        <f t="shared" si="227"/>
        <v>0</v>
      </c>
      <c r="AA385" s="26">
        <f t="shared" si="227"/>
        <v>0</v>
      </c>
      <c r="AB385" s="26">
        <f t="shared" si="227"/>
        <v>0</v>
      </c>
      <c r="AC385" s="26">
        <f t="shared" si="227"/>
        <v>0</v>
      </c>
      <c r="AD385" s="26">
        <f t="shared" si="227"/>
        <v>0</v>
      </c>
      <c r="AE385" s="26">
        <f t="shared" si="227"/>
        <v>0</v>
      </c>
      <c r="AF385" s="26">
        <f t="shared" si="227"/>
        <v>0</v>
      </c>
      <c r="AG385" s="26">
        <f t="shared" si="227"/>
        <v>0</v>
      </c>
      <c r="AH385" s="26">
        <f t="shared" si="227"/>
        <v>0</v>
      </c>
      <c r="AI385" s="26">
        <f t="shared" si="227"/>
        <v>0</v>
      </c>
      <c r="AJ385" s="26">
        <f t="shared" si="227"/>
        <v>0</v>
      </c>
      <c r="AK385" s="26">
        <f t="shared" si="227"/>
        <v>0</v>
      </c>
      <c r="AL385" s="26">
        <f t="shared" si="227"/>
        <v>0</v>
      </c>
      <c r="AM385" s="26">
        <f t="shared" ref="AM385:BO385" si="228">AM85*$C85</f>
        <v>0</v>
      </c>
      <c r="AN385" s="26">
        <f t="shared" si="228"/>
        <v>0</v>
      </c>
      <c r="AO385" s="26">
        <f t="shared" si="228"/>
        <v>0</v>
      </c>
      <c r="AP385" s="26">
        <f t="shared" si="228"/>
        <v>0</v>
      </c>
      <c r="AQ385" s="26">
        <f t="shared" si="228"/>
        <v>0</v>
      </c>
      <c r="AR385" s="26">
        <f t="shared" si="228"/>
        <v>0</v>
      </c>
      <c r="AS385" s="26">
        <f t="shared" si="228"/>
        <v>0</v>
      </c>
      <c r="AT385" s="26">
        <f t="shared" si="228"/>
        <v>0</v>
      </c>
      <c r="AU385" s="26">
        <f t="shared" si="228"/>
        <v>0</v>
      </c>
      <c r="AV385" s="26">
        <f t="shared" si="228"/>
        <v>0</v>
      </c>
      <c r="AW385" s="26">
        <f t="shared" si="228"/>
        <v>0</v>
      </c>
      <c r="AX385" s="26">
        <f t="shared" si="228"/>
        <v>0</v>
      </c>
      <c r="AY385" s="26">
        <f t="shared" si="228"/>
        <v>0</v>
      </c>
      <c r="AZ385" s="26">
        <f t="shared" si="228"/>
        <v>0</v>
      </c>
      <c r="BA385" s="26">
        <f t="shared" si="228"/>
        <v>0</v>
      </c>
      <c r="BB385" s="26">
        <f t="shared" si="228"/>
        <v>0</v>
      </c>
      <c r="BC385" s="26">
        <f t="shared" si="228"/>
        <v>0</v>
      </c>
      <c r="BD385" s="26">
        <f t="shared" si="228"/>
        <v>0</v>
      </c>
      <c r="BE385" s="26">
        <f t="shared" si="228"/>
        <v>0</v>
      </c>
      <c r="BF385" s="26">
        <f t="shared" si="228"/>
        <v>0</v>
      </c>
      <c r="BG385" s="26">
        <f t="shared" si="228"/>
        <v>0</v>
      </c>
      <c r="BH385" s="26">
        <f t="shared" si="228"/>
        <v>0</v>
      </c>
      <c r="BI385" s="26">
        <f t="shared" si="228"/>
        <v>0</v>
      </c>
      <c r="BJ385" s="26">
        <f t="shared" si="228"/>
        <v>0</v>
      </c>
      <c r="BK385" s="26">
        <f t="shared" si="228"/>
        <v>0</v>
      </c>
      <c r="BL385" s="26">
        <f t="shared" si="228"/>
        <v>0</v>
      </c>
      <c r="BM385" s="26">
        <f t="shared" si="228"/>
        <v>0</v>
      </c>
      <c r="BN385" s="26">
        <f t="shared" si="228"/>
        <v>0</v>
      </c>
      <c r="BO385" s="26">
        <f t="shared" si="228"/>
        <v>0</v>
      </c>
    </row>
    <row r="386" spans="1:67" hidden="1" outlineLevel="2" x14ac:dyDescent="0.15">
      <c r="A386" s="47" t="s">
        <v>62</v>
      </c>
      <c r="G386" s="23">
        <f>STAFFPLAN_CWS!$B109</f>
        <v>0.6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29">G385*G386</f>
        <v>0</v>
      </c>
      <c r="H387" s="26">
        <f t="shared" si="229"/>
        <v>0</v>
      </c>
      <c r="I387" s="26">
        <f t="shared" si="229"/>
        <v>0</v>
      </c>
      <c r="J387" s="26">
        <f t="shared" si="229"/>
        <v>0</v>
      </c>
      <c r="K387" s="26">
        <f t="shared" si="229"/>
        <v>0</v>
      </c>
      <c r="L387" s="26">
        <f t="shared" si="229"/>
        <v>0</v>
      </c>
      <c r="M387" s="26">
        <f t="shared" si="229"/>
        <v>0</v>
      </c>
      <c r="N387" s="26">
        <f t="shared" si="229"/>
        <v>0</v>
      </c>
      <c r="O387" s="26">
        <f t="shared" si="229"/>
        <v>0</v>
      </c>
      <c r="P387" s="26">
        <f t="shared" si="229"/>
        <v>0</v>
      </c>
      <c r="Q387" s="26">
        <f t="shared" si="229"/>
        <v>0</v>
      </c>
      <c r="R387" s="26">
        <f t="shared" si="229"/>
        <v>0</v>
      </c>
      <c r="S387" s="26">
        <f t="shared" si="229"/>
        <v>0</v>
      </c>
      <c r="T387" s="26">
        <f t="shared" si="229"/>
        <v>0</v>
      </c>
      <c r="U387" s="26">
        <f t="shared" si="229"/>
        <v>0</v>
      </c>
      <c r="V387" s="26">
        <f t="shared" si="229"/>
        <v>0</v>
      </c>
      <c r="W387" s="26">
        <f t="shared" si="229"/>
        <v>0</v>
      </c>
      <c r="X387" s="26">
        <f t="shared" si="229"/>
        <v>0</v>
      </c>
      <c r="Y387" s="26">
        <f t="shared" si="229"/>
        <v>0</v>
      </c>
      <c r="Z387" s="26">
        <f t="shared" si="229"/>
        <v>0</v>
      </c>
      <c r="AA387" s="26">
        <f t="shared" si="229"/>
        <v>0</v>
      </c>
      <c r="AB387" s="26">
        <f t="shared" si="229"/>
        <v>0</v>
      </c>
      <c r="AC387" s="26">
        <f t="shared" si="229"/>
        <v>0</v>
      </c>
      <c r="AD387" s="26">
        <f t="shared" si="229"/>
        <v>0</v>
      </c>
      <c r="AE387" s="26">
        <f t="shared" si="229"/>
        <v>0</v>
      </c>
      <c r="AF387" s="26">
        <f t="shared" si="229"/>
        <v>0</v>
      </c>
      <c r="AG387" s="26">
        <f t="shared" si="229"/>
        <v>0</v>
      </c>
      <c r="AH387" s="26">
        <f t="shared" si="229"/>
        <v>0</v>
      </c>
      <c r="AI387" s="26">
        <f t="shared" si="229"/>
        <v>0</v>
      </c>
      <c r="AJ387" s="26">
        <f t="shared" si="229"/>
        <v>0</v>
      </c>
      <c r="AK387" s="26">
        <f t="shared" si="229"/>
        <v>0</v>
      </c>
      <c r="AL387" s="26">
        <f t="shared" si="229"/>
        <v>0</v>
      </c>
      <c r="AM387" s="26">
        <f t="shared" ref="AM387:BO387" si="230">AM385*AM386</f>
        <v>0</v>
      </c>
      <c r="AN387" s="26">
        <f t="shared" si="230"/>
        <v>0</v>
      </c>
      <c r="AO387" s="26">
        <f t="shared" si="230"/>
        <v>0</v>
      </c>
      <c r="AP387" s="26">
        <f t="shared" si="230"/>
        <v>0</v>
      </c>
      <c r="AQ387" s="26">
        <f t="shared" si="230"/>
        <v>0</v>
      </c>
      <c r="AR387" s="26">
        <f t="shared" si="230"/>
        <v>0</v>
      </c>
      <c r="AS387" s="26">
        <f t="shared" si="230"/>
        <v>0</v>
      </c>
      <c r="AT387" s="26">
        <f t="shared" si="230"/>
        <v>0</v>
      </c>
      <c r="AU387" s="26">
        <f t="shared" si="230"/>
        <v>0</v>
      </c>
      <c r="AV387" s="26">
        <f t="shared" si="230"/>
        <v>0</v>
      </c>
      <c r="AW387" s="26">
        <f t="shared" si="230"/>
        <v>0</v>
      </c>
      <c r="AX387" s="26">
        <f t="shared" si="230"/>
        <v>0</v>
      </c>
      <c r="AY387" s="26">
        <f t="shared" si="230"/>
        <v>0</v>
      </c>
      <c r="AZ387" s="26">
        <f t="shared" si="230"/>
        <v>0</v>
      </c>
      <c r="BA387" s="26">
        <f t="shared" si="230"/>
        <v>0</v>
      </c>
      <c r="BB387" s="26">
        <f t="shared" si="230"/>
        <v>0</v>
      </c>
      <c r="BC387" s="26">
        <f t="shared" si="230"/>
        <v>0</v>
      </c>
      <c r="BD387" s="26">
        <f t="shared" si="230"/>
        <v>0</v>
      </c>
      <c r="BE387" s="26">
        <f t="shared" si="230"/>
        <v>0</v>
      </c>
      <c r="BF387" s="26">
        <f t="shared" si="230"/>
        <v>0</v>
      </c>
      <c r="BG387" s="26">
        <f t="shared" si="230"/>
        <v>0</v>
      </c>
      <c r="BH387" s="26">
        <f t="shared" si="230"/>
        <v>0</v>
      </c>
      <c r="BI387" s="26">
        <f t="shared" si="230"/>
        <v>0</v>
      </c>
      <c r="BJ387" s="26">
        <f t="shared" si="230"/>
        <v>0</v>
      </c>
      <c r="BK387" s="26">
        <f t="shared" si="230"/>
        <v>0</v>
      </c>
      <c r="BL387" s="26">
        <f t="shared" si="230"/>
        <v>0</v>
      </c>
      <c r="BM387" s="26">
        <f t="shared" si="230"/>
        <v>0</v>
      </c>
      <c r="BN387" s="26">
        <f t="shared" si="230"/>
        <v>0</v>
      </c>
      <c r="BO387" s="26">
        <f t="shared" si="230"/>
        <v>0</v>
      </c>
    </row>
    <row r="388" spans="1:67" hidden="1" outlineLevel="2" x14ac:dyDescent="0.15">
      <c r="A388" s="47" t="s">
        <v>759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1">G387+G388</f>
        <v>0</v>
      </c>
      <c r="H389" s="26">
        <f t="shared" si="231"/>
        <v>0</v>
      </c>
      <c r="I389" s="26">
        <f t="shared" si="231"/>
        <v>0</v>
      </c>
      <c r="J389" s="26">
        <f t="shared" si="231"/>
        <v>0</v>
      </c>
      <c r="K389" s="26">
        <f t="shared" si="231"/>
        <v>0</v>
      </c>
      <c r="L389" s="26">
        <f t="shared" si="231"/>
        <v>0</v>
      </c>
      <c r="M389" s="26">
        <f t="shared" si="231"/>
        <v>0</v>
      </c>
      <c r="N389" s="26">
        <f t="shared" si="231"/>
        <v>0</v>
      </c>
      <c r="O389" s="26">
        <f t="shared" si="231"/>
        <v>0</v>
      </c>
      <c r="P389" s="26">
        <f t="shared" si="231"/>
        <v>0</v>
      </c>
      <c r="Q389" s="26">
        <f t="shared" si="231"/>
        <v>0</v>
      </c>
      <c r="R389" s="26">
        <f t="shared" si="231"/>
        <v>0</v>
      </c>
      <c r="S389" s="26">
        <f t="shared" si="231"/>
        <v>0</v>
      </c>
      <c r="T389" s="26">
        <f t="shared" si="231"/>
        <v>0</v>
      </c>
      <c r="U389" s="26">
        <f t="shared" si="231"/>
        <v>0</v>
      </c>
      <c r="V389" s="26">
        <f t="shared" si="231"/>
        <v>0</v>
      </c>
      <c r="W389" s="26">
        <f t="shared" si="231"/>
        <v>0</v>
      </c>
      <c r="X389" s="26">
        <f t="shared" si="231"/>
        <v>0</v>
      </c>
      <c r="Y389" s="26">
        <f t="shared" si="231"/>
        <v>0</v>
      </c>
      <c r="Z389" s="26">
        <f t="shared" si="231"/>
        <v>0</v>
      </c>
      <c r="AA389" s="26">
        <f t="shared" si="231"/>
        <v>0</v>
      </c>
      <c r="AB389" s="26">
        <f t="shared" si="231"/>
        <v>0</v>
      </c>
      <c r="AC389" s="26">
        <f t="shared" si="231"/>
        <v>0</v>
      </c>
      <c r="AD389" s="26">
        <f t="shared" si="231"/>
        <v>0</v>
      </c>
      <c r="AE389" s="26">
        <f t="shared" si="231"/>
        <v>0</v>
      </c>
      <c r="AF389" s="26">
        <f t="shared" si="231"/>
        <v>0</v>
      </c>
      <c r="AG389" s="26">
        <f t="shared" si="231"/>
        <v>0</v>
      </c>
      <c r="AH389" s="26">
        <f t="shared" si="231"/>
        <v>0</v>
      </c>
      <c r="AI389" s="26">
        <f t="shared" si="231"/>
        <v>0</v>
      </c>
      <c r="AJ389" s="26">
        <f t="shared" si="231"/>
        <v>0</v>
      </c>
      <c r="AK389" s="26">
        <f t="shared" si="231"/>
        <v>0</v>
      </c>
      <c r="AL389" s="26">
        <f t="shared" si="231"/>
        <v>0</v>
      </c>
      <c r="AM389" s="26">
        <f t="shared" ref="AM389:BO389" si="232">AM387+AM388</f>
        <v>0</v>
      </c>
      <c r="AN389" s="26">
        <f t="shared" si="232"/>
        <v>0</v>
      </c>
      <c r="AO389" s="26">
        <f t="shared" si="232"/>
        <v>0</v>
      </c>
      <c r="AP389" s="26">
        <f t="shared" si="232"/>
        <v>0</v>
      </c>
      <c r="AQ389" s="26">
        <f t="shared" si="232"/>
        <v>0</v>
      </c>
      <c r="AR389" s="26">
        <f t="shared" si="232"/>
        <v>0</v>
      </c>
      <c r="AS389" s="26">
        <f t="shared" si="232"/>
        <v>0</v>
      </c>
      <c r="AT389" s="26">
        <f t="shared" si="232"/>
        <v>0</v>
      </c>
      <c r="AU389" s="26">
        <f t="shared" si="232"/>
        <v>0</v>
      </c>
      <c r="AV389" s="26">
        <f t="shared" si="232"/>
        <v>0</v>
      </c>
      <c r="AW389" s="26">
        <f t="shared" si="232"/>
        <v>0</v>
      </c>
      <c r="AX389" s="26">
        <f t="shared" si="232"/>
        <v>0</v>
      </c>
      <c r="AY389" s="26">
        <f t="shared" si="232"/>
        <v>0</v>
      </c>
      <c r="AZ389" s="26">
        <f t="shared" si="232"/>
        <v>0</v>
      </c>
      <c r="BA389" s="26">
        <f t="shared" si="232"/>
        <v>0</v>
      </c>
      <c r="BB389" s="26">
        <f t="shared" si="232"/>
        <v>0</v>
      </c>
      <c r="BC389" s="26">
        <f t="shared" si="232"/>
        <v>0</v>
      </c>
      <c r="BD389" s="26">
        <f t="shared" si="232"/>
        <v>0</v>
      </c>
      <c r="BE389" s="26">
        <f t="shared" si="232"/>
        <v>0</v>
      </c>
      <c r="BF389" s="26">
        <f t="shared" si="232"/>
        <v>0</v>
      </c>
      <c r="BG389" s="26">
        <f t="shared" si="232"/>
        <v>0</v>
      </c>
      <c r="BH389" s="26">
        <f t="shared" si="232"/>
        <v>0</v>
      </c>
      <c r="BI389" s="26">
        <f t="shared" si="232"/>
        <v>0</v>
      </c>
      <c r="BJ389" s="26">
        <f t="shared" si="232"/>
        <v>0</v>
      </c>
      <c r="BK389" s="26">
        <f t="shared" si="232"/>
        <v>0</v>
      </c>
      <c r="BL389" s="26">
        <f t="shared" si="232"/>
        <v>0</v>
      </c>
      <c r="BM389" s="26">
        <f t="shared" si="232"/>
        <v>0</v>
      </c>
      <c r="BN389" s="26">
        <f t="shared" si="232"/>
        <v>0</v>
      </c>
      <c r="BO389" s="26">
        <f t="shared" si="232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3">G86*$C86</f>
        <v>0</v>
      </c>
      <c r="H391" s="26">
        <f t="shared" si="233"/>
        <v>0</v>
      </c>
      <c r="I391" s="26">
        <f t="shared" si="233"/>
        <v>0</v>
      </c>
      <c r="J391" s="26">
        <f t="shared" si="233"/>
        <v>0</v>
      </c>
      <c r="K391" s="26">
        <f t="shared" si="233"/>
        <v>0</v>
      </c>
      <c r="L391" s="26">
        <f t="shared" si="233"/>
        <v>0</v>
      </c>
      <c r="M391" s="26">
        <f t="shared" si="233"/>
        <v>0</v>
      </c>
      <c r="N391" s="26">
        <f t="shared" si="233"/>
        <v>0</v>
      </c>
      <c r="O391" s="26">
        <f t="shared" si="233"/>
        <v>0</v>
      </c>
      <c r="P391" s="26">
        <f t="shared" si="233"/>
        <v>0</v>
      </c>
      <c r="Q391" s="26">
        <f t="shared" si="233"/>
        <v>0</v>
      </c>
      <c r="R391" s="26">
        <f t="shared" si="233"/>
        <v>0</v>
      </c>
      <c r="S391" s="26">
        <f t="shared" si="233"/>
        <v>0</v>
      </c>
      <c r="T391" s="26">
        <f t="shared" si="233"/>
        <v>0</v>
      </c>
      <c r="U391" s="26">
        <f t="shared" si="233"/>
        <v>0</v>
      </c>
      <c r="V391" s="26">
        <f t="shared" si="233"/>
        <v>0</v>
      </c>
      <c r="W391" s="26">
        <f t="shared" si="233"/>
        <v>0</v>
      </c>
      <c r="X391" s="26">
        <f t="shared" si="233"/>
        <v>0</v>
      </c>
      <c r="Y391" s="26">
        <f t="shared" si="233"/>
        <v>0</v>
      </c>
      <c r="Z391" s="26">
        <f t="shared" si="233"/>
        <v>0</v>
      </c>
      <c r="AA391" s="26">
        <f t="shared" si="233"/>
        <v>0</v>
      </c>
      <c r="AB391" s="26">
        <f t="shared" si="233"/>
        <v>0</v>
      </c>
      <c r="AC391" s="26">
        <f t="shared" si="233"/>
        <v>0</v>
      </c>
      <c r="AD391" s="26">
        <f t="shared" si="233"/>
        <v>0</v>
      </c>
      <c r="AE391" s="26">
        <f t="shared" si="233"/>
        <v>0</v>
      </c>
      <c r="AF391" s="26">
        <f t="shared" si="233"/>
        <v>0</v>
      </c>
      <c r="AG391" s="26">
        <f t="shared" si="233"/>
        <v>0</v>
      </c>
      <c r="AH391" s="26">
        <f t="shared" si="233"/>
        <v>0</v>
      </c>
      <c r="AI391" s="26">
        <f t="shared" si="233"/>
        <v>0</v>
      </c>
      <c r="AJ391" s="26">
        <f t="shared" si="233"/>
        <v>0</v>
      </c>
      <c r="AK391" s="26">
        <f t="shared" si="233"/>
        <v>0</v>
      </c>
      <c r="AL391" s="26">
        <f t="shared" si="233"/>
        <v>0</v>
      </c>
      <c r="AM391" s="26">
        <f t="shared" ref="AM391:BO391" si="234">AM86*$C86</f>
        <v>0</v>
      </c>
      <c r="AN391" s="26">
        <f t="shared" si="234"/>
        <v>0</v>
      </c>
      <c r="AO391" s="26">
        <f t="shared" si="234"/>
        <v>0</v>
      </c>
      <c r="AP391" s="26">
        <f t="shared" si="234"/>
        <v>0</v>
      </c>
      <c r="AQ391" s="26">
        <f t="shared" si="234"/>
        <v>0</v>
      </c>
      <c r="AR391" s="26">
        <f t="shared" si="234"/>
        <v>0</v>
      </c>
      <c r="AS391" s="26">
        <f t="shared" si="234"/>
        <v>0</v>
      </c>
      <c r="AT391" s="26">
        <f t="shared" si="234"/>
        <v>0</v>
      </c>
      <c r="AU391" s="26">
        <f t="shared" si="234"/>
        <v>0</v>
      </c>
      <c r="AV391" s="26">
        <f t="shared" si="234"/>
        <v>0</v>
      </c>
      <c r="AW391" s="26">
        <f t="shared" si="234"/>
        <v>0</v>
      </c>
      <c r="AX391" s="26">
        <f t="shared" si="234"/>
        <v>0</v>
      </c>
      <c r="AY391" s="26">
        <f t="shared" si="234"/>
        <v>0</v>
      </c>
      <c r="AZ391" s="26">
        <f t="shared" si="234"/>
        <v>0</v>
      </c>
      <c r="BA391" s="26">
        <f t="shared" si="234"/>
        <v>0</v>
      </c>
      <c r="BB391" s="26">
        <f t="shared" si="234"/>
        <v>0</v>
      </c>
      <c r="BC391" s="26">
        <f t="shared" si="234"/>
        <v>0</v>
      </c>
      <c r="BD391" s="26">
        <f t="shared" si="234"/>
        <v>0</v>
      </c>
      <c r="BE391" s="26">
        <f t="shared" si="234"/>
        <v>0</v>
      </c>
      <c r="BF391" s="26">
        <f t="shared" si="234"/>
        <v>0</v>
      </c>
      <c r="BG391" s="26">
        <f t="shared" si="234"/>
        <v>0</v>
      </c>
      <c r="BH391" s="26">
        <f t="shared" si="234"/>
        <v>0</v>
      </c>
      <c r="BI391" s="26">
        <f t="shared" si="234"/>
        <v>0</v>
      </c>
      <c r="BJ391" s="26">
        <f t="shared" si="234"/>
        <v>0</v>
      </c>
      <c r="BK391" s="26">
        <f t="shared" si="234"/>
        <v>0</v>
      </c>
      <c r="BL391" s="26">
        <f t="shared" si="234"/>
        <v>0</v>
      </c>
      <c r="BM391" s="26">
        <f t="shared" si="234"/>
        <v>0</v>
      </c>
      <c r="BN391" s="26">
        <f t="shared" si="234"/>
        <v>0</v>
      </c>
      <c r="BO391" s="26">
        <f t="shared" si="234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5">G88*$C88</f>
        <v>0</v>
      </c>
      <c r="H394" s="26">
        <f t="shared" si="235"/>
        <v>0</v>
      </c>
      <c r="I394" s="26">
        <f t="shared" si="235"/>
        <v>0</v>
      </c>
      <c r="J394" s="26">
        <f t="shared" si="235"/>
        <v>0</v>
      </c>
      <c r="K394" s="26">
        <f t="shared" si="235"/>
        <v>0</v>
      </c>
      <c r="L394" s="26">
        <f t="shared" si="235"/>
        <v>0</v>
      </c>
      <c r="M394" s="26">
        <f t="shared" si="235"/>
        <v>0</v>
      </c>
      <c r="N394" s="26">
        <f t="shared" si="235"/>
        <v>0</v>
      </c>
      <c r="O394" s="26">
        <f t="shared" si="235"/>
        <v>0</v>
      </c>
      <c r="P394" s="26">
        <f t="shared" si="235"/>
        <v>0</v>
      </c>
      <c r="Q394" s="26">
        <f t="shared" si="235"/>
        <v>0</v>
      </c>
      <c r="R394" s="26">
        <f t="shared" si="235"/>
        <v>0</v>
      </c>
      <c r="S394" s="26">
        <f t="shared" si="235"/>
        <v>0</v>
      </c>
      <c r="T394" s="26">
        <f t="shared" si="235"/>
        <v>0</v>
      </c>
      <c r="U394" s="26">
        <f t="shared" si="235"/>
        <v>0</v>
      </c>
      <c r="V394" s="26">
        <f t="shared" si="235"/>
        <v>0</v>
      </c>
      <c r="W394" s="26">
        <f t="shared" si="235"/>
        <v>0</v>
      </c>
      <c r="X394" s="26">
        <f t="shared" si="235"/>
        <v>0</v>
      </c>
      <c r="Y394" s="26">
        <f t="shared" si="235"/>
        <v>0</v>
      </c>
      <c r="Z394" s="26">
        <f t="shared" si="235"/>
        <v>0</v>
      </c>
      <c r="AA394" s="26">
        <f t="shared" si="235"/>
        <v>0</v>
      </c>
      <c r="AB394" s="26">
        <f t="shared" si="235"/>
        <v>0</v>
      </c>
      <c r="AC394" s="26">
        <f t="shared" si="235"/>
        <v>0</v>
      </c>
      <c r="AD394" s="26">
        <f t="shared" si="235"/>
        <v>0</v>
      </c>
      <c r="AE394" s="26">
        <f t="shared" si="235"/>
        <v>0</v>
      </c>
      <c r="AF394" s="26">
        <f t="shared" si="235"/>
        <v>0</v>
      </c>
      <c r="AG394" s="26">
        <f t="shared" si="235"/>
        <v>0</v>
      </c>
      <c r="AH394" s="26">
        <f t="shared" si="235"/>
        <v>0</v>
      </c>
      <c r="AI394" s="26">
        <f t="shared" si="235"/>
        <v>0</v>
      </c>
      <c r="AJ394" s="26">
        <f t="shared" si="235"/>
        <v>0</v>
      </c>
      <c r="AK394" s="26">
        <f t="shared" si="235"/>
        <v>0</v>
      </c>
      <c r="AL394" s="26">
        <f t="shared" si="235"/>
        <v>0</v>
      </c>
      <c r="AM394" s="26">
        <f t="shared" ref="AM394:BO394" si="236">AM88*$C88</f>
        <v>0</v>
      </c>
      <c r="AN394" s="26">
        <f t="shared" si="236"/>
        <v>0</v>
      </c>
      <c r="AO394" s="26">
        <f t="shared" si="236"/>
        <v>0</v>
      </c>
      <c r="AP394" s="26">
        <f t="shared" si="236"/>
        <v>0</v>
      </c>
      <c r="AQ394" s="26">
        <f t="shared" si="236"/>
        <v>0</v>
      </c>
      <c r="AR394" s="26">
        <f t="shared" si="236"/>
        <v>0</v>
      </c>
      <c r="AS394" s="26">
        <f t="shared" si="236"/>
        <v>0</v>
      </c>
      <c r="AT394" s="26">
        <f t="shared" si="236"/>
        <v>0</v>
      </c>
      <c r="AU394" s="26">
        <f t="shared" si="236"/>
        <v>0</v>
      </c>
      <c r="AV394" s="26">
        <f t="shared" si="236"/>
        <v>0</v>
      </c>
      <c r="AW394" s="26">
        <f t="shared" si="236"/>
        <v>0</v>
      </c>
      <c r="AX394" s="26">
        <f t="shared" si="236"/>
        <v>0</v>
      </c>
      <c r="AY394" s="26">
        <f t="shared" si="236"/>
        <v>0</v>
      </c>
      <c r="AZ394" s="26">
        <f t="shared" si="236"/>
        <v>0</v>
      </c>
      <c r="BA394" s="26">
        <f t="shared" si="236"/>
        <v>0</v>
      </c>
      <c r="BB394" s="26">
        <f t="shared" si="236"/>
        <v>0</v>
      </c>
      <c r="BC394" s="26">
        <f t="shared" si="236"/>
        <v>0</v>
      </c>
      <c r="BD394" s="26">
        <f t="shared" si="236"/>
        <v>0</v>
      </c>
      <c r="BE394" s="26">
        <f t="shared" si="236"/>
        <v>0</v>
      </c>
      <c r="BF394" s="26">
        <f t="shared" si="236"/>
        <v>0</v>
      </c>
      <c r="BG394" s="26">
        <f t="shared" si="236"/>
        <v>0</v>
      </c>
      <c r="BH394" s="26">
        <f t="shared" si="236"/>
        <v>0</v>
      </c>
      <c r="BI394" s="26">
        <f t="shared" si="236"/>
        <v>0</v>
      </c>
      <c r="BJ394" s="26">
        <f t="shared" si="236"/>
        <v>0</v>
      </c>
      <c r="BK394" s="26">
        <f t="shared" si="236"/>
        <v>0</v>
      </c>
      <c r="BL394" s="26">
        <f t="shared" si="236"/>
        <v>0</v>
      </c>
      <c r="BM394" s="26">
        <f t="shared" si="236"/>
        <v>0</v>
      </c>
      <c r="BN394" s="26">
        <f t="shared" si="236"/>
        <v>0</v>
      </c>
      <c r="BO394" s="26">
        <f t="shared" si="236"/>
        <v>0</v>
      </c>
    </row>
    <row r="395" spans="1:67" hidden="1" outlineLevel="2" x14ac:dyDescent="0.15">
      <c r="A395" s="47" t="s">
        <v>62</v>
      </c>
      <c r="G395" s="23">
        <f>STAFFPLAN_CWS!$B113</f>
        <v>0.6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0.8</v>
      </c>
      <c r="AG395" s="23">
        <f>STAFFPLAN_CWS!$E113</f>
        <v>0.8</v>
      </c>
      <c r="AH395" s="23">
        <f>STAFFPLAN_CWS!$E113</f>
        <v>0.8</v>
      </c>
      <c r="AI395" s="23">
        <f>STAFFPLAN_CWS!$E113</f>
        <v>0.8</v>
      </c>
      <c r="AJ395" s="23">
        <f>STAFFPLAN_CWS!$E113</f>
        <v>0.8</v>
      </c>
      <c r="AK395" s="23">
        <f>STAFFPLAN_CWS!$E113</f>
        <v>0.8</v>
      </c>
      <c r="AL395" s="23">
        <f>STAFFPLAN_CWS!$E113</f>
        <v>0.8</v>
      </c>
      <c r="AM395" s="23">
        <f>STAFFPLAN_CWS!$E113</f>
        <v>0.8</v>
      </c>
      <c r="AN395" s="23">
        <f>STAFFPLAN_CWS!$E113</f>
        <v>0.8</v>
      </c>
      <c r="AO395" s="23">
        <f>STAFFPLAN_CWS!$E113</f>
        <v>0.8</v>
      </c>
      <c r="AP395" s="23">
        <f>STAFFPLAN_CWS!$E113</f>
        <v>0.8</v>
      </c>
      <c r="AQ395" s="23">
        <f>STAFFPLAN_CWS!$E113</f>
        <v>0.8</v>
      </c>
      <c r="AR395" s="23">
        <f>STAFFPLAN_CWS!$F113</f>
        <v>0.9</v>
      </c>
      <c r="AS395" s="23">
        <f>STAFFPLAN_CWS!$F113</f>
        <v>0.9</v>
      </c>
      <c r="AT395" s="23">
        <f>STAFFPLAN_CWS!$F113</f>
        <v>0.9</v>
      </c>
      <c r="AU395" s="23">
        <f>STAFFPLAN_CWS!$F113</f>
        <v>0.9</v>
      </c>
      <c r="AV395" s="23">
        <f>STAFFPLAN_CWS!$F113</f>
        <v>0.9</v>
      </c>
      <c r="AW395" s="23">
        <f>STAFFPLAN_CWS!$F113</f>
        <v>0.9</v>
      </c>
      <c r="AX395" s="23">
        <f>STAFFPLAN_CWS!$F113</f>
        <v>0.9</v>
      </c>
      <c r="AY395" s="23">
        <f>STAFFPLAN_CWS!$F113</f>
        <v>0.9</v>
      </c>
      <c r="AZ395" s="23">
        <f>STAFFPLAN_CWS!$F113</f>
        <v>0.9</v>
      </c>
      <c r="BA395" s="23">
        <f>STAFFPLAN_CWS!$F113</f>
        <v>0.9</v>
      </c>
      <c r="BB395" s="23">
        <f>STAFFPLAN_CWS!$F113</f>
        <v>0.9</v>
      </c>
      <c r="BC395" s="23">
        <f>STAFFPLAN_CWS!$F113</f>
        <v>0.9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7">G394*G395</f>
        <v>0</v>
      </c>
      <c r="H396" s="26">
        <f t="shared" si="237"/>
        <v>0</v>
      </c>
      <c r="I396" s="26">
        <f t="shared" si="237"/>
        <v>0</v>
      </c>
      <c r="J396" s="26">
        <f t="shared" si="237"/>
        <v>0</v>
      </c>
      <c r="K396" s="26">
        <f t="shared" si="237"/>
        <v>0</v>
      </c>
      <c r="L396" s="26">
        <f t="shared" si="237"/>
        <v>0</v>
      </c>
      <c r="M396" s="26">
        <f t="shared" si="237"/>
        <v>0</v>
      </c>
      <c r="N396" s="26">
        <f t="shared" si="237"/>
        <v>0</v>
      </c>
      <c r="O396" s="26">
        <f t="shared" si="237"/>
        <v>0</v>
      </c>
      <c r="P396" s="26">
        <f t="shared" si="237"/>
        <v>0</v>
      </c>
      <c r="Q396" s="26">
        <f t="shared" si="237"/>
        <v>0</v>
      </c>
      <c r="R396" s="26">
        <f t="shared" si="237"/>
        <v>0</v>
      </c>
      <c r="S396" s="26">
        <f t="shared" si="237"/>
        <v>0</v>
      </c>
      <c r="T396" s="26">
        <f t="shared" si="237"/>
        <v>0</v>
      </c>
      <c r="U396" s="26">
        <f t="shared" si="237"/>
        <v>0</v>
      </c>
      <c r="V396" s="26">
        <f t="shared" si="237"/>
        <v>0</v>
      </c>
      <c r="W396" s="26">
        <f t="shared" si="237"/>
        <v>0</v>
      </c>
      <c r="X396" s="26">
        <f t="shared" si="237"/>
        <v>0</v>
      </c>
      <c r="Y396" s="26">
        <f t="shared" si="237"/>
        <v>0</v>
      </c>
      <c r="Z396" s="26">
        <f t="shared" si="237"/>
        <v>0</v>
      </c>
      <c r="AA396" s="26">
        <f t="shared" si="237"/>
        <v>0</v>
      </c>
      <c r="AB396" s="26">
        <f t="shared" si="237"/>
        <v>0</v>
      </c>
      <c r="AC396" s="26">
        <f t="shared" si="237"/>
        <v>0</v>
      </c>
      <c r="AD396" s="26">
        <f t="shared" si="237"/>
        <v>0</v>
      </c>
      <c r="AE396" s="26">
        <f t="shared" si="237"/>
        <v>0</v>
      </c>
      <c r="AF396" s="26">
        <f t="shared" si="237"/>
        <v>0</v>
      </c>
      <c r="AG396" s="26">
        <f t="shared" si="237"/>
        <v>0</v>
      </c>
      <c r="AH396" s="26">
        <f t="shared" si="237"/>
        <v>0</v>
      </c>
      <c r="AI396" s="26">
        <f t="shared" si="237"/>
        <v>0</v>
      </c>
      <c r="AJ396" s="26">
        <f t="shared" si="237"/>
        <v>0</v>
      </c>
      <c r="AK396" s="26">
        <f t="shared" si="237"/>
        <v>0</v>
      </c>
      <c r="AL396" s="26">
        <f t="shared" si="237"/>
        <v>0</v>
      </c>
      <c r="AM396" s="26">
        <f t="shared" ref="AM396:BO396" si="238">AM394*AM395</f>
        <v>0</v>
      </c>
      <c r="AN396" s="26">
        <f t="shared" si="238"/>
        <v>0</v>
      </c>
      <c r="AO396" s="26">
        <f t="shared" si="238"/>
        <v>0</v>
      </c>
      <c r="AP396" s="26">
        <f t="shared" si="238"/>
        <v>0</v>
      </c>
      <c r="AQ396" s="26">
        <f t="shared" si="238"/>
        <v>0</v>
      </c>
      <c r="AR396" s="26">
        <f t="shared" si="238"/>
        <v>0</v>
      </c>
      <c r="AS396" s="26">
        <f t="shared" si="238"/>
        <v>0</v>
      </c>
      <c r="AT396" s="26">
        <f t="shared" si="238"/>
        <v>0</v>
      </c>
      <c r="AU396" s="26">
        <f t="shared" si="238"/>
        <v>0</v>
      </c>
      <c r="AV396" s="26">
        <f t="shared" si="238"/>
        <v>0</v>
      </c>
      <c r="AW396" s="26">
        <f t="shared" si="238"/>
        <v>0</v>
      </c>
      <c r="AX396" s="26">
        <f t="shared" si="238"/>
        <v>0</v>
      </c>
      <c r="AY396" s="26">
        <f t="shared" si="238"/>
        <v>0</v>
      </c>
      <c r="AZ396" s="26">
        <f t="shared" si="238"/>
        <v>0</v>
      </c>
      <c r="BA396" s="26">
        <f t="shared" si="238"/>
        <v>0</v>
      </c>
      <c r="BB396" s="26">
        <f t="shared" si="238"/>
        <v>0</v>
      </c>
      <c r="BC396" s="26">
        <f t="shared" si="238"/>
        <v>0</v>
      </c>
      <c r="BD396" s="26">
        <f t="shared" si="238"/>
        <v>0</v>
      </c>
      <c r="BE396" s="26">
        <f t="shared" si="238"/>
        <v>0</v>
      </c>
      <c r="BF396" s="26">
        <f t="shared" si="238"/>
        <v>0</v>
      </c>
      <c r="BG396" s="26">
        <f t="shared" si="238"/>
        <v>0</v>
      </c>
      <c r="BH396" s="26">
        <f t="shared" si="238"/>
        <v>0</v>
      </c>
      <c r="BI396" s="26">
        <f t="shared" si="238"/>
        <v>0</v>
      </c>
      <c r="BJ396" s="26">
        <f t="shared" si="238"/>
        <v>0</v>
      </c>
      <c r="BK396" s="26">
        <f t="shared" si="238"/>
        <v>0</v>
      </c>
      <c r="BL396" s="26">
        <f t="shared" si="238"/>
        <v>0</v>
      </c>
      <c r="BM396" s="26">
        <f t="shared" si="238"/>
        <v>0</v>
      </c>
      <c r="BN396" s="26">
        <f t="shared" si="238"/>
        <v>0</v>
      </c>
      <c r="BO396" s="26">
        <f t="shared" si="238"/>
        <v>0</v>
      </c>
    </row>
    <row r="397" spans="1:67" hidden="1" outlineLevel="2" x14ac:dyDescent="0.15">
      <c r="A397" s="47" t="s">
        <v>759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39">G396+G397</f>
        <v>0</v>
      </c>
      <c r="H398" s="26">
        <f t="shared" si="239"/>
        <v>0</v>
      </c>
      <c r="I398" s="26">
        <f t="shared" si="239"/>
        <v>0</v>
      </c>
      <c r="J398" s="26">
        <f t="shared" si="239"/>
        <v>0</v>
      </c>
      <c r="K398" s="26">
        <f t="shared" si="239"/>
        <v>0</v>
      </c>
      <c r="L398" s="26">
        <f t="shared" si="239"/>
        <v>0</v>
      </c>
      <c r="M398" s="26">
        <f t="shared" si="239"/>
        <v>0</v>
      </c>
      <c r="N398" s="26">
        <f t="shared" si="239"/>
        <v>0</v>
      </c>
      <c r="O398" s="26">
        <f t="shared" si="239"/>
        <v>0</v>
      </c>
      <c r="P398" s="26">
        <f t="shared" si="239"/>
        <v>0</v>
      </c>
      <c r="Q398" s="26">
        <f t="shared" si="239"/>
        <v>0</v>
      </c>
      <c r="R398" s="26">
        <f t="shared" si="239"/>
        <v>0</v>
      </c>
      <c r="S398" s="26">
        <f t="shared" si="239"/>
        <v>0</v>
      </c>
      <c r="T398" s="26">
        <f t="shared" si="239"/>
        <v>0</v>
      </c>
      <c r="U398" s="26">
        <f t="shared" si="239"/>
        <v>0</v>
      </c>
      <c r="V398" s="26">
        <f t="shared" si="239"/>
        <v>0</v>
      </c>
      <c r="W398" s="26">
        <f t="shared" si="239"/>
        <v>0</v>
      </c>
      <c r="X398" s="26">
        <f t="shared" si="239"/>
        <v>0</v>
      </c>
      <c r="Y398" s="26">
        <f t="shared" si="239"/>
        <v>0</v>
      </c>
      <c r="Z398" s="26">
        <f t="shared" si="239"/>
        <v>0</v>
      </c>
      <c r="AA398" s="26">
        <f t="shared" si="239"/>
        <v>0</v>
      </c>
      <c r="AB398" s="26">
        <f t="shared" si="239"/>
        <v>0</v>
      </c>
      <c r="AC398" s="26">
        <f t="shared" si="239"/>
        <v>0</v>
      </c>
      <c r="AD398" s="26">
        <f t="shared" si="239"/>
        <v>0</v>
      </c>
      <c r="AE398" s="26">
        <f t="shared" si="239"/>
        <v>0</v>
      </c>
      <c r="AF398" s="26">
        <f t="shared" si="239"/>
        <v>0</v>
      </c>
      <c r="AG398" s="26">
        <f t="shared" si="239"/>
        <v>0</v>
      </c>
      <c r="AH398" s="26">
        <f t="shared" si="239"/>
        <v>0</v>
      </c>
      <c r="AI398" s="26">
        <f t="shared" si="239"/>
        <v>0</v>
      </c>
      <c r="AJ398" s="26">
        <f t="shared" si="239"/>
        <v>0</v>
      </c>
      <c r="AK398" s="26">
        <f t="shared" si="239"/>
        <v>0</v>
      </c>
      <c r="AL398" s="26">
        <f t="shared" si="239"/>
        <v>0</v>
      </c>
      <c r="AM398" s="26">
        <f t="shared" ref="AM398:BO398" si="240">AM396+AM397</f>
        <v>0</v>
      </c>
      <c r="AN398" s="26">
        <f t="shared" si="240"/>
        <v>0</v>
      </c>
      <c r="AO398" s="26">
        <f t="shared" si="240"/>
        <v>0</v>
      </c>
      <c r="AP398" s="26">
        <f t="shared" si="240"/>
        <v>0</v>
      </c>
      <c r="AQ398" s="26">
        <f t="shared" si="240"/>
        <v>0</v>
      </c>
      <c r="AR398" s="26">
        <f t="shared" si="240"/>
        <v>0</v>
      </c>
      <c r="AS398" s="26">
        <f t="shared" si="240"/>
        <v>0</v>
      </c>
      <c r="AT398" s="26">
        <f t="shared" si="240"/>
        <v>0</v>
      </c>
      <c r="AU398" s="26">
        <f t="shared" si="240"/>
        <v>0</v>
      </c>
      <c r="AV398" s="26">
        <f t="shared" si="240"/>
        <v>0</v>
      </c>
      <c r="AW398" s="26">
        <f t="shared" si="240"/>
        <v>0</v>
      </c>
      <c r="AX398" s="26">
        <f t="shared" si="240"/>
        <v>0</v>
      </c>
      <c r="AY398" s="26">
        <f t="shared" si="240"/>
        <v>0</v>
      </c>
      <c r="AZ398" s="26">
        <f t="shared" si="240"/>
        <v>0</v>
      </c>
      <c r="BA398" s="26">
        <f t="shared" si="240"/>
        <v>0</v>
      </c>
      <c r="BB398" s="26">
        <f t="shared" si="240"/>
        <v>0</v>
      </c>
      <c r="BC398" s="26">
        <f t="shared" si="240"/>
        <v>0</v>
      </c>
      <c r="BD398" s="26">
        <f t="shared" si="240"/>
        <v>0</v>
      </c>
      <c r="BE398" s="26">
        <f t="shared" si="240"/>
        <v>0</v>
      </c>
      <c r="BF398" s="26">
        <f t="shared" si="240"/>
        <v>0</v>
      </c>
      <c r="BG398" s="26">
        <f t="shared" si="240"/>
        <v>0</v>
      </c>
      <c r="BH398" s="26">
        <f t="shared" si="240"/>
        <v>0</v>
      </c>
      <c r="BI398" s="26">
        <f t="shared" si="240"/>
        <v>0</v>
      </c>
      <c r="BJ398" s="26">
        <f t="shared" si="240"/>
        <v>0</v>
      </c>
      <c r="BK398" s="26">
        <f t="shared" si="240"/>
        <v>0</v>
      </c>
      <c r="BL398" s="26">
        <f t="shared" si="240"/>
        <v>0</v>
      </c>
      <c r="BM398" s="26">
        <f t="shared" si="240"/>
        <v>0</v>
      </c>
      <c r="BN398" s="26">
        <f t="shared" si="240"/>
        <v>0</v>
      </c>
      <c r="BO398" s="26">
        <f t="shared" si="240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1">G89*$C89</f>
        <v>0</v>
      </c>
      <c r="H400" s="26">
        <f t="shared" si="241"/>
        <v>0</v>
      </c>
      <c r="I400" s="26">
        <f t="shared" si="241"/>
        <v>0</v>
      </c>
      <c r="J400" s="26">
        <f t="shared" si="241"/>
        <v>0</v>
      </c>
      <c r="K400" s="26">
        <f t="shared" si="241"/>
        <v>0</v>
      </c>
      <c r="L400" s="26">
        <f t="shared" si="241"/>
        <v>0</v>
      </c>
      <c r="M400" s="26">
        <f t="shared" si="241"/>
        <v>0</v>
      </c>
      <c r="N400" s="26">
        <f t="shared" si="241"/>
        <v>0</v>
      </c>
      <c r="O400" s="26">
        <f t="shared" si="241"/>
        <v>0</v>
      </c>
      <c r="P400" s="26">
        <f t="shared" si="241"/>
        <v>0</v>
      </c>
      <c r="Q400" s="26">
        <f t="shared" si="241"/>
        <v>0</v>
      </c>
      <c r="R400" s="26">
        <f t="shared" si="241"/>
        <v>0</v>
      </c>
      <c r="S400" s="26">
        <f t="shared" si="241"/>
        <v>0</v>
      </c>
      <c r="T400" s="26">
        <f t="shared" si="241"/>
        <v>0</v>
      </c>
      <c r="U400" s="26">
        <f t="shared" si="241"/>
        <v>0</v>
      </c>
      <c r="V400" s="26">
        <f t="shared" si="241"/>
        <v>0</v>
      </c>
      <c r="W400" s="26">
        <f t="shared" si="241"/>
        <v>0</v>
      </c>
      <c r="X400" s="26">
        <f t="shared" si="241"/>
        <v>0</v>
      </c>
      <c r="Y400" s="26">
        <f t="shared" si="241"/>
        <v>0</v>
      </c>
      <c r="Z400" s="26">
        <f t="shared" si="241"/>
        <v>0</v>
      </c>
      <c r="AA400" s="26">
        <f t="shared" si="241"/>
        <v>0</v>
      </c>
      <c r="AB400" s="26">
        <f t="shared" si="241"/>
        <v>0</v>
      </c>
      <c r="AC400" s="26">
        <f t="shared" si="241"/>
        <v>0</v>
      </c>
      <c r="AD400" s="26">
        <f t="shared" si="241"/>
        <v>0</v>
      </c>
      <c r="AE400" s="26">
        <f t="shared" si="241"/>
        <v>0</v>
      </c>
      <c r="AF400" s="26">
        <f t="shared" si="241"/>
        <v>0</v>
      </c>
      <c r="AG400" s="26">
        <f t="shared" si="241"/>
        <v>0</v>
      </c>
      <c r="AH400" s="26">
        <f t="shared" si="241"/>
        <v>0</v>
      </c>
      <c r="AI400" s="26">
        <f t="shared" si="241"/>
        <v>0</v>
      </c>
      <c r="AJ400" s="26">
        <f t="shared" si="241"/>
        <v>0</v>
      </c>
      <c r="AK400" s="26">
        <f t="shared" si="241"/>
        <v>0</v>
      </c>
      <c r="AL400" s="26">
        <f t="shared" si="241"/>
        <v>0</v>
      </c>
      <c r="AM400" s="26">
        <f t="shared" ref="AM400:BO400" si="242">AM89*$C89</f>
        <v>0</v>
      </c>
      <c r="AN400" s="26">
        <f t="shared" si="242"/>
        <v>0</v>
      </c>
      <c r="AO400" s="26">
        <f t="shared" si="242"/>
        <v>0</v>
      </c>
      <c r="AP400" s="26">
        <f t="shared" si="242"/>
        <v>0</v>
      </c>
      <c r="AQ400" s="26">
        <f t="shared" si="242"/>
        <v>0</v>
      </c>
      <c r="AR400" s="26">
        <f t="shared" si="242"/>
        <v>0</v>
      </c>
      <c r="AS400" s="26">
        <f t="shared" si="242"/>
        <v>0</v>
      </c>
      <c r="AT400" s="26">
        <f t="shared" si="242"/>
        <v>0</v>
      </c>
      <c r="AU400" s="26">
        <f t="shared" si="242"/>
        <v>0</v>
      </c>
      <c r="AV400" s="26">
        <f t="shared" si="242"/>
        <v>0</v>
      </c>
      <c r="AW400" s="26">
        <f t="shared" si="242"/>
        <v>0</v>
      </c>
      <c r="AX400" s="26">
        <f t="shared" si="242"/>
        <v>0</v>
      </c>
      <c r="AY400" s="26">
        <f t="shared" si="242"/>
        <v>0</v>
      </c>
      <c r="AZ400" s="26">
        <f t="shared" si="242"/>
        <v>0</v>
      </c>
      <c r="BA400" s="26">
        <f t="shared" si="242"/>
        <v>0</v>
      </c>
      <c r="BB400" s="26">
        <f t="shared" si="242"/>
        <v>0</v>
      </c>
      <c r="BC400" s="26">
        <f t="shared" si="242"/>
        <v>0</v>
      </c>
      <c r="BD400" s="26">
        <f t="shared" si="242"/>
        <v>0</v>
      </c>
      <c r="BE400" s="26">
        <f t="shared" si="242"/>
        <v>0</v>
      </c>
      <c r="BF400" s="26">
        <f t="shared" si="242"/>
        <v>0</v>
      </c>
      <c r="BG400" s="26">
        <f t="shared" si="242"/>
        <v>0</v>
      </c>
      <c r="BH400" s="26">
        <f t="shared" si="242"/>
        <v>0</v>
      </c>
      <c r="BI400" s="26">
        <f t="shared" si="242"/>
        <v>0</v>
      </c>
      <c r="BJ400" s="26">
        <f t="shared" si="242"/>
        <v>0</v>
      </c>
      <c r="BK400" s="26">
        <f t="shared" si="242"/>
        <v>0</v>
      </c>
      <c r="BL400" s="26">
        <f t="shared" si="242"/>
        <v>0</v>
      </c>
      <c r="BM400" s="26">
        <f t="shared" si="242"/>
        <v>0</v>
      </c>
      <c r="BN400" s="26">
        <f t="shared" si="242"/>
        <v>0</v>
      </c>
      <c r="BO400" s="26">
        <f t="shared" si="242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3">G91*$C91</f>
        <v>0</v>
      </c>
      <c r="H403" s="26">
        <f t="shared" si="243"/>
        <v>0</v>
      </c>
      <c r="I403" s="26">
        <f t="shared" si="243"/>
        <v>0</v>
      </c>
      <c r="J403" s="26">
        <f t="shared" si="243"/>
        <v>0</v>
      </c>
      <c r="K403" s="26">
        <f t="shared" si="243"/>
        <v>0</v>
      </c>
      <c r="L403" s="26">
        <f t="shared" si="243"/>
        <v>0</v>
      </c>
      <c r="M403" s="26">
        <f t="shared" si="243"/>
        <v>0</v>
      </c>
      <c r="N403" s="26">
        <f t="shared" si="243"/>
        <v>0</v>
      </c>
      <c r="O403" s="26">
        <f t="shared" si="243"/>
        <v>0</v>
      </c>
      <c r="P403" s="26">
        <f t="shared" si="243"/>
        <v>0</v>
      </c>
      <c r="Q403" s="26">
        <f t="shared" si="243"/>
        <v>0</v>
      </c>
      <c r="R403" s="26">
        <f t="shared" si="243"/>
        <v>0</v>
      </c>
      <c r="S403" s="26">
        <f t="shared" si="243"/>
        <v>0</v>
      </c>
      <c r="T403" s="26">
        <f t="shared" si="243"/>
        <v>0</v>
      </c>
      <c r="U403" s="26">
        <f t="shared" si="243"/>
        <v>0</v>
      </c>
      <c r="V403" s="26">
        <f t="shared" si="243"/>
        <v>0</v>
      </c>
      <c r="W403" s="26">
        <f t="shared" si="243"/>
        <v>0</v>
      </c>
      <c r="X403" s="26">
        <f t="shared" si="243"/>
        <v>0</v>
      </c>
      <c r="Y403" s="26">
        <f t="shared" si="243"/>
        <v>0</v>
      </c>
      <c r="Z403" s="26">
        <f t="shared" si="243"/>
        <v>0</v>
      </c>
      <c r="AA403" s="26">
        <f t="shared" si="243"/>
        <v>0</v>
      </c>
      <c r="AB403" s="26">
        <f t="shared" si="243"/>
        <v>0</v>
      </c>
      <c r="AC403" s="26">
        <f t="shared" si="243"/>
        <v>0</v>
      </c>
      <c r="AD403" s="26">
        <f t="shared" si="243"/>
        <v>0</v>
      </c>
      <c r="AE403" s="26">
        <f t="shared" si="243"/>
        <v>0</v>
      </c>
      <c r="AF403" s="26">
        <f t="shared" si="243"/>
        <v>0</v>
      </c>
      <c r="AG403" s="26">
        <f t="shared" si="243"/>
        <v>0</v>
      </c>
      <c r="AH403" s="26">
        <f t="shared" si="243"/>
        <v>0</v>
      </c>
      <c r="AI403" s="26">
        <f t="shared" si="243"/>
        <v>0</v>
      </c>
      <c r="AJ403" s="26">
        <f t="shared" si="243"/>
        <v>0</v>
      </c>
      <c r="AK403" s="26">
        <f t="shared" si="243"/>
        <v>0</v>
      </c>
      <c r="AL403" s="26">
        <f t="shared" si="243"/>
        <v>0</v>
      </c>
      <c r="AM403" s="26">
        <f t="shared" ref="AM403:BO403" si="244">AM91*$C91</f>
        <v>0</v>
      </c>
      <c r="AN403" s="26">
        <f t="shared" si="244"/>
        <v>0</v>
      </c>
      <c r="AO403" s="26">
        <f t="shared" si="244"/>
        <v>0</v>
      </c>
      <c r="AP403" s="26">
        <f t="shared" si="244"/>
        <v>0</v>
      </c>
      <c r="AQ403" s="26">
        <f t="shared" si="244"/>
        <v>0</v>
      </c>
      <c r="AR403" s="26">
        <f t="shared" si="244"/>
        <v>0</v>
      </c>
      <c r="AS403" s="26">
        <f t="shared" si="244"/>
        <v>0</v>
      </c>
      <c r="AT403" s="26">
        <f t="shared" si="244"/>
        <v>0</v>
      </c>
      <c r="AU403" s="26">
        <f t="shared" si="244"/>
        <v>0</v>
      </c>
      <c r="AV403" s="26">
        <f t="shared" si="244"/>
        <v>0</v>
      </c>
      <c r="AW403" s="26">
        <f t="shared" si="244"/>
        <v>0</v>
      </c>
      <c r="AX403" s="26">
        <f t="shared" si="244"/>
        <v>0</v>
      </c>
      <c r="AY403" s="26">
        <f t="shared" si="244"/>
        <v>0</v>
      </c>
      <c r="AZ403" s="26">
        <f t="shared" si="244"/>
        <v>0</v>
      </c>
      <c r="BA403" s="26">
        <f t="shared" si="244"/>
        <v>0</v>
      </c>
      <c r="BB403" s="26">
        <f t="shared" si="244"/>
        <v>0</v>
      </c>
      <c r="BC403" s="26">
        <f t="shared" si="244"/>
        <v>0</v>
      </c>
      <c r="BD403" s="26">
        <f t="shared" si="244"/>
        <v>0</v>
      </c>
      <c r="BE403" s="26">
        <f t="shared" si="244"/>
        <v>0</v>
      </c>
      <c r="BF403" s="26">
        <f t="shared" si="244"/>
        <v>0</v>
      </c>
      <c r="BG403" s="26">
        <f t="shared" si="244"/>
        <v>0</v>
      </c>
      <c r="BH403" s="26">
        <f t="shared" si="244"/>
        <v>0</v>
      </c>
      <c r="BI403" s="26">
        <f t="shared" si="244"/>
        <v>0</v>
      </c>
      <c r="BJ403" s="26">
        <f t="shared" si="244"/>
        <v>0</v>
      </c>
      <c r="BK403" s="26">
        <f t="shared" si="244"/>
        <v>0</v>
      </c>
      <c r="BL403" s="26">
        <f t="shared" si="244"/>
        <v>0</v>
      </c>
      <c r="BM403" s="26">
        <f t="shared" si="244"/>
        <v>0</v>
      </c>
      <c r="BN403" s="26">
        <f t="shared" si="244"/>
        <v>0</v>
      </c>
      <c r="BO403" s="26">
        <f t="shared" si="244"/>
        <v>0</v>
      </c>
    </row>
    <row r="404" spans="1:67" hidden="1" outlineLevel="2" x14ac:dyDescent="0.15">
      <c r="A404" s="47" t="s">
        <v>62</v>
      </c>
      <c r="G404" s="23">
        <f>STAFFPLAN_CWS!$B117</f>
        <v>0.6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5">G403*G404</f>
        <v>0</v>
      </c>
      <c r="H405" s="26">
        <f t="shared" si="245"/>
        <v>0</v>
      </c>
      <c r="I405" s="26">
        <f t="shared" si="245"/>
        <v>0</v>
      </c>
      <c r="J405" s="26">
        <f t="shared" si="245"/>
        <v>0</v>
      </c>
      <c r="K405" s="26">
        <f t="shared" si="245"/>
        <v>0</v>
      </c>
      <c r="L405" s="26">
        <f t="shared" si="245"/>
        <v>0</v>
      </c>
      <c r="M405" s="26">
        <f t="shared" si="245"/>
        <v>0</v>
      </c>
      <c r="N405" s="26">
        <f t="shared" si="245"/>
        <v>0</v>
      </c>
      <c r="O405" s="26">
        <f t="shared" si="245"/>
        <v>0</v>
      </c>
      <c r="P405" s="26">
        <f t="shared" si="245"/>
        <v>0</v>
      </c>
      <c r="Q405" s="26">
        <f t="shared" si="245"/>
        <v>0</v>
      </c>
      <c r="R405" s="26">
        <f t="shared" si="245"/>
        <v>0</v>
      </c>
      <c r="S405" s="26">
        <f t="shared" si="245"/>
        <v>0</v>
      </c>
      <c r="T405" s="26">
        <f t="shared" si="245"/>
        <v>0</v>
      </c>
      <c r="U405" s="26">
        <f t="shared" si="245"/>
        <v>0</v>
      </c>
      <c r="V405" s="26">
        <f t="shared" si="245"/>
        <v>0</v>
      </c>
      <c r="W405" s="26">
        <f t="shared" si="245"/>
        <v>0</v>
      </c>
      <c r="X405" s="26">
        <f t="shared" si="245"/>
        <v>0</v>
      </c>
      <c r="Y405" s="26">
        <f t="shared" si="245"/>
        <v>0</v>
      </c>
      <c r="Z405" s="26">
        <f t="shared" si="245"/>
        <v>0</v>
      </c>
      <c r="AA405" s="26">
        <f t="shared" si="245"/>
        <v>0</v>
      </c>
      <c r="AB405" s="26">
        <f t="shared" si="245"/>
        <v>0</v>
      </c>
      <c r="AC405" s="26">
        <f t="shared" si="245"/>
        <v>0</v>
      </c>
      <c r="AD405" s="26">
        <f t="shared" si="245"/>
        <v>0</v>
      </c>
      <c r="AE405" s="26">
        <f t="shared" si="245"/>
        <v>0</v>
      </c>
      <c r="AF405" s="26">
        <f t="shared" si="245"/>
        <v>0</v>
      </c>
      <c r="AG405" s="26">
        <f t="shared" si="245"/>
        <v>0</v>
      </c>
      <c r="AH405" s="26">
        <f t="shared" si="245"/>
        <v>0</v>
      </c>
      <c r="AI405" s="26">
        <f t="shared" si="245"/>
        <v>0</v>
      </c>
      <c r="AJ405" s="26">
        <f t="shared" si="245"/>
        <v>0</v>
      </c>
      <c r="AK405" s="26">
        <f t="shared" si="245"/>
        <v>0</v>
      </c>
      <c r="AL405" s="26">
        <f t="shared" si="245"/>
        <v>0</v>
      </c>
      <c r="AM405" s="26">
        <f t="shared" ref="AM405:BO405" si="246">AM403*AM404</f>
        <v>0</v>
      </c>
      <c r="AN405" s="26">
        <f t="shared" si="246"/>
        <v>0</v>
      </c>
      <c r="AO405" s="26">
        <f t="shared" si="246"/>
        <v>0</v>
      </c>
      <c r="AP405" s="26">
        <f t="shared" si="246"/>
        <v>0</v>
      </c>
      <c r="AQ405" s="26">
        <f t="shared" si="246"/>
        <v>0</v>
      </c>
      <c r="AR405" s="26">
        <f t="shared" si="246"/>
        <v>0</v>
      </c>
      <c r="AS405" s="26">
        <f t="shared" si="246"/>
        <v>0</v>
      </c>
      <c r="AT405" s="26">
        <f t="shared" si="246"/>
        <v>0</v>
      </c>
      <c r="AU405" s="26">
        <f t="shared" si="246"/>
        <v>0</v>
      </c>
      <c r="AV405" s="26">
        <f t="shared" si="246"/>
        <v>0</v>
      </c>
      <c r="AW405" s="26">
        <f t="shared" si="246"/>
        <v>0</v>
      </c>
      <c r="AX405" s="26">
        <f t="shared" si="246"/>
        <v>0</v>
      </c>
      <c r="AY405" s="26">
        <f t="shared" si="246"/>
        <v>0</v>
      </c>
      <c r="AZ405" s="26">
        <f t="shared" si="246"/>
        <v>0</v>
      </c>
      <c r="BA405" s="26">
        <f t="shared" si="246"/>
        <v>0</v>
      </c>
      <c r="BB405" s="26">
        <f t="shared" si="246"/>
        <v>0</v>
      </c>
      <c r="BC405" s="26">
        <f t="shared" si="246"/>
        <v>0</v>
      </c>
      <c r="BD405" s="26">
        <f t="shared" si="246"/>
        <v>0</v>
      </c>
      <c r="BE405" s="26">
        <f t="shared" si="246"/>
        <v>0</v>
      </c>
      <c r="BF405" s="26">
        <f t="shared" si="246"/>
        <v>0</v>
      </c>
      <c r="BG405" s="26">
        <f t="shared" si="246"/>
        <v>0</v>
      </c>
      <c r="BH405" s="26">
        <f t="shared" si="246"/>
        <v>0</v>
      </c>
      <c r="BI405" s="26">
        <f t="shared" si="246"/>
        <v>0</v>
      </c>
      <c r="BJ405" s="26">
        <f t="shared" si="246"/>
        <v>0</v>
      </c>
      <c r="BK405" s="26">
        <f t="shared" si="246"/>
        <v>0</v>
      </c>
      <c r="BL405" s="26">
        <f t="shared" si="246"/>
        <v>0</v>
      </c>
      <c r="BM405" s="26">
        <f t="shared" si="246"/>
        <v>0</v>
      </c>
      <c r="BN405" s="26">
        <f t="shared" si="246"/>
        <v>0</v>
      </c>
      <c r="BO405" s="26">
        <f t="shared" si="246"/>
        <v>0</v>
      </c>
    </row>
    <row r="406" spans="1:67" hidden="1" outlineLevel="2" x14ac:dyDescent="0.15">
      <c r="A406" s="47" t="s">
        <v>759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7">G405+G406</f>
        <v>0</v>
      </c>
      <c r="H407" s="26">
        <f t="shared" si="247"/>
        <v>0</v>
      </c>
      <c r="I407" s="26">
        <f t="shared" si="247"/>
        <v>0</v>
      </c>
      <c r="J407" s="26">
        <f t="shared" si="247"/>
        <v>0</v>
      </c>
      <c r="K407" s="26">
        <f t="shared" si="247"/>
        <v>0</v>
      </c>
      <c r="L407" s="26">
        <f t="shared" si="247"/>
        <v>0</v>
      </c>
      <c r="M407" s="26">
        <f t="shared" si="247"/>
        <v>0</v>
      </c>
      <c r="N407" s="26">
        <f t="shared" si="247"/>
        <v>0</v>
      </c>
      <c r="O407" s="26">
        <f t="shared" si="247"/>
        <v>0</v>
      </c>
      <c r="P407" s="26">
        <f t="shared" si="247"/>
        <v>0</v>
      </c>
      <c r="Q407" s="26">
        <f t="shared" si="247"/>
        <v>0</v>
      </c>
      <c r="R407" s="26">
        <f t="shared" si="247"/>
        <v>0</v>
      </c>
      <c r="S407" s="26">
        <f t="shared" si="247"/>
        <v>0</v>
      </c>
      <c r="T407" s="26">
        <f t="shared" si="247"/>
        <v>0</v>
      </c>
      <c r="U407" s="26">
        <f t="shared" si="247"/>
        <v>0</v>
      </c>
      <c r="V407" s="26">
        <f t="shared" si="247"/>
        <v>0</v>
      </c>
      <c r="W407" s="26">
        <f t="shared" si="247"/>
        <v>0</v>
      </c>
      <c r="X407" s="26">
        <f t="shared" si="247"/>
        <v>0</v>
      </c>
      <c r="Y407" s="26">
        <f t="shared" si="247"/>
        <v>0</v>
      </c>
      <c r="Z407" s="26">
        <f t="shared" si="247"/>
        <v>0</v>
      </c>
      <c r="AA407" s="26">
        <f t="shared" si="247"/>
        <v>0</v>
      </c>
      <c r="AB407" s="26">
        <f t="shared" si="247"/>
        <v>0</v>
      </c>
      <c r="AC407" s="26">
        <f t="shared" si="247"/>
        <v>0</v>
      </c>
      <c r="AD407" s="26">
        <f t="shared" si="247"/>
        <v>0</v>
      </c>
      <c r="AE407" s="26">
        <f t="shared" si="247"/>
        <v>0</v>
      </c>
      <c r="AF407" s="26">
        <f t="shared" si="247"/>
        <v>0</v>
      </c>
      <c r="AG407" s="26">
        <f t="shared" si="247"/>
        <v>0</v>
      </c>
      <c r="AH407" s="26">
        <f t="shared" si="247"/>
        <v>0</v>
      </c>
      <c r="AI407" s="26">
        <f t="shared" si="247"/>
        <v>0</v>
      </c>
      <c r="AJ407" s="26">
        <f t="shared" si="247"/>
        <v>0</v>
      </c>
      <c r="AK407" s="26">
        <f t="shared" si="247"/>
        <v>0</v>
      </c>
      <c r="AL407" s="26">
        <f t="shared" si="247"/>
        <v>0</v>
      </c>
      <c r="AM407" s="26">
        <f t="shared" ref="AM407:BO407" si="248">AM405+AM406</f>
        <v>0</v>
      </c>
      <c r="AN407" s="26">
        <f t="shared" si="248"/>
        <v>0</v>
      </c>
      <c r="AO407" s="26">
        <f t="shared" si="248"/>
        <v>0</v>
      </c>
      <c r="AP407" s="26">
        <f t="shared" si="248"/>
        <v>0</v>
      </c>
      <c r="AQ407" s="26">
        <f t="shared" si="248"/>
        <v>0</v>
      </c>
      <c r="AR407" s="26">
        <f t="shared" si="248"/>
        <v>0</v>
      </c>
      <c r="AS407" s="26">
        <f t="shared" si="248"/>
        <v>0</v>
      </c>
      <c r="AT407" s="26">
        <f t="shared" si="248"/>
        <v>0</v>
      </c>
      <c r="AU407" s="26">
        <f t="shared" si="248"/>
        <v>0</v>
      </c>
      <c r="AV407" s="26">
        <f t="shared" si="248"/>
        <v>0</v>
      </c>
      <c r="AW407" s="26">
        <f t="shared" si="248"/>
        <v>0</v>
      </c>
      <c r="AX407" s="26">
        <f t="shared" si="248"/>
        <v>0</v>
      </c>
      <c r="AY407" s="26">
        <f t="shared" si="248"/>
        <v>0</v>
      </c>
      <c r="AZ407" s="26">
        <f t="shared" si="248"/>
        <v>0</v>
      </c>
      <c r="BA407" s="26">
        <f t="shared" si="248"/>
        <v>0</v>
      </c>
      <c r="BB407" s="26">
        <f t="shared" si="248"/>
        <v>0</v>
      </c>
      <c r="BC407" s="26">
        <f t="shared" si="248"/>
        <v>0</v>
      </c>
      <c r="BD407" s="26">
        <f t="shared" si="248"/>
        <v>0</v>
      </c>
      <c r="BE407" s="26">
        <f t="shared" si="248"/>
        <v>0</v>
      </c>
      <c r="BF407" s="26">
        <f t="shared" si="248"/>
        <v>0</v>
      </c>
      <c r="BG407" s="26">
        <f t="shared" si="248"/>
        <v>0</v>
      </c>
      <c r="BH407" s="26">
        <f t="shared" si="248"/>
        <v>0</v>
      </c>
      <c r="BI407" s="26">
        <f t="shared" si="248"/>
        <v>0</v>
      </c>
      <c r="BJ407" s="26">
        <f t="shared" si="248"/>
        <v>0</v>
      </c>
      <c r="BK407" s="26">
        <f t="shared" si="248"/>
        <v>0</v>
      </c>
      <c r="BL407" s="26">
        <f t="shared" si="248"/>
        <v>0</v>
      </c>
      <c r="BM407" s="26">
        <f t="shared" si="248"/>
        <v>0</v>
      </c>
      <c r="BN407" s="26">
        <f t="shared" si="248"/>
        <v>0</v>
      </c>
      <c r="BO407" s="26">
        <f t="shared" si="248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49">G92*$C92</f>
        <v>0</v>
      </c>
      <c r="H409" s="26">
        <f t="shared" si="249"/>
        <v>0</v>
      </c>
      <c r="I409" s="26">
        <f t="shared" si="249"/>
        <v>0</v>
      </c>
      <c r="J409" s="26">
        <f t="shared" si="249"/>
        <v>0</v>
      </c>
      <c r="K409" s="26">
        <f t="shared" si="249"/>
        <v>0</v>
      </c>
      <c r="L409" s="26">
        <f t="shared" si="249"/>
        <v>0</v>
      </c>
      <c r="M409" s="26">
        <f t="shared" si="249"/>
        <v>0</v>
      </c>
      <c r="N409" s="26">
        <f t="shared" si="249"/>
        <v>0</v>
      </c>
      <c r="O409" s="26">
        <f t="shared" si="249"/>
        <v>0</v>
      </c>
      <c r="P409" s="26">
        <f t="shared" si="249"/>
        <v>0</v>
      </c>
      <c r="Q409" s="26">
        <f t="shared" si="249"/>
        <v>0</v>
      </c>
      <c r="R409" s="26">
        <f t="shared" si="249"/>
        <v>0</v>
      </c>
      <c r="S409" s="26">
        <f t="shared" si="249"/>
        <v>0</v>
      </c>
      <c r="T409" s="26">
        <f t="shared" si="249"/>
        <v>0</v>
      </c>
      <c r="U409" s="26">
        <f t="shared" si="249"/>
        <v>0</v>
      </c>
      <c r="V409" s="26">
        <f t="shared" si="249"/>
        <v>0</v>
      </c>
      <c r="W409" s="26">
        <f t="shared" si="249"/>
        <v>0</v>
      </c>
      <c r="X409" s="26">
        <f t="shared" si="249"/>
        <v>0</v>
      </c>
      <c r="Y409" s="26">
        <f t="shared" si="249"/>
        <v>0</v>
      </c>
      <c r="Z409" s="26">
        <f t="shared" si="249"/>
        <v>0</v>
      </c>
      <c r="AA409" s="26">
        <f t="shared" si="249"/>
        <v>0</v>
      </c>
      <c r="AB409" s="26">
        <f t="shared" si="249"/>
        <v>0</v>
      </c>
      <c r="AC409" s="26">
        <f t="shared" si="249"/>
        <v>0</v>
      </c>
      <c r="AD409" s="26">
        <f t="shared" si="249"/>
        <v>0</v>
      </c>
      <c r="AE409" s="26">
        <f t="shared" si="249"/>
        <v>0</v>
      </c>
      <c r="AF409" s="26">
        <f t="shared" si="249"/>
        <v>0</v>
      </c>
      <c r="AG409" s="26">
        <f t="shared" si="249"/>
        <v>0</v>
      </c>
      <c r="AH409" s="26">
        <f t="shared" si="249"/>
        <v>0</v>
      </c>
      <c r="AI409" s="26">
        <f t="shared" si="249"/>
        <v>0</v>
      </c>
      <c r="AJ409" s="26">
        <f t="shared" si="249"/>
        <v>0</v>
      </c>
      <c r="AK409" s="26">
        <f t="shared" si="249"/>
        <v>0</v>
      </c>
      <c r="AL409" s="26">
        <f t="shared" si="249"/>
        <v>0</v>
      </c>
      <c r="AM409" s="26">
        <f t="shared" ref="AM409:BO409" si="250">AM92*$C92</f>
        <v>0</v>
      </c>
      <c r="AN409" s="26">
        <f t="shared" si="250"/>
        <v>0</v>
      </c>
      <c r="AO409" s="26">
        <f t="shared" si="250"/>
        <v>0</v>
      </c>
      <c r="AP409" s="26">
        <f t="shared" si="250"/>
        <v>0</v>
      </c>
      <c r="AQ409" s="26">
        <f t="shared" si="250"/>
        <v>0</v>
      </c>
      <c r="AR409" s="26">
        <f t="shared" si="250"/>
        <v>0</v>
      </c>
      <c r="AS409" s="26">
        <f t="shared" si="250"/>
        <v>0</v>
      </c>
      <c r="AT409" s="26">
        <f t="shared" si="250"/>
        <v>0</v>
      </c>
      <c r="AU409" s="26">
        <f t="shared" si="250"/>
        <v>0</v>
      </c>
      <c r="AV409" s="26">
        <f t="shared" si="250"/>
        <v>0</v>
      </c>
      <c r="AW409" s="26">
        <f t="shared" si="250"/>
        <v>0</v>
      </c>
      <c r="AX409" s="26">
        <f t="shared" si="250"/>
        <v>0</v>
      </c>
      <c r="AY409" s="26">
        <f t="shared" si="250"/>
        <v>0</v>
      </c>
      <c r="AZ409" s="26">
        <f t="shared" si="250"/>
        <v>0</v>
      </c>
      <c r="BA409" s="26">
        <f t="shared" si="250"/>
        <v>0</v>
      </c>
      <c r="BB409" s="26">
        <f t="shared" si="250"/>
        <v>0</v>
      </c>
      <c r="BC409" s="26">
        <f t="shared" si="250"/>
        <v>0</v>
      </c>
      <c r="BD409" s="26">
        <f t="shared" si="250"/>
        <v>0</v>
      </c>
      <c r="BE409" s="26">
        <f t="shared" si="250"/>
        <v>0</v>
      </c>
      <c r="BF409" s="26">
        <f t="shared" si="250"/>
        <v>0</v>
      </c>
      <c r="BG409" s="26">
        <f t="shared" si="250"/>
        <v>0</v>
      </c>
      <c r="BH409" s="26">
        <f t="shared" si="250"/>
        <v>0</v>
      </c>
      <c r="BI409" s="26">
        <f t="shared" si="250"/>
        <v>0</v>
      </c>
      <c r="BJ409" s="26">
        <f t="shared" si="250"/>
        <v>0</v>
      </c>
      <c r="BK409" s="26">
        <f t="shared" si="250"/>
        <v>0</v>
      </c>
      <c r="BL409" s="26">
        <f t="shared" si="250"/>
        <v>0</v>
      </c>
      <c r="BM409" s="26">
        <f t="shared" si="250"/>
        <v>0</v>
      </c>
      <c r="BN409" s="26">
        <f t="shared" si="250"/>
        <v>0</v>
      </c>
      <c r="BO409" s="26">
        <f t="shared" si="250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1">G94*$C94</f>
        <v>0</v>
      </c>
      <c r="H412" s="26">
        <f t="shared" si="251"/>
        <v>0</v>
      </c>
      <c r="I412" s="26">
        <f t="shared" si="251"/>
        <v>0</v>
      </c>
      <c r="J412" s="26">
        <f t="shared" si="251"/>
        <v>0</v>
      </c>
      <c r="K412" s="26">
        <f t="shared" si="251"/>
        <v>0</v>
      </c>
      <c r="L412" s="26">
        <f t="shared" si="251"/>
        <v>0</v>
      </c>
      <c r="M412" s="26">
        <f t="shared" si="251"/>
        <v>0</v>
      </c>
      <c r="N412" s="26">
        <f t="shared" si="251"/>
        <v>0</v>
      </c>
      <c r="O412" s="26">
        <f t="shared" si="251"/>
        <v>0</v>
      </c>
      <c r="P412" s="26">
        <f t="shared" si="251"/>
        <v>0</v>
      </c>
      <c r="Q412" s="26">
        <f t="shared" si="251"/>
        <v>0</v>
      </c>
      <c r="R412" s="26">
        <f t="shared" si="251"/>
        <v>0</v>
      </c>
      <c r="S412" s="26">
        <f t="shared" si="251"/>
        <v>0</v>
      </c>
      <c r="T412" s="26">
        <f t="shared" si="251"/>
        <v>0</v>
      </c>
      <c r="U412" s="26">
        <f t="shared" si="251"/>
        <v>0</v>
      </c>
      <c r="V412" s="26">
        <f t="shared" si="251"/>
        <v>0</v>
      </c>
      <c r="W412" s="26">
        <f t="shared" si="251"/>
        <v>0</v>
      </c>
      <c r="X412" s="26">
        <f t="shared" si="251"/>
        <v>0</v>
      </c>
      <c r="Y412" s="26">
        <f t="shared" si="251"/>
        <v>0</v>
      </c>
      <c r="Z412" s="26">
        <f t="shared" si="251"/>
        <v>0</v>
      </c>
      <c r="AA412" s="26">
        <f t="shared" si="251"/>
        <v>0</v>
      </c>
      <c r="AB412" s="26">
        <f t="shared" si="251"/>
        <v>0</v>
      </c>
      <c r="AC412" s="26">
        <f t="shared" si="251"/>
        <v>0</v>
      </c>
      <c r="AD412" s="26">
        <f t="shared" si="251"/>
        <v>0</v>
      </c>
      <c r="AE412" s="26">
        <f t="shared" si="251"/>
        <v>0</v>
      </c>
      <c r="AF412" s="26">
        <f t="shared" si="251"/>
        <v>0</v>
      </c>
      <c r="AG412" s="26">
        <f t="shared" si="251"/>
        <v>0</v>
      </c>
      <c r="AH412" s="26">
        <f t="shared" si="251"/>
        <v>0</v>
      </c>
      <c r="AI412" s="26">
        <f t="shared" si="251"/>
        <v>0</v>
      </c>
      <c r="AJ412" s="26">
        <f t="shared" si="251"/>
        <v>0</v>
      </c>
      <c r="AK412" s="26">
        <f t="shared" si="251"/>
        <v>0</v>
      </c>
      <c r="AL412" s="26">
        <f t="shared" si="251"/>
        <v>0</v>
      </c>
      <c r="AM412" s="26">
        <f t="shared" ref="AM412:BO412" si="252">AM94*$C94</f>
        <v>0</v>
      </c>
      <c r="AN412" s="26">
        <f t="shared" si="252"/>
        <v>0</v>
      </c>
      <c r="AO412" s="26">
        <f t="shared" si="252"/>
        <v>0</v>
      </c>
      <c r="AP412" s="26">
        <f t="shared" si="252"/>
        <v>0</v>
      </c>
      <c r="AQ412" s="26">
        <f t="shared" si="252"/>
        <v>0</v>
      </c>
      <c r="AR412" s="26">
        <f t="shared" si="252"/>
        <v>0</v>
      </c>
      <c r="AS412" s="26">
        <f t="shared" si="252"/>
        <v>0</v>
      </c>
      <c r="AT412" s="26">
        <f t="shared" si="252"/>
        <v>0</v>
      </c>
      <c r="AU412" s="26">
        <f t="shared" si="252"/>
        <v>0</v>
      </c>
      <c r="AV412" s="26">
        <f t="shared" si="252"/>
        <v>0</v>
      </c>
      <c r="AW412" s="26">
        <f t="shared" si="252"/>
        <v>0</v>
      </c>
      <c r="AX412" s="26">
        <f t="shared" si="252"/>
        <v>0</v>
      </c>
      <c r="AY412" s="26">
        <f t="shared" si="252"/>
        <v>0</v>
      </c>
      <c r="AZ412" s="26">
        <f t="shared" si="252"/>
        <v>0</v>
      </c>
      <c r="BA412" s="26">
        <f t="shared" si="252"/>
        <v>0</v>
      </c>
      <c r="BB412" s="26">
        <f t="shared" si="252"/>
        <v>0</v>
      </c>
      <c r="BC412" s="26">
        <f t="shared" si="252"/>
        <v>0</v>
      </c>
      <c r="BD412" s="26">
        <f t="shared" si="252"/>
        <v>0</v>
      </c>
      <c r="BE412" s="26">
        <f t="shared" si="252"/>
        <v>0</v>
      </c>
      <c r="BF412" s="26">
        <f t="shared" si="252"/>
        <v>0</v>
      </c>
      <c r="BG412" s="26">
        <f t="shared" si="252"/>
        <v>0</v>
      </c>
      <c r="BH412" s="26">
        <f t="shared" si="252"/>
        <v>0</v>
      </c>
      <c r="BI412" s="26">
        <f t="shared" si="252"/>
        <v>0</v>
      </c>
      <c r="BJ412" s="26">
        <f t="shared" si="252"/>
        <v>0</v>
      </c>
      <c r="BK412" s="26">
        <f t="shared" si="252"/>
        <v>0</v>
      </c>
      <c r="BL412" s="26">
        <f t="shared" si="252"/>
        <v>0</v>
      </c>
      <c r="BM412" s="26">
        <f t="shared" si="252"/>
        <v>0</v>
      </c>
      <c r="BN412" s="26">
        <f t="shared" si="252"/>
        <v>0</v>
      </c>
      <c r="BO412" s="26">
        <f t="shared" si="252"/>
        <v>0</v>
      </c>
    </row>
    <row r="413" spans="1:67" hidden="1" outlineLevel="2" x14ac:dyDescent="0.15">
      <c r="A413" s="47" t="s">
        <v>62</v>
      </c>
      <c r="G413" s="23">
        <f>STAFFPLAN_CWS!$B121</f>
        <v>0.6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3">G412*G413</f>
        <v>0</v>
      </c>
      <c r="H414" s="26">
        <f t="shared" si="253"/>
        <v>0</v>
      </c>
      <c r="I414" s="26">
        <f t="shared" si="253"/>
        <v>0</v>
      </c>
      <c r="J414" s="26">
        <f t="shared" si="253"/>
        <v>0</v>
      </c>
      <c r="K414" s="26">
        <f t="shared" si="253"/>
        <v>0</v>
      </c>
      <c r="L414" s="26">
        <f t="shared" si="253"/>
        <v>0</v>
      </c>
      <c r="M414" s="26">
        <f t="shared" si="253"/>
        <v>0</v>
      </c>
      <c r="N414" s="26">
        <f t="shared" si="253"/>
        <v>0</v>
      </c>
      <c r="O414" s="26">
        <f t="shared" si="253"/>
        <v>0</v>
      </c>
      <c r="P414" s="26">
        <f t="shared" si="253"/>
        <v>0</v>
      </c>
      <c r="Q414" s="26">
        <f t="shared" si="253"/>
        <v>0</v>
      </c>
      <c r="R414" s="26">
        <f t="shared" si="253"/>
        <v>0</v>
      </c>
      <c r="S414" s="26">
        <f t="shared" si="253"/>
        <v>0</v>
      </c>
      <c r="T414" s="26">
        <f t="shared" si="253"/>
        <v>0</v>
      </c>
      <c r="U414" s="26">
        <f t="shared" si="253"/>
        <v>0</v>
      </c>
      <c r="V414" s="26">
        <f t="shared" si="253"/>
        <v>0</v>
      </c>
      <c r="W414" s="26">
        <f t="shared" si="253"/>
        <v>0</v>
      </c>
      <c r="X414" s="26">
        <f t="shared" si="253"/>
        <v>0</v>
      </c>
      <c r="Y414" s="26">
        <f t="shared" si="253"/>
        <v>0</v>
      </c>
      <c r="Z414" s="26">
        <f t="shared" si="253"/>
        <v>0</v>
      </c>
      <c r="AA414" s="26">
        <f t="shared" si="253"/>
        <v>0</v>
      </c>
      <c r="AB414" s="26">
        <f t="shared" si="253"/>
        <v>0</v>
      </c>
      <c r="AC414" s="26">
        <f t="shared" si="253"/>
        <v>0</v>
      </c>
      <c r="AD414" s="26">
        <f t="shared" si="253"/>
        <v>0</v>
      </c>
      <c r="AE414" s="26">
        <f t="shared" si="253"/>
        <v>0</v>
      </c>
      <c r="AF414" s="26">
        <f t="shared" si="253"/>
        <v>0</v>
      </c>
      <c r="AG414" s="26">
        <f t="shared" si="253"/>
        <v>0</v>
      </c>
      <c r="AH414" s="26">
        <f t="shared" si="253"/>
        <v>0</v>
      </c>
      <c r="AI414" s="26">
        <f t="shared" si="253"/>
        <v>0</v>
      </c>
      <c r="AJ414" s="26">
        <f t="shared" si="253"/>
        <v>0</v>
      </c>
      <c r="AK414" s="26">
        <f t="shared" si="253"/>
        <v>0</v>
      </c>
      <c r="AL414" s="26">
        <f t="shared" si="253"/>
        <v>0</v>
      </c>
      <c r="AM414" s="26">
        <f t="shared" ref="AM414:BO414" si="254">AM412*AM413</f>
        <v>0</v>
      </c>
      <c r="AN414" s="26">
        <f t="shared" si="254"/>
        <v>0</v>
      </c>
      <c r="AO414" s="26">
        <f t="shared" si="254"/>
        <v>0</v>
      </c>
      <c r="AP414" s="26">
        <f t="shared" si="254"/>
        <v>0</v>
      </c>
      <c r="AQ414" s="26">
        <f t="shared" si="254"/>
        <v>0</v>
      </c>
      <c r="AR414" s="26">
        <f t="shared" si="254"/>
        <v>0</v>
      </c>
      <c r="AS414" s="26">
        <f t="shared" si="254"/>
        <v>0</v>
      </c>
      <c r="AT414" s="26">
        <f t="shared" si="254"/>
        <v>0</v>
      </c>
      <c r="AU414" s="26">
        <f t="shared" si="254"/>
        <v>0</v>
      </c>
      <c r="AV414" s="26">
        <f t="shared" si="254"/>
        <v>0</v>
      </c>
      <c r="AW414" s="26">
        <f t="shared" si="254"/>
        <v>0</v>
      </c>
      <c r="AX414" s="26">
        <f t="shared" si="254"/>
        <v>0</v>
      </c>
      <c r="AY414" s="26">
        <f t="shared" si="254"/>
        <v>0</v>
      </c>
      <c r="AZ414" s="26">
        <f t="shared" si="254"/>
        <v>0</v>
      </c>
      <c r="BA414" s="26">
        <f t="shared" si="254"/>
        <v>0</v>
      </c>
      <c r="BB414" s="26">
        <f t="shared" si="254"/>
        <v>0</v>
      </c>
      <c r="BC414" s="26">
        <f t="shared" si="254"/>
        <v>0</v>
      </c>
      <c r="BD414" s="26">
        <f t="shared" si="254"/>
        <v>0</v>
      </c>
      <c r="BE414" s="26">
        <f t="shared" si="254"/>
        <v>0</v>
      </c>
      <c r="BF414" s="26">
        <f t="shared" si="254"/>
        <v>0</v>
      </c>
      <c r="BG414" s="26">
        <f t="shared" si="254"/>
        <v>0</v>
      </c>
      <c r="BH414" s="26">
        <f t="shared" si="254"/>
        <v>0</v>
      </c>
      <c r="BI414" s="26">
        <f t="shared" si="254"/>
        <v>0</v>
      </c>
      <c r="BJ414" s="26">
        <f t="shared" si="254"/>
        <v>0</v>
      </c>
      <c r="BK414" s="26">
        <f t="shared" si="254"/>
        <v>0</v>
      </c>
      <c r="BL414" s="26">
        <f t="shared" si="254"/>
        <v>0</v>
      </c>
      <c r="BM414" s="26">
        <f t="shared" si="254"/>
        <v>0</v>
      </c>
      <c r="BN414" s="26">
        <f t="shared" si="254"/>
        <v>0</v>
      </c>
      <c r="BO414" s="26">
        <f t="shared" si="254"/>
        <v>0</v>
      </c>
    </row>
    <row r="415" spans="1:67" hidden="1" outlineLevel="2" x14ac:dyDescent="0.15">
      <c r="A415" s="47" t="s">
        <v>759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5">G414+G415</f>
        <v>0</v>
      </c>
      <c r="H416" s="26">
        <f t="shared" si="255"/>
        <v>0</v>
      </c>
      <c r="I416" s="26">
        <f t="shared" si="255"/>
        <v>0</v>
      </c>
      <c r="J416" s="26">
        <f t="shared" si="255"/>
        <v>0</v>
      </c>
      <c r="K416" s="26">
        <f t="shared" si="255"/>
        <v>0</v>
      </c>
      <c r="L416" s="26">
        <f t="shared" si="255"/>
        <v>0</v>
      </c>
      <c r="M416" s="26">
        <f t="shared" si="255"/>
        <v>0</v>
      </c>
      <c r="N416" s="26">
        <f t="shared" si="255"/>
        <v>0</v>
      </c>
      <c r="O416" s="26">
        <f t="shared" si="255"/>
        <v>0</v>
      </c>
      <c r="P416" s="26">
        <f t="shared" si="255"/>
        <v>0</v>
      </c>
      <c r="Q416" s="26">
        <f t="shared" si="255"/>
        <v>0</v>
      </c>
      <c r="R416" s="26">
        <f t="shared" si="255"/>
        <v>0</v>
      </c>
      <c r="S416" s="26">
        <f t="shared" si="255"/>
        <v>0</v>
      </c>
      <c r="T416" s="26">
        <f t="shared" si="255"/>
        <v>0</v>
      </c>
      <c r="U416" s="26">
        <f t="shared" si="255"/>
        <v>0</v>
      </c>
      <c r="V416" s="26">
        <f t="shared" si="255"/>
        <v>0</v>
      </c>
      <c r="W416" s="26">
        <f t="shared" si="255"/>
        <v>0</v>
      </c>
      <c r="X416" s="26">
        <f t="shared" si="255"/>
        <v>0</v>
      </c>
      <c r="Y416" s="26">
        <f t="shared" si="255"/>
        <v>0</v>
      </c>
      <c r="Z416" s="26">
        <f t="shared" si="255"/>
        <v>0</v>
      </c>
      <c r="AA416" s="26">
        <f t="shared" si="255"/>
        <v>0</v>
      </c>
      <c r="AB416" s="26">
        <f t="shared" si="255"/>
        <v>0</v>
      </c>
      <c r="AC416" s="26">
        <f t="shared" si="255"/>
        <v>0</v>
      </c>
      <c r="AD416" s="26">
        <f t="shared" si="255"/>
        <v>0</v>
      </c>
      <c r="AE416" s="26">
        <f t="shared" si="255"/>
        <v>0</v>
      </c>
      <c r="AF416" s="26">
        <f t="shared" si="255"/>
        <v>0</v>
      </c>
      <c r="AG416" s="26">
        <f t="shared" si="255"/>
        <v>0</v>
      </c>
      <c r="AH416" s="26">
        <f t="shared" si="255"/>
        <v>0</v>
      </c>
      <c r="AI416" s="26">
        <f t="shared" si="255"/>
        <v>0</v>
      </c>
      <c r="AJ416" s="26">
        <f t="shared" si="255"/>
        <v>0</v>
      </c>
      <c r="AK416" s="26">
        <f t="shared" si="255"/>
        <v>0</v>
      </c>
      <c r="AL416" s="26">
        <f t="shared" si="255"/>
        <v>0</v>
      </c>
      <c r="AM416" s="26">
        <f t="shared" ref="AM416:BO416" si="256">AM414+AM415</f>
        <v>0</v>
      </c>
      <c r="AN416" s="26">
        <f t="shared" si="256"/>
        <v>0</v>
      </c>
      <c r="AO416" s="26">
        <f t="shared" si="256"/>
        <v>0</v>
      </c>
      <c r="AP416" s="26">
        <f t="shared" si="256"/>
        <v>0</v>
      </c>
      <c r="AQ416" s="26">
        <f t="shared" si="256"/>
        <v>0</v>
      </c>
      <c r="AR416" s="26">
        <f t="shared" si="256"/>
        <v>0</v>
      </c>
      <c r="AS416" s="26">
        <f t="shared" si="256"/>
        <v>0</v>
      </c>
      <c r="AT416" s="26">
        <f t="shared" si="256"/>
        <v>0</v>
      </c>
      <c r="AU416" s="26">
        <f t="shared" si="256"/>
        <v>0</v>
      </c>
      <c r="AV416" s="26">
        <f t="shared" si="256"/>
        <v>0</v>
      </c>
      <c r="AW416" s="26">
        <f t="shared" si="256"/>
        <v>0</v>
      </c>
      <c r="AX416" s="26">
        <f t="shared" si="256"/>
        <v>0</v>
      </c>
      <c r="AY416" s="26">
        <f t="shared" si="256"/>
        <v>0</v>
      </c>
      <c r="AZ416" s="26">
        <f t="shared" si="256"/>
        <v>0</v>
      </c>
      <c r="BA416" s="26">
        <f t="shared" si="256"/>
        <v>0</v>
      </c>
      <c r="BB416" s="26">
        <f t="shared" si="256"/>
        <v>0</v>
      </c>
      <c r="BC416" s="26">
        <f t="shared" si="256"/>
        <v>0</v>
      </c>
      <c r="BD416" s="26">
        <f t="shared" si="256"/>
        <v>0</v>
      </c>
      <c r="BE416" s="26">
        <f t="shared" si="256"/>
        <v>0</v>
      </c>
      <c r="BF416" s="26">
        <f t="shared" si="256"/>
        <v>0</v>
      </c>
      <c r="BG416" s="26">
        <f t="shared" si="256"/>
        <v>0</v>
      </c>
      <c r="BH416" s="26">
        <f t="shared" si="256"/>
        <v>0</v>
      </c>
      <c r="BI416" s="26">
        <f t="shared" si="256"/>
        <v>0</v>
      </c>
      <c r="BJ416" s="26">
        <f t="shared" si="256"/>
        <v>0</v>
      </c>
      <c r="BK416" s="26">
        <f t="shared" si="256"/>
        <v>0</v>
      </c>
      <c r="BL416" s="26">
        <f t="shared" si="256"/>
        <v>0</v>
      </c>
      <c r="BM416" s="26">
        <f t="shared" si="256"/>
        <v>0</v>
      </c>
      <c r="BN416" s="26">
        <f t="shared" si="256"/>
        <v>0</v>
      </c>
      <c r="BO416" s="26">
        <f t="shared" si="256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7">G95*$C95</f>
        <v>0</v>
      </c>
      <c r="H418" s="26">
        <f t="shared" si="257"/>
        <v>0</v>
      </c>
      <c r="I418" s="26">
        <f t="shared" si="257"/>
        <v>0</v>
      </c>
      <c r="J418" s="26">
        <f t="shared" si="257"/>
        <v>0</v>
      </c>
      <c r="K418" s="26">
        <f t="shared" si="257"/>
        <v>0</v>
      </c>
      <c r="L418" s="26">
        <f t="shared" si="257"/>
        <v>0</v>
      </c>
      <c r="M418" s="26">
        <f t="shared" si="257"/>
        <v>0</v>
      </c>
      <c r="N418" s="26">
        <f t="shared" si="257"/>
        <v>0</v>
      </c>
      <c r="O418" s="26">
        <f t="shared" si="257"/>
        <v>0</v>
      </c>
      <c r="P418" s="26">
        <f t="shared" si="257"/>
        <v>0</v>
      </c>
      <c r="Q418" s="26">
        <f t="shared" si="257"/>
        <v>0</v>
      </c>
      <c r="R418" s="26">
        <f t="shared" si="257"/>
        <v>0</v>
      </c>
      <c r="S418" s="26">
        <f t="shared" si="257"/>
        <v>0</v>
      </c>
      <c r="T418" s="26">
        <f t="shared" si="257"/>
        <v>0</v>
      </c>
      <c r="U418" s="26">
        <f t="shared" si="257"/>
        <v>0</v>
      </c>
      <c r="V418" s="26">
        <f t="shared" si="257"/>
        <v>0</v>
      </c>
      <c r="W418" s="26">
        <f t="shared" si="257"/>
        <v>0</v>
      </c>
      <c r="X418" s="26">
        <f t="shared" si="257"/>
        <v>0</v>
      </c>
      <c r="Y418" s="26">
        <f t="shared" si="257"/>
        <v>0</v>
      </c>
      <c r="Z418" s="26">
        <f t="shared" si="257"/>
        <v>0</v>
      </c>
      <c r="AA418" s="26">
        <f t="shared" si="257"/>
        <v>0</v>
      </c>
      <c r="AB418" s="26">
        <f t="shared" si="257"/>
        <v>0</v>
      </c>
      <c r="AC418" s="26">
        <f t="shared" si="257"/>
        <v>0</v>
      </c>
      <c r="AD418" s="26">
        <f t="shared" si="257"/>
        <v>0</v>
      </c>
      <c r="AE418" s="26">
        <f t="shared" si="257"/>
        <v>0</v>
      </c>
      <c r="AF418" s="26">
        <f t="shared" si="257"/>
        <v>0</v>
      </c>
      <c r="AG418" s="26">
        <f t="shared" si="257"/>
        <v>0</v>
      </c>
      <c r="AH418" s="26">
        <f t="shared" si="257"/>
        <v>0</v>
      </c>
      <c r="AI418" s="26">
        <f t="shared" si="257"/>
        <v>0</v>
      </c>
      <c r="AJ418" s="26">
        <f t="shared" si="257"/>
        <v>0</v>
      </c>
      <c r="AK418" s="26">
        <f t="shared" si="257"/>
        <v>0</v>
      </c>
      <c r="AL418" s="26">
        <f t="shared" si="257"/>
        <v>0</v>
      </c>
      <c r="AM418" s="26">
        <f t="shared" ref="AM418:BO418" si="258">AM95*$C95</f>
        <v>0</v>
      </c>
      <c r="AN418" s="26">
        <f t="shared" si="258"/>
        <v>0</v>
      </c>
      <c r="AO418" s="26">
        <f t="shared" si="258"/>
        <v>0</v>
      </c>
      <c r="AP418" s="26">
        <f t="shared" si="258"/>
        <v>0</v>
      </c>
      <c r="AQ418" s="26">
        <f t="shared" si="258"/>
        <v>0</v>
      </c>
      <c r="AR418" s="26">
        <f t="shared" si="258"/>
        <v>0</v>
      </c>
      <c r="AS418" s="26">
        <f t="shared" si="258"/>
        <v>0</v>
      </c>
      <c r="AT418" s="26">
        <f t="shared" si="258"/>
        <v>0</v>
      </c>
      <c r="AU418" s="26">
        <f t="shared" si="258"/>
        <v>0</v>
      </c>
      <c r="AV418" s="26">
        <f t="shared" si="258"/>
        <v>0</v>
      </c>
      <c r="AW418" s="26">
        <f t="shared" si="258"/>
        <v>0</v>
      </c>
      <c r="AX418" s="26">
        <f t="shared" si="258"/>
        <v>0</v>
      </c>
      <c r="AY418" s="26">
        <f t="shared" si="258"/>
        <v>0</v>
      </c>
      <c r="AZ418" s="26">
        <f t="shared" si="258"/>
        <v>0</v>
      </c>
      <c r="BA418" s="26">
        <f t="shared" si="258"/>
        <v>0</v>
      </c>
      <c r="BB418" s="26">
        <f t="shared" si="258"/>
        <v>0</v>
      </c>
      <c r="BC418" s="26">
        <f t="shared" si="258"/>
        <v>0</v>
      </c>
      <c r="BD418" s="26">
        <f t="shared" si="258"/>
        <v>0</v>
      </c>
      <c r="BE418" s="26">
        <f t="shared" si="258"/>
        <v>0</v>
      </c>
      <c r="BF418" s="26">
        <f t="shared" si="258"/>
        <v>0</v>
      </c>
      <c r="BG418" s="26">
        <f t="shared" si="258"/>
        <v>0</v>
      </c>
      <c r="BH418" s="26">
        <f t="shared" si="258"/>
        <v>0</v>
      </c>
      <c r="BI418" s="26">
        <f t="shared" si="258"/>
        <v>0</v>
      </c>
      <c r="BJ418" s="26">
        <f t="shared" si="258"/>
        <v>0</v>
      </c>
      <c r="BK418" s="26">
        <f t="shared" si="258"/>
        <v>0</v>
      </c>
      <c r="BL418" s="26">
        <f t="shared" si="258"/>
        <v>0</v>
      </c>
      <c r="BM418" s="26">
        <f t="shared" si="258"/>
        <v>0</v>
      </c>
      <c r="BN418" s="26">
        <f t="shared" si="258"/>
        <v>0</v>
      </c>
      <c r="BO418" s="26">
        <f t="shared" si="258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59">G97*$C97</f>
        <v>0</v>
      </c>
      <c r="H421" s="26">
        <f t="shared" si="259"/>
        <v>0</v>
      </c>
      <c r="I421" s="26">
        <f t="shared" si="259"/>
        <v>0</v>
      </c>
      <c r="J421" s="26">
        <f t="shared" si="259"/>
        <v>0</v>
      </c>
      <c r="K421" s="26">
        <f t="shared" si="259"/>
        <v>0</v>
      </c>
      <c r="L421" s="26">
        <f t="shared" si="259"/>
        <v>0</v>
      </c>
      <c r="M421" s="26">
        <f t="shared" si="259"/>
        <v>0</v>
      </c>
      <c r="N421" s="26">
        <f t="shared" si="259"/>
        <v>0</v>
      </c>
      <c r="O421" s="26">
        <f t="shared" si="259"/>
        <v>0</v>
      </c>
      <c r="P421" s="26">
        <f t="shared" si="259"/>
        <v>0</v>
      </c>
      <c r="Q421" s="26">
        <f t="shared" si="259"/>
        <v>0</v>
      </c>
      <c r="R421" s="26">
        <f t="shared" si="259"/>
        <v>0</v>
      </c>
      <c r="S421" s="26">
        <f t="shared" si="259"/>
        <v>0</v>
      </c>
      <c r="T421" s="26">
        <f t="shared" si="259"/>
        <v>0</v>
      </c>
      <c r="U421" s="26">
        <f t="shared" si="259"/>
        <v>0</v>
      </c>
      <c r="V421" s="26">
        <f t="shared" si="259"/>
        <v>0</v>
      </c>
      <c r="W421" s="26">
        <f t="shared" si="259"/>
        <v>0</v>
      </c>
      <c r="X421" s="26">
        <f t="shared" si="259"/>
        <v>0</v>
      </c>
      <c r="Y421" s="26">
        <f t="shared" si="259"/>
        <v>0</v>
      </c>
      <c r="Z421" s="26">
        <f t="shared" si="259"/>
        <v>0</v>
      </c>
      <c r="AA421" s="26">
        <f t="shared" si="259"/>
        <v>0</v>
      </c>
      <c r="AB421" s="26">
        <f t="shared" si="259"/>
        <v>0</v>
      </c>
      <c r="AC421" s="26">
        <f t="shared" si="259"/>
        <v>0</v>
      </c>
      <c r="AD421" s="26">
        <f t="shared" si="259"/>
        <v>0</v>
      </c>
      <c r="AE421" s="26">
        <f t="shared" si="259"/>
        <v>0</v>
      </c>
      <c r="AF421" s="26">
        <f t="shared" si="259"/>
        <v>0</v>
      </c>
      <c r="AG421" s="26">
        <f t="shared" si="259"/>
        <v>0</v>
      </c>
      <c r="AH421" s="26">
        <f t="shared" si="259"/>
        <v>0</v>
      </c>
      <c r="AI421" s="26">
        <f t="shared" si="259"/>
        <v>0</v>
      </c>
      <c r="AJ421" s="26">
        <f t="shared" si="259"/>
        <v>0</v>
      </c>
      <c r="AK421" s="26">
        <f t="shared" si="259"/>
        <v>0</v>
      </c>
      <c r="AL421" s="26">
        <f t="shared" si="259"/>
        <v>0</v>
      </c>
      <c r="AM421" s="26">
        <f t="shared" ref="AM421:BO421" si="260">AM97*$C97</f>
        <v>0</v>
      </c>
      <c r="AN421" s="26">
        <f t="shared" si="260"/>
        <v>0</v>
      </c>
      <c r="AO421" s="26">
        <f t="shared" si="260"/>
        <v>0</v>
      </c>
      <c r="AP421" s="26">
        <f t="shared" si="260"/>
        <v>0</v>
      </c>
      <c r="AQ421" s="26">
        <f t="shared" si="260"/>
        <v>0</v>
      </c>
      <c r="AR421" s="26">
        <f t="shared" si="260"/>
        <v>0</v>
      </c>
      <c r="AS421" s="26">
        <f t="shared" si="260"/>
        <v>0</v>
      </c>
      <c r="AT421" s="26">
        <f t="shared" si="260"/>
        <v>0</v>
      </c>
      <c r="AU421" s="26">
        <f t="shared" si="260"/>
        <v>0</v>
      </c>
      <c r="AV421" s="26">
        <f t="shared" si="260"/>
        <v>0</v>
      </c>
      <c r="AW421" s="26">
        <f t="shared" si="260"/>
        <v>0</v>
      </c>
      <c r="AX421" s="26">
        <f t="shared" si="260"/>
        <v>0</v>
      </c>
      <c r="AY421" s="26">
        <f t="shared" si="260"/>
        <v>0</v>
      </c>
      <c r="AZ421" s="26">
        <f t="shared" si="260"/>
        <v>0</v>
      </c>
      <c r="BA421" s="26">
        <f t="shared" si="260"/>
        <v>0</v>
      </c>
      <c r="BB421" s="26">
        <f t="shared" si="260"/>
        <v>0</v>
      </c>
      <c r="BC421" s="26">
        <f t="shared" si="260"/>
        <v>0</v>
      </c>
      <c r="BD421" s="26">
        <f t="shared" si="260"/>
        <v>0</v>
      </c>
      <c r="BE421" s="26">
        <f t="shared" si="260"/>
        <v>0</v>
      </c>
      <c r="BF421" s="26">
        <f t="shared" si="260"/>
        <v>0</v>
      </c>
      <c r="BG421" s="26">
        <f t="shared" si="260"/>
        <v>0</v>
      </c>
      <c r="BH421" s="26">
        <f t="shared" si="260"/>
        <v>0</v>
      </c>
      <c r="BI421" s="26">
        <f t="shared" si="260"/>
        <v>0</v>
      </c>
      <c r="BJ421" s="26">
        <f t="shared" si="260"/>
        <v>0</v>
      </c>
      <c r="BK421" s="26">
        <f t="shared" si="260"/>
        <v>0</v>
      </c>
      <c r="BL421" s="26">
        <f t="shared" si="260"/>
        <v>0</v>
      </c>
      <c r="BM421" s="26">
        <f t="shared" si="260"/>
        <v>0</v>
      </c>
      <c r="BN421" s="26">
        <f t="shared" si="260"/>
        <v>0</v>
      </c>
      <c r="BO421" s="26">
        <f t="shared" si="260"/>
        <v>0</v>
      </c>
    </row>
    <row r="422" spans="1:67" hidden="1" outlineLevel="2" x14ac:dyDescent="0.15">
      <c r="A422" s="47" t="s">
        <v>62</v>
      </c>
      <c r="G422" s="23">
        <f>STAFFPLAN_CWS!$B125</f>
        <v>0.6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0.8</v>
      </c>
      <c r="AG422" s="23">
        <f>STAFFPLAN_CWS!$E125</f>
        <v>0.8</v>
      </c>
      <c r="AH422" s="23">
        <f>STAFFPLAN_CWS!$E125</f>
        <v>0.8</v>
      </c>
      <c r="AI422" s="23">
        <f>STAFFPLAN_CWS!$E125</f>
        <v>0.8</v>
      </c>
      <c r="AJ422" s="23">
        <f>STAFFPLAN_CWS!$E125</f>
        <v>0.8</v>
      </c>
      <c r="AK422" s="23">
        <f>STAFFPLAN_CWS!$E125</f>
        <v>0.8</v>
      </c>
      <c r="AL422" s="23">
        <f>STAFFPLAN_CWS!$E125</f>
        <v>0.8</v>
      </c>
      <c r="AM422" s="23">
        <f>STAFFPLAN_CWS!$E125</f>
        <v>0.8</v>
      </c>
      <c r="AN422" s="23">
        <f>STAFFPLAN_CWS!$E125</f>
        <v>0.8</v>
      </c>
      <c r="AO422" s="23">
        <f>STAFFPLAN_CWS!$E125</f>
        <v>0.8</v>
      </c>
      <c r="AP422" s="23">
        <f>STAFFPLAN_CWS!$E125</f>
        <v>0.8</v>
      </c>
      <c r="AQ422" s="23">
        <f>STAFFPLAN_CWS!$E125</f>
        <v>0.8</v>
      </c>
      <c r="AR422" s="23">
        <f>STAFFPLAN_CWS!$F125</f>
        <v>0.9</v>
      </c>
      <c r="AS422" s="23">
        <f>STAFFPLAN_CWS!$F125</f>
        <v>0.9</v>
      </c>
      <c r="AT422" s="23">
        <f>STAFFPLAN_CWS!$F125</f>
        <v>0.9</v>
      </c>
      <c r="AU422" s="23">
        <f>STAFFPLAN_CWS!$F125</f>
        <v>0.9</v>
      </c>
      <c r="AV422" s="23">
        <f>STAFFPLAN_CWS!$F125</f>
        <v>0.9</v>
      </c>
      <c r="AW422" s="23">
        <f>STAFFPLAN_CWS!$F125</f>
        <v>0.9</v>
      </c>
      <c r="AX422" s="23">
        <f>STAFFPLAN_CWS!$F125</f>
        <v>0.9</v>
      </c>
      <c r="AY422" s="23">
        <f>STAFFPLAN_CWS!$F125</f>
        <v>0.9</v>
      </c>
      <c r="AZ422" s="23">
        <f>STAFFPLAN_CWS!$F125</f>
        <v>0.9</v>
      </c>
      <c r="BA422" s="23">
        <f>STAFFPLAN_CWS!$F125</f>
        <v>0.9</v>
      </c>
      <c r="BB422" s="23">
        <f>STAFFPLAN_CWS!$F125</f>
        <v>0.9</v>
      </c>
      <c r="BC422" s="23">
        <f>STAFFPLAN_CWS!$F125</f>
        <v>0.9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1">G421*G422</f>
        <v>0</v>
      </c>
      <c r="H423" s="26">
        <f t="shared" si="261"/>
        <v>0</v>
      </c>
      <c r="I423" s="26">
        <f t="shared" si="261"/>
        <v>0</v>
      </c>
      <c r="J423" s="26">
        <f t="shared" si="261"/>
        <v>0</v>
      </c>
      <c r="K423" s="26">
        <f t="shared" si="261"/>
        <v>0</v>
      </c>
      <c r="L423" s="26">
        <f t="shared" si="261"/>
        <v>0</v>
      </c>
      <c r="M423" s="26">
        <f t="shared" si="261"/>
        <v>0</v>
      </c>
      <c r="N423" s="26">
        <f t="shared" si="261"/>
        <v>0</v>
      </c>
      <c r="O423" s="26">
        <f t="shared" si="261"/>
        <v>0</v>
      </c>
      <c r="P423" s="26">
        <f t="shared" si="261"/>
        <v>0</v>
      </c>
      <c r="Q423" s="26">
        <f t="shared" si="261"/>
        <v>0</v>
      </c>
      <c r="R423" s="26">
        <f t="shared" si="261"/>
        <v>0</v>
      </c>
      <c r="S423" s="26">
        <f t="shared" si="261"/>
        <v>0</v>
      </c>
      <c r="T423" s="26">
        <f t="shared" si="261"/>
        <v>0</v>
      </c>
      <c r="U423" s="26">
        <f t="shared" si="261"/>
        <v>0</v>
      </c>
      <c r="V423" s="26">
        <f t="shared" si="261"/>
        <v>0</v>
      </c>
      <c r="W423" s="26">
        <f t="shared" si="261"/>
        <v>0</v>
      </c>
      <c r="X423" s="26">
        <f t="shared" si="261"/>
        <v>0</v>
      </c>
      <c r="Y423" s="26">
        <f t="shared" si="261"/>
        <v>0</v>
      </c>
      <c r="Z423" s="26">
        <f t="shared" si="261"/>
        <v>0</v>
      </c>
      <c r="AA423" s="26">
        <f t="shared" si="261"/>
        <v>0</v>
      </c>
      <c r="AB423" s="26">
        <f t="shared" si="261"/>
        <v>0</v>
      </c>
      <c r="AC423" s="26">
        <f t="shared" si="261"/>
        <v>0</v>
      </c>
      <c r="AD423" s="26">
        <f t="shared" si="261"/>
        <v>0</v>
      </c>
      <c r="AE423" s="26">
        <f t="shared" si="261"/>
        <v>0</v>
      </c>
      <c r="AF423" s="26">
        <f t="shared" si="261"/>
        <v>0</v>
      </c>
      <c r="AG423" s="26">
        <f t="shared" si="261"/>
        <v>0</v>
      </c>
      <c r="AH423" s="26">
        <f t="shared" si="261"/>
        <v>0</v>
      </c>
      <c r="AI423" s="26">
        <f t="shared" si="261"/>
        <v>0</v>
      </c>
      <c r="AJ423" s="26">
        <f t="shared" si="261"/>
        <v>0</v>
      </c>
      <c r="AK423" s="26">
        <f t="shared" si="261"/>
        <v>0</v>
      </c>
      <c r="AL423" s="26">
        <f t="shared" si="261"/>
        <v>0</v>
      </c>
      <c r="AM423" s="26">
        <f t="shared" ref="AM423:BO423" si="262">AM421*AM422</f>
        <v>0</v>
      </c>
      <c r="AN423" s="26">
        <f t="shared" si="262"/>
        <v>0</v>
      </c>
      <c r="AO423" s="26">
        <f t="shared" si="262"/>
        <v>0</v>
      </c>
      <c r="AP423" s="26">
        <f t="shared" si="262"/>
        <v>0</v>
      </c>
      <c r="AQ423" s="26">
        <f t="shared" si="262"/>
        <v>0</v>
      </c>
      <c r="AR423" s="26">
        <f t="shared" si="262"/>
        <v>0</v>
      </c>
      <c r="AS423" s="26">
        <f t="shared" si="262"/>
        <v>0</v>
      </c>
      <c r="AT423" s="26">
        <f t="shared" si="262"/>
        <v>0</v>
      </c>
      <c r="AU423" s="26">
        <f t="shared" si="262"/>
        <v>0</v>
      </c>
      <c r="AV423" s="26">
        <f t="shared" si="262"/>
        <v>0</v>
      </c>
      <c r="AW423" s="26">
        <f t="shared" si="262"/>
        <v>0</v>
      </c>
      <c r="AX423" s="26">
        <f t="shared" si="262"/>
        <v>0</v>
      </c>
      <c r="AY423" s="26">
        <f t="shared" si="262"/>
        <v>0</v>
      </c>
      <c r="AZ423" s="26">
        <f t="shared" si="262"/>
        <v>0</v>
      </c>
      <c r="BA423" s="26">
        <f t="shared" si="262"/>
        <v>0</v>
      </c>
      <c r="BB423" s="26">
        <f t="shared" si="262"/>
        <v>0</v>
      </c>
      <c r="BC423" s="26">
        <f t="shared" si="262"/>
        <v>0</v>
      </c>
      <c r="BD423" s="26">
        <f t="shared" si="262"/>
        <v>0</v>
      </c>
      <c r="BE423" s="26">
        <f t="shared" si="262"/>
        <v>0</v>
      </c>
      <c r="BF423" s="26">
        <f t="shared" si="262"/>
        <v>0</v>
      </c>
      <c r="BG423" s="26">
        <f t="shared" si="262"/>
        <v>0</v>
      </c>
      <c r="BH423" s="26">
        <f t="shared" si="262"/>
        <v>0</v>
      </c>
      <c r="BI423" s="26">
        <f t="shared" si="262"/>
        <v>0</v>
      </c>
      <c r="BJ423" s="26">
        <f t="shared" si="262"/>
        <v>0</v>
      </c>
      <c r="BK423" s="26">
        <f t="shared" si="262"/>
        <v>0</v>
      </c>
      <c r="BL423" s="26">
        <f t="shared" si="262"/>
        <v>0</v>
      </c>
      <c r="BM423" s="26">
        <f t="shared" si="262"/>
        <v>0</v>
      </c>
      <c r="BN423" s="26">
        <f t="shared" si="262"/>
        <v>0</v>
      </c>
      <c r="BO423" s="26">
        <f t="shared" si="262"/>
        <v>0</v>
      </c>
    </row>
    <row r="424" spans="1:67" hidden="1" outlineLevel="2" x14ac:dyDescent="0.15">
      <c r="A424" s="47" t="s">
        <v>759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3">G423+G424</f>
        <v>0</v>
      </c>
      <c r="H425" s="26">
        <f t="shared" si="263"/>
        <v>0</v>
      </c>
      <c r="I425" s="26">
        <f t="shared" si="263"/>
        <v>0</v>
      </c>
      <c r="J425" s="26">
        <f t="shared" si="263"/>
        <v>0</v>
      </c>
      <c r="K425" s="26">
        <f t="shared" si="263"/>
        <v>0</v>
      </c>
      <c r="L425" s="26">
        <f t="shared" si="263"/>
        <v>0</v>
      </c>
      <c r="M425" s="26">
        <f t="shared" si="263"/>
        <v>0</v>
      </c>
      <c r="N425" s="26">
        <f t="shared" si="263"/>
        <v>0</v>
      </c>
      <c r="O425" s="26">
        <f t="shared" si="263"/>
        <v>0</v>
      </c>
      <c r="P425" s="26">
        <f t="shared" si="263"/>
        <v>0</v>
      </c>
      <c r="Q425" s="26">
        <f t="shared" si="263"/>
        <v>0</v>
      </c>
      <c r="R425" s="26">
        <f t="shared" si="263"/>
        <v>0</v>
      </c>
      <c r="S425" s="26">
        <f t="shared" si="263"/>
        <v>0</v>
      </c>
      <c r="T425" s="26">
        <f t="shared" si="263"/>
        <v>0</v>
      </c>
      <c r="U425" s="26">
        <f t="shared" si="263"/>
        <v>0</v>
      </c>
      <c r="V425" s="26">
        <f t="shared" si="263"/>
        <v>0</v>
      </c>
      <c r="W425" s="26">
        <f t="shared" si="263"/>
        <v>0</v>
      </c>
      <c r="X425" s="26">
        <f t="shared" si="263"/>
        <v>0</v>
      </c>
      <c r="Y425" s="26">
        <f t="shared" si="263"/>
        <v>0</v>
      </c>
      <c r="Z425" s="26">
        <f t="shared" si="263"/>
        <v>0</v>
      </c>
      <c r="AA425" s="26">
        <f t="shared" si="263"/>
        <v>0</v>
      </c>
      <c r="AB425" s="26">
        <f t="shared" si="263"/>
        <v>0</v>
      </c>
      <c r="AC425" s="26">
        <f t="shared" si="263"/>
        <v>0</v>
      </c>
      <c r="AD425" s="26">
        <f t="shared" si="263"/>
        <v>0</v>
      </c>
      <c r="AE425" s="26">
        <f t="shared" si="263"/>
        <v>0</v>
      </c>
      <c r="AF425" s="26">
        <f t="shared" si="263"/>
        <v>0</v>
      </c>
      <c r="AG425" s="26">
        <f t="shared" si="263"/>
        <v>0</v>
      </c>
      <c r="AH425" s="26">
        <f t="shared" si="263"/>
        <v>0</v>
      </c>
      <c r="AI425" s="26">
        <f t="shared" si="263"/>
        <v>0</v>
      </c>
      <c r="AJ425" s="26">
        <f t="shared" si="263"/>
        <v>0</v>
      </c>
      <c r="AK425" s="26">
        <f t="shared" si="263"/>
        <v>0</v>
      </c>
      <c r="AL425" s="26">
        <f t="shared" si="263"/>
        <v>0</v>
      </c>
      <c r="AM425" s="26">
        <f t="shared" ref="AM425:BO425" si="264">AM423+AM424</f>
        <v>0</v>
      </c>
      <c r="AN425" s="26">
        <f t="shared" si="264"/>
        <v>0</v>
      </c>
      <c r="AO425" s="26">
        <f t="shared" si="264"/>
        <v>0</v>
      </c>
      <c r="AP425" s="26">
        <f t="shared" si="264"/>
        <v>0</v>
      </c>
      <c r="AQ425" s="26">
        <f t="shared" si="264"/>
        <v>0</v>
      </c>
      <c r="AR425" s="26">
        <f t="shared" si="264"/>
        <v>0</v>
      </c>
      <c r="AS425" s="26">
        <f t="shared" si="264"/>
        <v>0</v>
      </c>
      <c r="AT425" s="26">
        <f t="shared" si="264"/>
        <v>0</v>
      </c>
      <c r="AU425" s="26">
        <f t="shared" si="264"/>
        <v>0</v>
      </c>
      <c r="AV425" s="26">
        <f t="shared" si="264"/>
        <v>0</v>
      </c>
      <c r="AW425" s="26">
        <f t="shared" si="264"/>
        <v>0</v>
      </c>
      <c r="AX425" s="26">
        <f t="shared" si="264"/>
        <v>0</v>
      </c>
      <c r="AY425" s="26">
        <f t="shared" si="264"/>
        <v>0</v>
      </c>
      <c r="AZ425" s="26">
        <f t="shared" si="264"/>
        <v>0</v>
      </c>
      <c r="BA425" s="26">
        <f t="shared" si="264"/>
        <v>0</v>
      </c>
      <c r="BB425" s="26">
        <f t="shared" si="264"/>
        <v>0</v>
      </c>
      <c r="BC425" s="26">
        <f t="shared" si="264"/>
        <v>0</v>
      </c>
      <c r="BD425" s="26">
        <f t="shared" si="264"/>
        <v>0</v>
      </c>
      <c r="BE425" s="26">
        <f t="shared" si="264"/>
        <v>0</v>
      </c>
      <c r="BF425" s="26">
        <f t="shared" si="264"/>
        <v>0</v>
      </c>
      <c r="BG425" s="26">
        <f t="shared" si="264"/>
        <v>0</v>
      </c>
      <c r="BH425" s="26">
        <f t="shared" si="264"/>
        <v>0</v>
      </c>
      <c r="BI425" s="26">
        <f t="shared" si="264"/>
        <v>0</v>
      </c>
      <c r="BJ425" s="26">
        <f t="shared" si="264"/>
        <v>0</v>
      </c>
      <c r="BK425" s="26">
        <f t="shared" si="264"/>
        <v>0</v>
      </c>
      <c r="BL425" s="26">
        <f t="shared" si="264"/>
        <v>0</v>
      </c>
      <c r="BM425" s="26">
        <f t="shared" si="264"/>
        <v>0</v>
      </c>
      <c r="BN425" s="26">
        <f t="shared" si="264"/>
        <v>0</v>
      </c>
      <c r="BO425" s="26">
        <f t="shared" si="264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5">G98*$C98</f>
        <v>0</v>
      </c>
      <c r="H427" s="26">
        <f t="shared" si="265"/>
        <v>0</v>
      </c>
      <c r="I427" s="26">
        <f t="shared" si="265"/>
        <v>0</v>
      </c>
      <c r="J427" s="26">
        <f t="shared" si="265"/>
        <v>0</v>
      </c>
      <c r="K427" s="26">
        <f t="shared" si="265"/>
        <v>0</v>
      </c>
      <c r="L427" s="26">
        <f t="shared" si="265"/>
        <v>0</v>
      </c>
      <c r="M427" s="26">
        <f t="shared" si="265"/>
        <v>0</v>
      </c>
      <c r="N427" s="26">
        <f t="shared" si="265"/>
        <v>0</v>
      </c>
      <c r="O427" s="26">
        <f t="shared" si="265"/>
        <v>0</v>
      </c>
      <c r="P427" s="26">
        <f t="shared" si="265"/>
        <v>0</v>
      </c>
      <c r="Q427" s="26">
        <f t="shared" si="265"/>
        <v>0</v>
      </c>
      <c r="R427" s="26">
        <f t="shared" si="265"/>
        <v>0</v>
      </c>
      <c r="S427" s="26">
        <f t="shared" si="265"/>
        <v>0</v>
      </c>
      <c r="T427" s="26">
        <f t="shared" si="265"/>
        <v>0</v>
      </c>
      <c r="U427" s="26">
        <f t="shared" si="265"/>
        <v>0</v>
      </c>
      <c r="V427" s="26">
        <f t="shared" si="265"/>
        <v>0</v>
      </c>
      <c r="W427" s="26">
        <f t="shared" si="265"/>
        <v>0</v>
      </c>
      <c r="X427" s="26">
        <f t="shared" si="265"/>
        <v>0</v>
      </c>
      <c r="Y427" s="26">
        <f t="shared" si="265"/>
        <v>0</v>
      </c>
      <c r="Z427" s="26">
        <f t="shared" si="265"/>
        <v>0</v>
      </c>
      <c r="AA427" s="26">
        <f t="shared" si="265"/>
        <v>0</v>
      </c>
      <c r="AB427" s="26">
        <f t="shared" si="265"/>
        <v>0</v>
      </c>
      <c r="AC427" s="26">
        <f t="shared" si="265"/>
        <v>0</v>
      </c>
      <c r="AD427" s="26">
        <f t="shared" si="265"/>
        <v>0</v>
      </c>
      <c r="AE427" s="26">
        <f t="shared" si="265"/>
        <v>0</v>
      </c>
      <c r="AF427" s="26">
        <f t="shared" si="265"/>
        <v>0</v>
      </c>
      <c r="AG427" s="26">
        <f t="shared" si="265"/>
        <v>0</v>
      </c>
      <c r="AH427" s="26">
        <f t="shared" si="265"/>
        <v>0</v>
      </c>
      <c r="AI427" s="26">
        <f t="shared" si="265"/>
        <v>0</v>
      </c>
      <c r="AJ427" s="26">
        <f t="shared" si="265"/>
        <v>0</v>
      </c>
      <c r="AK427" s="26">
        <f t="shared" si="265"/>
        <v>0</v>
      </c>
      <c r="AL427" s="26">
        <f t="shared" si="265"/>
        <v>0</v>
      </c>
      <c r="AM427" s="26">
        <f t="shared" ref="AM427:BO427" si="266">AM98*$C98</f>
        <v>0</v>
      </c>
      <c r="AN427" s="26">
        <f t="shared" si="266"/>
        <v>0</v>
      </c>
      <c r="AO427" s="26">
        <f t="shared" si="266"/>
        <v>0</v>
      </c>
      <c r="AP427" s="26">
        <f t="shared" si="266"/>
        <v>0</v>
      </c>
      <c r="AQ427" s="26">
        <f t="shared" si="266"/>
        <v>0</v>
      </c>
      <c r="AR427" s="26">
        <f t="shared" si="266"/>
        <v>0</v>
      </c>
      <c r="AS427" s="26">
        <f t="shared" si="266"/>
        <v>0</v>
      </c>
      <c r="AT427" s="26">
        <f t="shared" si="266"/>
        <v>0</v>
      </c>
      <c r="AU427" s="26">
        <f t="shared" si="266"/>
        <v>0</v>
      </c>
      <c r="AV427" s="26">
        <f t="shared" si="266"/>
        <v>0</v>
      </c>
      <c r="AW427" s="26">
        <f t="shared" si="266"/>
        <v>0</v>
      </c>
      <c r="AX427" s="26">
        <f t="shared" si="266"/>
        <v>0</v>
      </c>
      <c r="AY427" s="26">
        <f t="shared" si="266"/>
        <v>0</v>
      </c>
      <c r="AZ427" s="26">
        <f t="shared" si="266"/>
        <v>0</v>
      </c>
      <c r="BA427" s="26">
        <f t="shared" si="266"/>
        <v>0</v>
      </c>
      <c r="BB427" s="26">
        <f t="shared" si="266"/>
        <v>0</v>
      </c>
      <c r="BC427" s="26">
        <f t="shared" si="266"/>
        <v>0</v>
      </c>
      <c r="BD427" s="26">
        <f t="shared" si="266"/>
        <v>0</v>
      </c>
      <c r="BE427" s="26">
        <f t="shared" si="266"/>
        <v>0</v>
      </c>
      <c r="BF427" s="26">
        <f t="shared" si="266"/>
        <v>0</v>
      </c>
      <c r="BG427" s="26">
        <f t="shared" si="266"/>
        <v>0</v>
      </c>
      <c r="BH427" s="26">
        <f t="shared" si="266"/>
        <v>0</v>
      </c>
      <c r="BI427" s="26">
        <f t="shared" si="266"/>
        <v>0</v>
      </c>
      <c r="BJ427" s="26">
        <f t="shared" si="266"/>
        <v>0</v>
      </c>
      <c r="BK427" s="26">
        <f t="shared" si="266"/>
        <v>0</v>
      </c>
      <c r="BL427" s="26">
        <f t="shared" si="266"/>
        <v>0</v>
      </c>
      <c r="BM427" s="26">
        <f t="shared" si="266"/>
        <v>0</v>
      </c>
      <c r="BN427" s="26">
        <f t="shared" si="266"/>
        <v>0</v>
      </c>
      <c r="BO427" s="26">
        <f t="shared" si="266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7">G100*$C100</f>
        <v>0</v>
      </c>
      <c r="H430" s="26">
        <f t="shared" si="267"/>
        <v>0</v>
      </c>
      <c r="I430" s="26">
        <f t="shared" si="267"/>
        <v>0</v>
      </c>
      <c r="J430" s="26">
        <f t="shared" si="267"/>
        <v>0</v>
      </c>
      <c r="K430" s="26">
        <f t="shared" si="267"/>
        <v>0</v>
      </c>
      <c r="L430" s="26">
        <f t="shared" si="267"/>
        <v>0</v>
      </c>
      <c r="M430" s="26">
        <f t="shared" si="267"/>
        <v>0</v>
      </c>
      <c r="N430" s="26">
        <f t="shared" si="267"/>
        <v>0</v>
      </c>
      <c r="O430" s="26">
        <f t="shared" si="267"/>
        <v>0</v>
      </c>
      <c r="P430" s="26">
        <f t="shared" si="267"/>
        <v>0</v>
      </c>
      <c r="Q430" s="26">
        <f t="shared" si="267"/>
        <v>0</v>
      </c>
      <c r="R430" s="26">
        <f t="shared" si="267"/>
        <v>0</v>
      </c>
      <c r="S430" s="26">
        <f t="shared" si="267"/>
        <v>0</v>
      </c>
      <c r="T430" s="26">
        <f t="shared" si="267"/>
        <v>0</v>
      </c>
      <c r="U430" s="26">
        <f t="shared" si="267"/>
        <v>0</v>
      </c>
      <c r="V430" s="26">
        <f t="shared" si="267"/>
        <v>0</v>
      </c>
      <c r="W430" s="26">
        <f t="shared" si="267"/>
        <v>0</v>
      </c>
      <c r="X430" s="26">
        <f t="shared" si="267"/>
        <v>0</v>
      </c>
      <c r="Y430" s="26">
        <f t="shared" si="267"/>
        <v>0</v>
      </c>
      <c r="Z430" s="26">
        <f t="shared" si="267"/>
        <v>0</v>
      </c>
      <c r="AA430" s="26">
        <f t="shared" si="267"/>
        <v>0</v>
      </c>
      <c r="AB430" s="26">
        <f t="shared" si="267"/>
        <v>0</v>
      </c>
      <c r="AC430" s="26">
        <f t="shared" si="267"/>
        <v>0</v>
      </c>
      <c r="AD430" s="26">
        <f t="shared" si="267"/>
        <v>0</v>
      </c>
      <c r="AE430" s="26">
        <f t="shared" si="267"/>
        <v>0</v>
      </c>
      <c r="AF430" s="26">
        <f t="shared" si="267"/>
        <v>0</v>
      </c>
      <c r="AG430" s="26">
        <f t="shared" si="267"/>
        <v>0</v>
      </c>
      <c r="AH430" s="26">
        <f t="shared" si="267"/>
        <v>0</v>
      </c>
      <c r="AI430" s="26">
        <f t="shared" si="267"/>
        <v>0</v>
      </c>
      <c r="AJ430" s="26">
        <f t="shared" si="267"/>
        <v>0</v>
      </c>
      <c r="AK430" s="26">
        <f t="shared" si="267"/>
        <v>0</v>
      </c>
      <c r="AL430" s="26">
        <f t="shared" si="267"/>
        <v>0</v>
      </c>
      <c r="AM430" s="26">
        <f t="shared" ref="AM430:BO430" si="268">AM100*$C100</f>
        <v>0</v>
      </c>
      <c r="AN430" s="26">
        <f t="shared" si="268"/>
        <v>0</v>
      </c>
      <c r="AO430" s="26">
        <f t="shared" si="268"/>
        <v>0</v>
      </c>
      <c r="AP430" s="26">
        <f t="shared" si="268"/>
        <v>0</v>
      </c>
      <c r="AQ430" s="26">
        <f t="shared" si="268"/>
        <v>0</v>
      </c>
      <c r="AR430" s="26">
        <f t="shared" si="268"/>
        <v>0</v>
      </c>
      <c r="AS430" s="26">
        <f t="shared" si="268"/>
        <v>0</v>
      </c>
      <c r="AT430" s="26">
        <f t="shared" si="268"/>
        <v>0</v>
      </c>
      <c r="AU430" s="26">
        <f t="shared" si="268"/>
        <v>0</v>
      </c>
      <c r="AV430" s="26">
        <f t="shared" si="268"/>
        <v>0</v>
      </c>
      <c r="AW430" s="26">
        <f t="shared" si="268"/>
        <v>0</v>
      </c>
      <c r="AX430" s="26">
        <f t="shared" si="268"/>
        <v>0</v>
      </c>
      <c r="AY430" s="26">
        <f t="shared" si="268"/>
        <v>0</v>
      </c>
      <c r="AZ430" s="26">
        <f t="shared" si="268"/>
        <v>0</v>
      </c>
      <c r="BA430" s="26">
        <f t="shared" si="268"/>
        <v>0</v>
      </c>
      <c r="BB430" s="26">
        <f t="shared" si="268"/>
        <v>0</v>
      </c>
      <c r="BC430" s="26">
        <f t="shared" si="268"/>
        <v>0</v>
      </c>
      <c r="BD430" s="26">
        <f t="shared" si="268"/>
        <v>0</v>
      </c>
      <c r="BE430" s="26">
        <f t="shared" si="268"/>
        <v>0</v>
      </c>
      <c r="BF430" s="26">
        <f t="shared" si="268"/>
        <v>0</v>
      </c>
      <c r="BG430" s="26">
        <f t="shared" si="268"/>
        <v>0</v>
      </c>
      <c r="BH430" s="26">
        <f t="shared" si="268"/>
        <v>0</v>
      </c>
      <c r="BI430" s="26">
        <f t="shared" si="268"/>
        <v>0</v>
      </c>
      <c r="BJ430" s="26">
        <f t="shared" si="268"/>
        <v>0</v>
      </c>
      <c r="BK430" s="26">
        <f t="shared" si="268"/>
        <v>0</v>
      </c>
      <c r="BL430" s="26">
        <f t="shared" si="268"/>
        <v>0</v>
      </c>
      <c r="BM430" s="26">
        <f t="shared" si="268"/>
        <v>0</v>
      </c>
      <c r="BN430" s="26">
        <f t="shared" si="268"/>
        <v>0</v>
      </c>
      <c r="BO430" s="26">
        <f t="shared" si="268"/>
        <v>0</v>
      </c>
    </row>
    <row r="431" spans="1:67" hidden="1" outlineLevel="2" x14ac:dyDescent="0.15">
      <c r="A431" s="47" t="s">
        <v>62</v>
      </c>
      <c r="G431" s="23">
        <f>STAFFPLAN_CWS!$B129</f>
        <v>0.6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0.9</v>
      </c>
      <c r="AS431" s="23">
        <f>STAFFPLAN_CWS!$F129</f>
        <v>0.9</v>
      </c>
      <c r="AT431" s="23">
        <f>STAFFPLAN_CWS!$F129</f>
        <v>0.9</v>
      </c>
      <c r="AU431" s="23">
        <f>STAFFPLAN_CWS!$F129</f>
        <v>0.9</v>
      </c>
      <c r="AV431" s="23">
        <f>STAFFPLAN_CWS!$F129</f>
        <v>0.9</v>
      </c>
      <c r="AW431" s="23">
        <f>STAFFPLAN_CWS!$F129</f>
        <v>0.9</v>
      </c>
      <c r="AX431" s="23">
        <f>STAFFPLAN_CWS!$F129</f>
        <v>0.9</v>
      </c>
      <c r="AY431" s="23">
        <f>STAFFPLAN_CWS!$F129</f>
        <v>0.9</v>
      </c>
      <c r="AZ431" s="23">
        <f>STAFFPLAN_CWS!$F129</f>
        <v>0.9</v>
      </c>
      <c r="BA431" s="23">
        <f>STAFFPLAN_CWS!$F129</f>
        <v>0.9</v>
      </c>
      <c r="BB431" s="23">
        <f>STAFFPLAN_CWS!$F129</f>
        <v>0.9</v>
      </c>
      <c r="BC431" s="23">
        <f>STAFFPLAN_CWS!$F129</f>
        <v>0.9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69">G430*G431</f>
        <v>0</v>
      </c>
      <c r="H432" s="26">
        <f t="shared" si="269"/>
        <v>0</v>
      </c>
      <c r="I432" s="26">
        <f t="shared" si="269"/>
        <v>0</v>
      </c>
      <c r="J432" s="26">
        <f t="shared" si="269"/>
        <v>0</v>
      </c>
      <c r="K432" s="26">
        <f t="shared" si="269"/>
        <v>0</v>
      </c>
      <c r="L432" s="26">
        <f t="shared" si="269"/>
        <v>0</v>
      </c>
      <c r="M432" s="26">
        <f t="shared" si="269"/>
        <v>0</v>
      </c>
      <c r="N432" s="26">
        <f t="shared" si="269"/>
        <v>0</v>
      </c>
      <c r="O432" s="26">
        <f t="shared" si="269"/>
        <v>0</v>
      </c>
      <c r="P432" s="26">
        <f t="shared" si="269"/>
        <v>0</v>
      </c>
      <c r="Q432" s="26">
        <f t="shared" si="269"/>
        <v>0</v>
      </c>
      <c r="R432" s="26">
        <f t="shared" si="269"/>
        <v>0</v>
      </c>
      <c r="S432" s="26">
        <f t="shared" si="269"/>
        <v>0</v>
      </c>
      <c r="T432" s="26">
        <f t="shared" si="269"/>
        <v>0</v>
      </c>
      <c r="U432" s="26">
        <f t="shared" si="269"/>
        <v>0</v>
      </c>
      <c r="V432" s="26">
        <f t="shared" si="269"/>
        <v>0</v>
      </c>
      <c r="W432" s="26">
        <f t="shared" si="269"/>
        <v>0</v>
      </c>
      <c r="X432" s="26">
        <f t="shared" si="269"/>
        <v>0</v>
      </c>
      <c r="Y432" s="26">
        <f t="shared" si="269"/>
        <v>0</v>
      </c>
      <c r="Z432" s="26">
        <f t="shared" si="269"/>
        <v>0</v>
      </c>
      <c r="AA432" s="26">
        <f t="shared" si="269"/>
        <v>0</v>
      </c>
      <c r="AB432" s="26">
        <f t="shared" si="269"/>
        <v>0</v>
      </c>
      <c r="AC432" s="26">
        <f t="shared" si="269"/>
        <v>0</v>
      </c>
      <c r="AD432" s="26">
        <f t="shared" si="269"/>
        <v>0</v>
      </c>
      <c r="AE432" s="26">
        <f t="shared" si="269"/>
        <v>0</v>
      </c>
      <c r="AF432" s="26">
        <f t="shared" si="269"/>
        <v>0</v>
      </c>
      <c r="AG432" s="26">
        <f t="shared" si="269"/>
        <v>0</v>
      </c>
      <c r="AH432" s="26">
        <f t="shared" si="269"/>
        <v>0</v>
      </c>
      <c r="AI432" s="26">
        <f t="shared" si="269"/>
        <v>0</v>
      </c>
      <c r="AJ432" s="26">
        <f t="shared" si="269"/>
        <v>0</v>
      </c>
      <c r="AK432" s="26">
        <f t="shared" si="269"/>
        <v>0</v>
      </c>
      <c r="AL432" s="26">
        <f t="shared" si="269"/>
        <v>0</v>
      </c>
      <c r="AM432" s="26">
        <f t="shared" ref="AM432:BO432" si="270">AM430*AM431</f>
        <v>0</v>
      </c>
      <c r="AN432" s="26">
        <f t="shared" si="270"/>
        <v>0</v>
      </c>
      <c r="AO432" s="26">
        <f t="shared" si="270"/>
        <v>0</v>
      </c>
      <c r="AP432" s="26">
        <f t="shared" si="270"/>
        <v>0</v>
      </c>
      <c r="AQ432" s="26">
        <f t="shared" si="270"/>
        <v>0</v>
      </c>
      <c r="AR432" s="26">
        <f t="shared" si="270"/>
        <v>0</v>
      </c>
      <c r="AS432" s="26">
        <f t="shared" si="270"/>
        <v>0</v>
      </c>
      <c r="AT432" s="26">
        <f t="shared" si="270"/>
        <v>0</v>
      </c>
      <c r="AU432" s="26">
        <f t="shared" si="270"/>
        <v>0</v>
      </c>
      <c r="AV432" s="26">
        <f t="shared" si="270"/>
        <v>0</v>
      </c>
      <c r="AW432" s="26">
        <f t="shared" si="270"/>
        <v>0</v>
      </c>
      <c r="AX432" s="26">
        <f t="shared" si="270"/>
        <v>0</v>
      </c>
      <c r="AY432" s="26">
        <f t="shared" si="270"/>
        <v>0</v>
      </c>
      <c r="AZ432" s="26">
        <f t="shared" si="270"/>
        <v>0</v>
      </c>
      <c r="BA432" s="26">
        <f t="shared" si="270"/>
        <v>0</v>
      </c>
      <c r="BB432" s="26">
        <f t="shared" si="270"/>
        <v>0</v>
      </c>
      <c r="BC432" s="26">
        <f t="shared" si="270"/>
        <v>0</v>
      </c>
      <c r="BD432" s="26">
        <f t="shared" si="270"/>
        <v>0</v>
      </c>
      <c r="BE432" s="26">
        <f t="shared" si="270"/>
        <v>0</v>
      </c>
      <c r="BF432" s="26">
        <f t="shared" si="270"/>
        <v>0</v>
      </c>
      <c r="BG432" s="26">
        <f t="shared" si="270"/>
        <v>0</v>
      </c>
      <c r="BH432" s="26">
        <f t="shared" si="270"/>
        <v>0</v>
      </c>
      <c r="BI432" s="26">
        <f t="shared" si="270"/>
        <v>0</v>
      </c>
      <c r="BJ432" s="26">
        <f t="shared" si="270"/>
        <v>0</v>
      </c>
      <c r="BK432" s="26">
        <f t="shared" si="270"/>
        <v>0</v>
      </c>
      <c r="BL432" s="26">
        <f t="shared" si="270"/>
        <v>0</v>
      </c>
      <c r="BM432" s="26">
        <f t="shared" si="270"/>
        <v>0</v>
      </c>
      <c r="BN432" s="26">
        <f t="shared" si="270"/>
        <v>0</v>
      </c>
      <c r="BO432" s="26">
        <f t="shared" si="270"/>
        <v>0</v>
      </c>
    </row>
    <row r="433" spans="1:67" hidden="1" outlineLevel="2" x14ac:dyDescent="0.15">
      <c r="A433" s="47" t="s">
        <v>759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1">G432+G433</f>
        <v>0</v>
      </c>
      <c r="H434" s="26">
        <f t="shared" si="271"/>
        <v>0</v>
      </c>
      <c r="I434" s="26">
        <f t="shared" si="271"/>
        <v>0</v>
      </c>
      <c r="J434" s="26">
        <f t="shared" si="271"/>
        <v>0</v>
      </c>
      <c r="K434" s="26">
        <f t="shared" si="271"/>
        <v>0</v>
      </c>
      <c r="L434" s="26">
        <f t="shared" si="271"/>
        <v>0</v>
      </c>
      <c r="M434" s="26">
        <f t="shared" si="271"/>
        <v>0</v>
      </c>
      <c r="N434" s="26">
        <f t="shared" si="271"/>
        <v>0</v>
      </c>
      <c r="O434" s="26">
        <f t="shared" si="271"/>
        <v>0</v>
      </c>
      <c r="P434" s="26">
        <f t="shared" si="271"/>
        <v>0</v>
      </c>
      <c r="Q434" s="26">
        <f t="shared" si="271"/>
        <v>0</v>
      </c>
      <c r="R434" s="26">
        <f t="shared" si="271"/>
        <v>0</v>
      </c>
      <c r="S434" s="26">
        <f t="shared" si="271"/>
        <v>0</v>
      </c>
      <c r="T434" s="26">
        <f t="shared" si="271"/>
        <v>0</v>
      </c>
      <c r="U434" s="26">
        <f t="shared" si="271"/>
        <v>0</v>
      </c>
      <c r="V434" s="26">
        <f t="shared" si="271"/>
        <v>0</v>
      </c>
      <c r="W434" s="26">
        <f t="shared" si="271"/>
        <v>0</v>
      </c>
      <c r="X434" s="26">
        <f t="shared" si="271"/>
        <v>0</v>
      </c>
      <c r="Y434" s="26">
        <f t="shared" si="271"/>
        <v>0</v>
      </c>
      <c r="Z434" s="26">
        <f t="shared" si="271"/>
        <v>0</v>
      </c>
      <c r="AA434" s="26">
        <f t="shared" si="271"/>
        <v>0</v>
      </c>
      <c r="AB434" s="26">
        <f t="shared" si="271"/>
        <v>0</v>
      </c>
      <c r="AC434" s="26">
        <f t="shared" si="271"/>
        <v>0</v>
      </c>
      <c r="AD434" s="26">
        <f t="shared" si="271"/>
        <v>0</v>
      </c>
      <c r="AE434" s="26">
        <f t="shared" si="271"/>
        <v>0</v>
      </c>
      <c r="AF434" s="26">
        <f t="shared" si="271"/>
        <v>0</v>
      </c>
      <c r="AG434" s="26">
        <f t="shared" si="271"/>
        <v>0</v>
      </c>
      <c r="AH434" s="26">
        <f t="shared" si="271"/>
        <v>0</v>
      </c>
      <c r="AI434" s="26">
        <f t="shared" si="271"/>
        <v>0</v>
      </c>
      <c r="AJ434" s="26">
        <f t="shared" si="271"/>
        <v>0</v>
      </c>
      <c r="AK434" s="26">
        <f t="shared" si="271"/>
        <v>0</v>
      </c>
      <c r="AL434" s="26">
        <f t="shared" si="271"/>
        <v>0</v>
      </c>
      <c r="AM434" s="26">
        <f t="shared" ref="AM434:BO434" si="272">AM432+AM433</f>
        <v>0</v>
      </c>
      <c r="AN434" s="26">
        <f t="shared" si="272"/>
        <v>0</v>
      </c>
      <c r="AO434" s="26">
        <f t="shared" si="272"/>
        <v>0</v>
      </c>
      <c r="AP434" s="26">
        <f t="shared" si="272"/>
        <v>0</v>
      </c>
      <c r="AQ434" s="26">
        <f t="shared" si="272"/>
        <v>0</v>
      </c>
      <c r="AR434" s="26">
        <f t="shared" si="272"/>
        <v>0</v>
      </c>
      <c r="AS434" s="26">
        <f t="shared" si="272"/>
        <v>0</v>
      </c>
      <c r="AT434" s="26">
        <f t="shared" si="272"/>
        <v>0</v>
      </c>
      <c r="AU434" s="26">
        <f t="shared" si="272"/>
        <v>0</v>
      </c>
      <c r="AV434" s="26">
        <f t="shared" si="272"/>
        <v>0</v>
      </c>
      <c r="AW434" s="26">
        <f t="shared" si="272"/>
        <v>0</v>
      </c>
      <c r="AX434" s="26">
        <f t="shared" si="272"/>
        <v>0</v>
      </c>
      <c r="AY434" s="26">
        <f t="shared" si="272"/>
        <v>0</v>
      </c>
      <c r="AZ434" s="26">
        <f t="shared" si="272"/>
        <v>0</v>
      </c>
      <c r="BA434" s="26">
        <f t="shared" si="272"/>
        <v>0</v>
      </c>
      <c r="BB434" s="26">
        <f t="shared" si="272"/>
        <v>0</v>
      </c>
      <c r="BC434" s="26">
        <f t="shared" si="272"/>
        <v>0</v>
      </c>
      <c r="BD434" s="26">
        <f t="shared" si="272"/>
        <v>0</v>
      </c>
      <c r="BE434" s="26">
        <f t="shared" si="272"/>
        <v>0</v>
      </c>
      <c r="BF434" s="26">
        <f t="shared" si="272"/>
        <v>0</v>
      </c>
      <c r="BG434" s="26">
        <f t="shared" si="272"/>
        <v>0</v>
      </c>
      <c r="BH434" s="26">
        <f t="shared" si="272"/>
        <v>0</v>
      </c>
      <c r="BI434" s="26">
        <f t="shared" si="272"/>
        <v>0</v>
      </c>
      <c r="BJ434" s="26">
        <f t="shared" si="272"/>
        <v>0</v>
      </c>
      <c r="BK434" s="26">
        <f t="shared" si="272"/>
        <v>0</v>
      </c>
      <c r="BL434" s="26">
        <f t="shared" si="272"/>
        <v>0</v>
      </c>
      <c r="BM434" s="26">
        <f t="shared" si="272"/>
        <v>0</v>
      </c>
      <c r="BN434" s="26">
        <f t="shared" si="272"/>
        <v>0</v>
      </c>
      <c r="BO434" s="26">
        <f t="shared" si="272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3">G101*$C101</f>
        <v>0</v>
      </c>
      <c r="H436" s="26">
        <f t="shared" si="273"/>
        <v>0</v>
      </c>
      <c r="I436" s="26">
        <f t="shared" si="273"/>
        <v>0</v>
      </c>
      <c r="J436" s="26">
        <f t="shared" si="273"/>
        <v>0</v>
      </c>
      <c r="K436" s="26">
        <f t="shared" si="273"/>
        <v>0</v>
      </c>
      <c r="L436" s="26">
        <f t="shared" si="273"/>
        <v>0</v>
      </c>
      <c r="M436" s="26">
        <f t="shared" si="273"/>
        <v>0</v>
      </c>
      <c r="N436" s="26">
        <f t="shared" si="273"/>
        <v>0</v>
      </c>
      <c r="O436" s="26">
        <f t="shared" si="273"/>
        <v>0</v>
      </c>
      <c r="P436" s="26">
        <f t="shared" si="273"/>
        <v>0</v>
      </c>
      <c r="Q436" s="26">
        <f t="shared" si="273"/>
        <v>0</v>
      </c>
      <c r="R436" s="26">
        <f t="shared" si="273"/>
        <v>0</v>
      </c>
      <c r="S436" s="26">
        <f t="shared" si="273"/>
        <v>0</v>
      </c>
      <c r="T436" s="26">
        <f t="shared" si="273"/>
        <v>0</v>
      </c>
      <c r="U436" s="26">
        <f t="shared" si="273"/>
        <v>0</v>
      </c>
      <c r="V436" s="26">
        <f t="shared" si="273"/>
        <v>0</v>
      </c>
      <c r="W436" s="26">
        <f t="shared" si="273"/>
        <v>0</v>
      </c>
      <c r="X436" s="26">
        <f t="shared" si="273"/>
        <v>0</v>
      </c>
      <c r="Y436" s="26">
        <f t="shared" si="273"/>
        <v>0</v>
      </c>
      <c r="Z436" s="26">
        <f t="shared" si="273"/>
        <v>0</v>
      </c>
      <c r="AA436" s="26">
        <f t="shared" si="273"/>
        <v>0</v>
      </c>
      <c r="AB436" s="26">
        <f t="shared" si="273"/>
        <v>0</v>
      </c>
      <c r="AC436" s="26">
        <f t="shared" si="273"/>
        <v>0</v>
      </c>
      <c r="AD436" s="26">
        <f t="shared" si="273"/>
        <v>0</v>
      </c>
      <c r="AE436" s="26">
        <f t="shared" si="273"/>
        <v>0</v>
      </c>
      <c r="AF436" s="26">
        <f t="shared" si="273"/>
        <v>0</v>
      </c>
      <c r="AG436" s="26">
        <f t="shared" si="273"/>
        <v>0</v>
      </c>
      <c r="AH436" s="26">
        <f t="shared" si="273"/>
        <v>0</v>
      </c>
      <c r="AI436" s="26">
        <f t="shared" si="273"/>
        <v>0</v>
      </c>
      <c r="AJ436" s="26">
        <f t="shared" si="273"/>
        <v>0</v>
      </c>
      <c r="AK436" s="26">
        <f t="shared" si="273"/>
        <v>0</v>
      </c>
      <c r="AL436" s="26">
        <f t="shared" si="273"/>
        <v>0</v>
      </c>
      <c r="AM436" s="26">
        <f t="shared" ref="AM436:BO436" si="274">AM101*$C101</f>
        <v>0</v>
      </c>
      <c r="AN436" s="26">
        <f t="shared" si="274"/>
        <v>0</v>
      </c>
      <c r="AO436" s="26">
        <f t="shared" si="274"/>
        <v>0</v>
      </c>
      <c r="AP436" s="26">
        <f t="shared" si="274"/>
        <v>0</v>
      </c>
      <c r="AQ436" s="26">
        <f t="shared" si="274"/>
        <v>0</v>
      </c>
      <c r="AR436" s="26">
        <f t="shared" si="274"/>
        <v>0</v>
      </c>
      <c r="AS436" s="26">
        <f t="shared" si="274"/>
        <v>0</v>
      </c>
      <c r="AT436" s="26">
        <f t="shared" si="274"/>
        <v>0</v>
      </c>
      <c r="AU436" s="26">
        <f t="shared" si="274"/>
        <v>0</v>
      </c>
      <c r="AV436" s="26">
        <f t="shared" si="274"/>
        <v>0</v>
      </c>
      <c r="AW436" s="26">
        <f t="shared" si="274"/>
        <v>0</v>
      </c>
      <c r="AX436" s="26">
        <f t="shared" si="274"/>
        <v>0</v>
      </c>
      <c r="AY436" s="26">
        <f t="shared" si="274"/>
        <v>0</v>
      </c>
      <c r="AZ436" s="26">
        <f t="shared" si="274"/>
        <v>0</v>
      </c>
      <c r="BA436" s="26">
        <f t="shared" si="274"/>
        <v>0</v>
      </c>
      <c r="BB436" s="26">
        <f t="shared" si="274"/>
        <v>0</v>
      </c>
      <c r="BC436" s="26">
        <f t="shared" si="274"/>
        <v>0</v>
      </c>
      <c r="BD436" s="26">
        <f t="shared" si="274"/>
        <v>0</v>
      </c>
      <c r="BE436" s="26">
        <f t="shared" si="274"/>
        <v>0</v>
      </c>
      <c r="BF436" s="26">
        <f t="shared" si="274"/>
        <v>0</v>
      </c>
      <c r="BG436" s="26">
        <f t="shared" si="274"/>
        <v>0</v>
      </c>
      <c r="BH436" s="26">
        <f t="shared" si="274"/>
        <v>0</v>
      </c>
      <c r="BI436" s="26">
        <f t="shared" si="274"/>
        <v>0</v>
      </c>
      <c r="BJ436" s="26">
        <f t="shared" si="274"/>
        <v>0</v>
      </c>
      <c r="BK436" s="26">
        <f t="shared" si="274"/>
        <v>0</v>
      </c>
      <c r="BL436" s="26">
        <f t="shared" si="274"/>
        <v>0</v>
      </c>
      <c r="BM436" s="26">
        <f t="shared" si="274"/>
        <v>0</v>
      </c>
      <c r="BN436" s="26">
        <f t="shared" si="274"/>
        <v>0</v>
      </c>
      <c r="BO436" s="26">
        <f t="shared" si="274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113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5">G103*$C103</f>
        <v>0</v>
      </c>
      <c r="H439" s="26">
        <f t="shared" si="275"/>
        <v>0</v>
      </c>
      <c r="I439" s="26">
        <f t="shared" si="275"/>
        <v>0</v>
      </c>
      <c r="J439" s="26">
        <f t="shared" si="275"/>
        <v>0</v>
      </c>
      <c r="K439" s="26">
        <f t="shared" si="275"/>
        <v>0</v>
      </c>
      <c r="L439" s="26">
        <f t="shared" si="275"/>
        <v>0</v>
      </c>
      <c r="M439" s="26">
        <f t="shared" si="275"/>
        <v>0</v>
      </c>
      <c r="N439" s="26">
        <f t="shared" si="275"/>
        <v>0</v>
      </c>
      <c r="O439" s="26">
        <f t="shared" si="275"/>
        <v>0</v>
      </c>
      <c r="P439" s="26">
        <f t="shared" si="275"/>
        <v>0</v>
      </c>
      <c r="Q439" s="26">
        <f t="shared" si="275"/>
        <v>0</v>
      </c>
      <c r="R439" s="26">
        <f t="shared" si="275"/>
        <v>0</v>
      </c>
      <c r="S439" s="26">
        <f t="shared" si="275"/>
        <v>0</v>
      </c>
      <c r="T439" s="26">
        <f t="shared" si="275"/>
        <v>0</v>
      </c>
      <c r="U439" s="26">
        <f t="shared" si="275"/>
        <v>0</v>
      </c>
      <c r="V439" s="26">
        <f t="shared" si="275"/>
        <v>0</v>
      </c>
      <c r="W439" s="26">
        <f t="shared" si="275"/>
        <v>0</v>
      </c>
      <c r="X439" s="26">
        <f t="shared" si="275"/>
        <v>0</v>
      </c>
      <c r="Y439" s="26">
        <f t="shared" si="275"/>
        <v>0</v>
      </c>
      <c r="Z439" s="26">
        <f t="shared" si="275"/>
        <v>0</v>
      </c>
      <c r="AA439" s="26">
        <f t="shared" si="275"/>
        <v>0</v>
      </c>
      <c r="AB439" s="26">
        <f t="shared" si="275"/>
        <v>0</v>
      </c>
      <c r="AC439" s="26">
        <f t="shared" si="275"/>
        <v>0</v>
      </c>
      <c r="AD439" s="26">
        <f t="shared" si="275"/>
        <v>0</v>
      </c>
      <c r="AE439" s="26">
        <f t="shared" si="275"/>
        <v>0</v>
      </c>
      <c r="AF439" s="26">
        <f t="shared" si="275"/>
        <v>0</v>
      </c>
      <c r="AG439" s="26">
        <f t="shared" si="275"/>
        <v>0</v>
      </c>
      <c r="AH439" s="26">
        <f t="shared" si="275"/>
        <v>0</v>
      </c>
      <c r="AI439" s="26">
        <f t="shared" si="275"/>
        <v>0</v>
      </c>
      <c r="AJ439" s="26">
        <f t="shared" si="275"/>
        <v>0</v>
      </c>
      <c r="AK439" s="26">
        <f t="shared" si="275"/>
        <v>0</v>
      </c>
      <c r="AL439" s="26">
        <f t="shared" si="275"/>
        <v>0</v>
      </c>
      <c r="AM439" s="26">
        <f t="shared" ref="AM439:BO439" si="276">AM103*$C103</f>
        <v>0</v>
      </c>
      <c r="AN439" s="26">
        <f t="shared" si="276"/>
        <v>0</v>
      </c>
      <c r="AO439" s="26">
        <f t="shared" si="276"/>
        <v>0</v>
      </c>
      <c r="AP439" s="26">
        <f t="shared" si="276"/>
        <v>0</v>
      </c>
      <c r="AQ439" s="26">
        <f t="shared" si="276"/>
        <v>0</v>
      </c>
      <c r="AR439" s="26">
        <f t="shared" si="276"/>
        <v>0</v>
      </c>
      <c r="AS439" s="26">
        <f t="shared" si="276"/>
        <v>0</v>
      </c>
      <c r="AT439" s="26">
        <f t="shared" si="276"/>
        <v>0</v>
      </c>
      <c r="AU439" s="26">
        <f t="shared" si="276"/>
        <v>0</v>
      </c>
      <c r="AV439" s="26">
        <f t="shared" si="276"/>
        <v>0</v>
      </c>
      <c r="AW439" s="26">
        <f t="shared" si="276"/>
        <v>0</v>
      </c>
      <c r="AX439" s="26">
        <f t="shared" si="276"/>
        <v>0</v>
      </c>
      <c r="AY439" s="26">
        <f t="shared" si="276"/>
        <v>0</v>
      </c>
      <c r="AZ439" s="26">
        <f t="shared" si="276"/>
        <v>0</v>
      </c>
      <c r="BA439" s="26">
        <f t="shared" si="276"/>
        <v>0</v>
      </c>
      <c r="BB439" s="26">
        <f t="shared" si="276"/>
        <v>0</v>
      </c>
      <c r="BC439" s="26">
        <f t="shared" si="276"/>
        <v>0</v>
      </c>
      <c r="BD439" s="26">
        <f t="shared" si="276"/>
        <v>0</v>
      </c>
      <c r="BE439" s="26">
        <f t="shared" si="276"/>
        <v>0</v>
      </c>
      <c r="BF439" s="26">
        <f t="shared" si="276"/>
        <v>0</v>
      </c>
      <c r="BG439" s="26">
        <f t="shared" si="276"/>
        <v>0</v>
      </c>
      <c r="BH439" s="26">
        <f t="shared" si="276"/>
        <v>0</v>
      </c>
      <c r="BI439" s="26">
        <f t="shared" si="276"/>
        <v>0</v>
      </c>
      <c r="BJ439" s="26">
        <f t="shared" si="276"/>
        <v>0</v>
      </c>
      <c r="BK439" s="26">
        <f t="shared" si="276"/>
        <v>0</v>
      </c>
      <c r="BL439" s="26">
        <f t="shared" si="276"/>
        <v>0</v>
      </c>
      <c r="BM439" s="26">
        <f t="shared" si="276"/>
        <v>0</v>
      </c>
      <c r="BN439" s="26">
        <f t="shared" si="276"/>
        <v>0</v>
      </c>
      <c r="BO439" s="26">
        <f t="shared" si="276"/>
        <v>0</v>
      </c>
    </row>
    <row r="440" spans="1:67" hidden="1" outlineLevel="2" x14ac:dyDescent="0.15">
      <c r="A440" s="47" t="s">
        <v>62</v>
      </c>
      <c r="G440" s="23">
        <f>STAFFPLAN_CWS!$B133</f>
        <v>0.6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0.8</v>
      </c>
      <c r="AG440" s="23">
        <f>STAFFPLAN_CWS!$E133</f>
        <v>0.8</v>
      </c>
      <c r="AH440" s="23">
        <f>STAFFPLAN_CWS!$E133</f>
        <v>0.8</v>
      </c>
      <c r="AI440" s="23">
        <f>STAFFPLAN_CWS!$E133</f>
        <v>0.8</v>
      </c>
      <c r="AJ440" s="23">
        <f>STAFFPLAN_CWS!$E133</f>
        <v>0.8</v>
      </c>
      <c r="AK440" s="23">
        <f>STAFFPLAN_CWS!$E133</f>
        <v>0.8</v>
      </c>
      <c r="AL440" s="23">
        <f>STAFFPLAN_CWS!$E133</f>
        <v>0.8</v>
      </c>
      <c r="AM440" s="23">
        <f>STAFFPLAN_CWS!$E133</f>
        <v>0.8</v>
      </c>
      <c r="AN440" s="23">
        <f>STAFFPLAN_CWS!$E133</f>
        <v>0.8</v>
      </c>
      <c r="AO440" s="23">
        <f>STAFFPLAN_CWS!$E133</f>
        <v>0.8</v>
      </c>
      <c r="AP440" s="23">
        <f>STAFFPLAN_CWS!$E133</f>
        <v>0.8</v>
      </c>
      <c r="AQ440" s="23">
        <f>STAFFPLAN_CWS!$E133</f>
        <v>0.8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7">G439*G440</f>
        <v>0</v>
      </c>
      <c r="H441" s="26">
        <f t="shared" si="277"/>
        <v>0</v>
      </c>
      <c r="I441" s="26">
        <f t="shared" si="277"/>
        <v>0</v>
      </c>
      <c r="J441" s="26">
        <f t="shared" si="277"/>
        <v>0</v>
      </c>
      <c r="K441" s="26">
        <f t="shared" si="277"/>
        <v>0</v>
      </c>
      <c r="L441" s="26">
        <f t="shared" si="277"/>
        <v>0</v>
      </c>
      <c r="M441" s="26">
        <f t="shared" si="277"/>
        <v>0</v>
      </c>
      <c r="N441" s="26">
        <f t="shared" si="277"/>
        <v>0</v>
      </c>
      <c r="O441" s="26">
        <f t="shared" si="277"/>
        <v>0</v>
      </c>
      <c r="P441" s="26">
        <f t="shared" si="277"/>
        <v>0</v>
      </c>
      <c r="Q441" s="26">
        <f t="shared" si="277"/>
        <v>0</v>
      </c>
      <c r="R441" s="26">
        <f t="shared" si="277"/>
        <v>0</v>
      </c>
      <c r="S441" s="26">
        <f t="shared" si="277"/>
        <v>0</v>
      </c>
      <c r="T441" s="26">
        <f t="shared" si="277"/>
        <v>0</v>
      </c>
      <c r="U441" s="26">
        <f t="shared" si="277"/>
        <v>0</v>
      </c>
      <c r="V441" s="26">
        <f t="shared" si="277"/>
        <v>0</v>
      </c>
      <c r="W441" s="26">
        <f t="shared" si="277"/>
        <v>0</v>
      </c>
      <c r="X441" s="26">
        <f t="shared" si="277"/>
        <v>0</v>
      </c>
      <c r="Y441" s="26">
        <f t="shared" si="277"/>
        <v>0</v>
      </c>
      <c r="Z441" s="26">
        <f t="shared" si="277"/>
        <v>0</v>
      </c>
      <c r="AA441" s="26">
        <f t="shared" si="277"/>
        <v>0</v>
      </c>
      <c r="AB441" s="26">
        <f t="shared" si="277"/>
        <v>0</v>
      </c>
      <c r="AC441" s="26">
        <f t="shared" si="277"/>
        <v>0</v>
      </c>
      <c r="AD441" s="26">
        <f t="shared" si="277"/>
        <v>0</v>
      </c>
      <c r="AE441" s="26">
        <f t="shared" si="277"/>
        <v>0</v>
      </c>
      <c r="AF441" s="26">
        <f t="shared" si="277"/>
        <v>0</v>
      </c>
      <c r="AG441" s="26">
        <f t="shared" si="277"/>
        <v>0</v>
      </c>
      <c r="AH441" s="26">
        <f t="shared" si="277"/>
        <v>0</v>
      </c>
      <c r="AI441" s="26">
        <f t="shared" si="277"/>
        <v>0</v>
      </c>
      <c r="AJ441" s="26">
        <f t="shared" si="277"/>
        <v>0</v>
      </c>
      <c r="AK441" s="26">
        <f t="shared" si="277"/>
        <v>0</v>
      </c>
      <c r="AL441" s="26">
        <f t="shared" si="277"/>
        <v>0</v>
      </c>
      <c r="AM441" s="26">
        <f t="shared" ref="AM441:BO441" si="278">AM439*AM440</f>
        <v>0</v>
      </c>
      <c r="AN441" s="26">
        <f t="shared" si="278"/>
        <v>0</v>
      </c>
      <c r="AO441" s="26">
        <f t="shared" si="278"/>
        <v>0</v>
      </c>
      <c r="AP441" s="26">
        <f t="shared" si="278"/>
        <v>0</v>
      </c>
      <c r="AQ441" s="26">
        <f t="shared" si="278"/>
        <v>0</v>
      </c>
      <c r="AR441" s="26">
        <f t="shared" si="278"/>
        <v>0</v>
      </c>
      <c r="AS441" s="26">
        <f t="shared" si="278"/>
        <v>0</v>
      </c>
      <c r="AT441" s="26">
        <f t="shared" si="278"/>
        <v>0</v>
      </c>
      <c r="AU441" s="26">
        <f t="shared" si="278"/>
        <v>0</v>
      </c>
      <c r="AV441" s="26">
        <f t="shared" si="278"/>
        <v>0</v>
      </c>
      <c r="AW441" s="26">
        <f t="shared" si="278"/>
        <v>0</v>
      </c>
      <c r="AX441" s="26">
        <f t="shared" si="278"/>
        <v>0</v>
      </c>
      <c r="AY441" s="26">
        <f t="shared" si="278"/>
        <v>0</v>
      </c>
      <c r="AZ441" s="26">
        <f t="shared" si="278"/>
        <v>0</v>
      </c>
      <c r="BA441" s="26">
        <f t="shared" si="278"/>
        <v>0</v>
      </c>
      <c r="BB441" s="26">
        <f t="shared" si="278"/>
        <v>0</v>
      </c>
      <c r="BC441" s="26">
        <f t="shared" si="278"/>
        <v>0</v>
      </c>
      <c r="BD441" s="26">
        <f t="shared" si="278"/>
        <v>0</v>
      </c>
      <c r="BE441" s="26">
        <f t="shared" si="278"/>
        <v>0</v>
      </c>
      <c r="BF441" s="26">
        <f t="shared" si="278"/>
        <v>0</v>
      </c>
      <c r="BG441" s="26">
        <f t="shared" si="278"/>
        <v>0</v>
      </c>
      <c r="BH441" s="26">
        <f t="shared" si="278"/>
        <v>0</v>
      </c>
      <c r="BI441" s="26">
        <f t="shared" si="278"/>
        <v>0</v>
      </c>
      <c r="BJ441" s="26">
        <f t="shared" si="278"/>
        <v>0</v>
      </c>
      <c r="BK441" s="26">
        <f t="shared" si="278"/>
        <v>0</v>
      </c>
      <c r="BL441" s="26">
        <f t="shared" si="278"/>
        <v>0</v>
      </c>
      <c r="BM441" s="26">
        <f t="shared" si="278"/>
        <v>0</v>
      </c>
      <c r="BN441" s="26">
        <f t="shared" si="278"/>
        <v>0</v>
      </c>
      <c r="BO441" s="26">
        <f t="shared" si="278"/>
        <v>0</v>
      </c>
    </row>
    <row r="442" spans="1:67" hidden="1" outlineLevel="2" x14ac:dyDescent="0.15">
      <c r="A442" s="47" t="s">
        <v>759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79">G441+G442</f>
        <v>0</v>
      </c>
      <c r="H443" s="26">
        <f t="shared" si="279"/>
        <v>0</v>
      </c>
      <c r="I443" s="26">
        <f t="shared" si="279"/>
        <v>0</v>
      </c>
      <c r="J443" s="26">
        <f t="shared" si="279"/>
        <v>0</v>
      </c>
      <c r="K443" s="26">
        <f t="shared" si="279"/>
        <v>0</v>
      </c>
      <c r="L443" s="26">
        <f t="shared" si="279"/>
        <v>0</v>
      </c>
      <c r="M443" s="26">
        <f t="shared" si="279"/>
        <v>0</v>
      </c>
      <c r="N443" s="26">
        <f t="shared" si="279"/>
        <v>0</v>
      </c>
      <c r="O443" s="26">
        <f t="shared" si="279"/>
        <v>0</v>
      </c>
      <c r="P443" s="26">
        <f t="shared" si="279"/>
        <v>0</v>
      </c>
      <c r="Q443" s="26">
        <f t="shared" si="279"/>
        <v>0</v>
      </c>
      <c r="R443" s="26">
        <f t="shared" si="279"/>
        <v>0</v>
      </c>
      <c r="S443" s="26">
        <f t="shared" si="279"/>
        <v>0</v>
      </c>
      <c r="T443" s="26">
        <f t="shared" si="279"/>
        <v>0</v>
      </c>
      <c r="U443" s="26">
        <f t="shared" si="279"/>
        <v>0</v>
      </c>
      <c r="V443" s="26">
        <f t="shared" si="279"/>
        <v>0</v>
      </c>
      <c r="W443" s="26">
        <f t="shared" si="279"/>
        <v>0</v>
      </c>
      <c r="X443" s="26">
        <f t="shared" si="279"/>
        <v>0</v>
      </c>
      <c r="Y443" s="26">
        <f t="shared" si="279"/>
        <v>0</v>
      </c>
      <c r="Z443" s="26">
        <f t="shared" si="279"/>
        <v>0</v>
      </c>
      <c r="AA443" s="26">
        <f t="shared" si="279"/>
        <v>0</v>
      </c>
      <c r="AB443" s="26">
        <f t="shared" si="279"/>
        <v>0</v>
      </c>
      <c r="AC443" s="26">
        <f t="shared" si="279"/>
        <v>0</v>
      </c>
      <c r="AD443" s="26">
        <f t="shared" si="279"/>
        <v>0</v>
      </c>
      <c r="AE443" s="26">
        <f t="shared" si="279"/>
        <v>0</v>
      </c>
      <c r="AF443" s="26">
        <f t="shared" si="279"/>
        <v>0</v>
      </c>
      <c r="AG443" s="26">
        <f t="shared" si="279"/>
        <v>0</v>
      </c>
      <c r="AH443" s="26">
        <f t="shared" si="279"/>
        <v>0</v>
      </c>
      <c r="AI443" s="26">
        <f t="shared" si="279"/>
        <v>0</v>
      </c>
      <c r="AJ443" s="26">
        <f t="shared" si="279"/>
        <v>0</v>
      </c>
      <c r="AK443" s="26">
        <f t="shared" si="279"/>
        <v>0</v>
      </c>
      <c r="AL443" s="26">
        <f t="shared" si="279"/>
        <v>0</v>
      </c>
      <c r="AM443" s="26">
        <f t="shared" ref="AM443:BO443" si="280">AM441+AM442</f>
        <v>0</v>
      </c>
      <c r="AN443" s="26">
        <f t="shared" si="280"/>
        <v>0</v>
      </c>
      <c r="AO443" s="26">
        <f t="shared" si="280"/>
        <v>0</v>
      </c>
      <c r="AP443" s="26">
        <f t="shared" si="280"/>
        <v>0</v>
      </c>
      <c r="AQ443" s="26">
        <f t="shared" si="280"/>
        <v>0</v>
      </c>
      <c r="AR443" s="26">
        <f t="shared" si="280"/>
        <v>0</v>
      </c>
      <c r="AS443" s="26">
        <f t="shared" si="280"/>
        <v>0</v>
      </c>
      <c r="AT443" s="26">
        <f t="shared" si="280"/>
        <v>0</v>
      </c>
      <c r="AU443" s="26">
        <f t="shared" si="280"/>
        <v>0</v>
      </c>
      <c r="AV443" s="26">
        <f t="shared" si="280"/>
        <v>0</v>
      </c>
      <c r="AW443" s="26">
        <f t="shared" si="280"/>
        <v>0</v>
      </c>
      <c r="AX443" s="26">
        <f t="shared" si="280"/>
        <v>0</v>
      </c>
      <c r="AY443" s="26">
        <f t="shared" si="280"/>
        <v>0</v>
      </c>
      <c r="AZ443" s="26">
        <f t="shared" si="280"/>
        <v>0</v>
      </c>
      <c r="BA443" s="26">
        <f t="shared" si="280"/>
        <v>0</v>
      </c>
      <c r="BB443" s="26">
        <f t="shared" si="280"/>
        <v>0</v>
      </c>
      <c r="BC443" s="26">
        <f t="shared" si="280"/>
        <v>0</v>
      </c>
      <c r="BD443" s="26">
        <f t="shared" si="280"/>
        <v>0</v>
      </c>
      <c r="BE443" s="26">
        <f t="shared" si="280"/>
        <v>0</v>
      </c>
      <c r="BF443" s="26">
        <f t="shared" si="280"/>
        <v>0</v>
      </c>
      <c r="BG443" s="26">
        <f t="shared" si="280"/>
        <v>0</v>
      </c>
      <c r="BH443" s="26">
        <f t="shared" si="280"/>
        <v>0</v>
      </c>
      <c r="BI443" s="26">
        <f t="shared" si="280"/>
        <v>0</v>
      </c>
      <c r="BJ443" s="26">
        <f t="shared" si="280"/>
        <v>0</v>
      </c>
      <c r="BK443" s="26">
        <f t="shared" si="280"/>
        <v>0</v>
      </c>
      <c r="BL443" s="26">
        <f t="shared" si="280"/>
        <v>0</v>
      </c>
      <c r="BM443" s="26">
        <f t="shared" si="280"/>
        <v>0</v>
      </c>
      <c r="BN443" s="26">
        <f t="shared" si="280"/>
        <v>0</v>
      </c>
      <c r="BO443" s="26">
        <f t="shared" si="280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1">G104*$C104</f>
        <v>0</v>
      </c>
      <c r="H445" s="26">
        <f t="shared" si="281"/>
        <v>0</v>
      </c>
      <c r="I445" s="26">
        <f t="shared" si="281"/>
        <v>0</v>
      </c>
      <c r="J445" s="26">
        <f t="shared" si="281"/>
        <v>0</v>
      </c>
      <c r="K445" s="26">
        <f t="shared" si="281"/>
        <v>0</v>
      </c>
      <c r="L445" s="26">
        <f t="shared" si="281"/>
        <v>0</v>
      </c>
      <c r="M445" s="26">
        <f t="shared" si="281"/>
        <v>0</v>
      </c>
      <c r="N445" s="26">
        <f t="shared" si="281"/>
        <v>0</v>
      </c>
      <c r="O445" s="26">
        <f t="shared" si="281"/>
        <v>0</v>
      </c>
      <c r="P445" s="26">
        <f t="shared" si="281"/>
        <v>0</v>
      </c>
      <c r="Q445" s="26">
        <f t="shared" si="281"/>
        <v>0</v>
      </c>
      <c r="R445" s="26">
        <f t="shared" si="281"/>
        <v>0</v>
      </c>
      <c r="S445" s="26">
        <f t="shared" si="281"/>
        <v>0</v>
      </c>
      <c r="T445" s="26">
        <f t="shared" si="281"/>
        <v>0</v>
      </c>
      <c r="U445" s="26">
        <f t="shared" si="281"/>
        <v>0</v>
      </c>
      <c r="V445" s="26">
        <f t="shared" si="281"/>
        <v>0</v>
      </c>
      <c r="W445" s="26">
        <f t="shared" si="281"/>
        <v>0</v>
      </c>
      <c r="X445" s="26">
        <f t="shared" si="281"/>
        <v>0</v>
      </c>
      <c r="Y445" s="26">
        <f t="shared" si="281"/>
        <v>0</v>
      </c>
      <c r="Z445" s="26">
        <f t="shared" si="281"/>
        <v>0</v>
      </c>
      <c r="AA445" s="26">
        <f t="shared" si="281"/>
        <v>0</v>
      </c>
      <c r="AB445" s="26">
        <f t="shared" si="281"/>
        <v>0</v>
      </c>
      <c r="AC445" s="26">
        <f t="shared" si="281"/>
        <v>0</v>
      </c>
      <c r="AD445" s="26">
        <f t="shared" si="281"/>
        <v>0</v>
      </c>
      <c r="AE445" s="26">
        <f t="shared" si="281"/>
        <v>0</v>
      </c>
      <c r="AF445" s="26">
        <f t="shared" si="281"/>
        <v>0</v>
      </c>
      <c r="AG445" s="26">
        <f t="shared" si="281"/>
        <v>0</v>
      </c>
      <c r="AH445" s="26">
        <f t="shared" si="281"/>
        <v>0</v>
      </c>
      <c r="AI445" s="26">
        <f t="shared" si="281"/>
        <v>0</v>
      </c>
      <c r="AJ445" s="26">
        <f t="shared" si="281"/>
        <v>0</v>
      </c>
      <c r="AK445" s="26">
        <f t="shared" si="281"/>
        <v>0</v>
      </c>
      <c r="AL445" s="26">
        <f t="shared" si="281"/>
        <v>0</v>
      </c>
      <c r="AM445" s="26">
        <f t="shared" ref="AM445:BO445" si="282">AM104*$C104</f>
        <v>0</v>
      </c>
      <c r="AN445" s="26">
        <f t="shared" si="282"/>
        <v>0</v>
      </c>
      <c r="AO445" s="26">
        <f t="shared" si="282"/>
        <v>0</v>
      </c>
      <c r="AP445" s="26">
        <f t="shared" si="282"/>
        <v>0</v>
      </c>
      <c r="AQ445" s="26">
        <f t="shared" si="282"/>
        <v>0</v>
      </c>
      <c r="AR445" s="26">
        <f t="shared" si="282"/>
        <v>0</v>
      </c>
      <c r="AS445" s="26">
        <f t="shared" si="282"/>
        <v>0</v>
      </c>
      <c r="AT445" s="26">
        <f t="shared" si="282"/>
        <v>0</v>
      </c>
      <c r="AU445" s="26">
        <f t="shared" si="282"/>
        <v>0</v>
      </c>
      <c r="AV445" s="26">
        <f t="shared" si="282"/>
        <v>0</v>
      </c>
      <c r="AW445" s="26">
        <f t="shared" si="282"/>
        <v>0</v>
      </c>
      <c r="AX445" s="26">
        <f t="shared" si="282"/>
        <v>0</v>
      </c>
      <c r="AY445" s="26">
        <f t="shared" si="282"/>
        <v>0</v>
      </c>
      <c r="AZ445" s="26">
        <f t="shared" si="282"/>
        <v>0</v>
      </c>
      <c r="BA445" s="26">
        <f t="shared" si="282"/>
        <v>0</v>
      </c>
      <c r="BB445" s="26">
        <f t="shared" si="282"/>
        <v>0</v>
      </c>
      <c r="BC445" s="26">
        <f t="shared" si="282"/>
        <v>0</v>
      </c>
      <c r="BD445" s="26">
        <f t="shared" si="282"/>
        <v>0</v>
      </c>
      <c r="BE445" s="26">
        <f t="shared" si="282"/>
        <v>0</v>
      </c>
      <c r="BF445" s="26">
        <f t="shared" si="282"/>
        <v>0</v>
      </c>
      <c r="BG445" s="26">
        <f t="shared" si="282"/>
        <v>0</v>
      </c>
      <c r="BH445" s="26">
        <f t="shared" si="282"/>
        <v>0</v>
      </c>
      <c r="BI445" s="26">
        <f t="shared" si="282"/>
        <v>0</v>
      </c>
      <c r="BJ445" s="26">
        <f t="shared" si="282"/>
        <v>0</v>
      </c>
      <c r="BK445" s="26">
        <f t="shared" si="282"/>
        <v>0</v>
      </c>
      <c r="BL445" s="26">
        <f t="shared" si="282"/>
        <v>0</v>
      </c>
      <c r="BM445" s="26">
        <f t="shared" si="282"/>
        <v>0</v>
      </c>
      <c r="BN445" s="26">
        <f t="shared" si="282"/>
        <v>0</v>
      </c>
      <c r="BO445" s="26">
        <f t="shared" si="282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3">H106*$C106</f>
        <v>2000000</v>
      </c>
      <c r="I448" s="26">
        <f t="shared" si="283"/>
        <v>2000000</v>
      </c>
      <c r="J448" s="26">
        <f t="shared" si="283"/>
        <v>2000000</v>
      </c>
      <c r="K448" s="26">
        <f t="shared" si="283"/>
        <v>2000000</v>
      </c>
      <c r="L448" s="26">
        <f t="shared" si="283"/>
        <v>2000000</v>
      </c>
      <c r="M448" s="26">
        <f t="shared" si="283"/>
        <v>2000000</v>
      </c>
      <c r="N448" s="26">
        <f t="shared" si="283"/>
        <v>2000000</v>
      </c>
      <c r="O448" s="26">
        <f t="shared" si="283"/>
        <v>2000000</v>
      </c>
      <c r="P448" s="26">
        <f t="shared" si="283"/>
        <v>2000000</v>
      </c>
      <c r="Q448" s="26">
        <f t="shared" si="283"/>
        <v>2000000</v>
      </c>
      <c r="R448" s="26">
        <f t="shared" si="283"/>
        <v>2000000</v>
      </c>
      <c r="S448" s="26">
        <f t="shared" si="283"/>
        <v>2000000</v>
      </c>
      <c r="T448" s="26">
        <f t="shared" si="283"/>
        <v>2000000</v>
      </c>
      <c r="U448" s="26">
        <f t="shared" si="283"/>
        <v>2000000</v>
      </c>
      <c r="V448" s="26">
        <f t="shared" si="283"/>
        <v>2000000</v>
      </c>
      <c r="W448" s="26">
        <f t="shared" si="283"/>
        <v>2000000</v>
      </c>
      <c r="X448" s="26">
        <f t="shared" si="283"/>
        <v>2000000</v>
      </c>
      <c r="Y448" s="26">
        <f t="shared" si="283"/>
        <v>2000000</v>
      </c>
      <c r="Z448" s="26">
        <f t="shared" si="283"/>
        <v>2000000</v>
      </c>
      <c r="AA448" s="26">
        <f t="shared" si="283"/>
        <v>2000000</v>
      </c>
      <c r="AB448" s="26">
        <f t="shared" si="283"/>
        <v>2000000</v>
      </c>
      <c r="AC448" s="26">
        <f t="shared" si="283"/>
        <v>2000000</v>
      </c>
      <c r="AD448" s="26">
        <f t="shared" si="283"/>
        <v>2000000</v>
      </c>
      <c r="AE448" s="26">
        <f t="shared" si="283"/>
        <v>2000000</v>
      </c>
      <c r="AF448" s="26">
        <f t="shared" si="283"/>
        <v>2000000</v>
      </c>
      <c r="AG448" s="26">
        <f t="shared" si="283"/>
        <v>2000000</v>
      </c>
      <c r="AH448" s="26">
        <f t="shared" si="283"/>
        <v>2000000</v>
      </c>
      <c r="AI448" s="26">
        <f t="shared" si="283"/>
        <v>2000000</v>
      </c>
      <c r="AJ448" s="26">
        <f t="shared" si="283"/>
        <v>2000000</v>
      </c>
      <c r="AK448" s="26">
        <f t="shared" si="283"/>
        <v>2000000</v>
      </c>
      <c r="AL448" s="26">
        <f t="shared" si="283"/>
        <v>2000000</v>
      </c>
      <c r="AM448" s="26">
        <f t="shared" si="283"/>
        <v>2000000</v>
      </c>
      <c r="AN448" s="26">
        <f t="shared" si="283"/>
        <v>2000000</v>
      </c>
      <c r="AO448" s="26">
        <f t="shared" si="283"/>
        <v>2000000</v>
      </c>
      <c r="AP448" s="26">
        <f t="shared" si="283"/>
        <v>2000000</v>
      </c>
      <c r="AQ448" s="26">
        <f t="shared" si="283"/>
        <v>2000000</v>
      </c>
      <c r="AR448" s="26">
        <f t="shared" si="283"/>
        <v>2000000</v>
      </c>
      <c r="AS448" s="26">
        <f t="shared" si="283"/>
        <v>2000000</v>
      </c>
      <c r="AT448" s="26">
        <f t="shared" si="283"/>
        <v>2000000</v>
      </c>
      <c r="AU448" s="26">
        <f t="shared" si="283"/>
        <v>2000000</v>
      </c>
      <c r="AV448" s="26">
        <f t="shared" si="283"/>
        <v>2000000</v>
      </c>
      <c r="AW448" s="26">
        <f t="shared" si="283"/>
        <v>2000000</v>
      </c>
      <c r="AX448" s="26">
        <f t="shared" si="283"/>
        <v>2000000</v>
      </c>
      <c r="AY448" s="26">
        <f t="shared" si="283"/>
        <v>2000000</v>
      </c>
      <c r="AZ448" s="26">
        <f t="shared" si="283"/>
        <v>2000000</v>
      </c>
      <c r="BA448" s="26">
        <f t="shared" si="283"/>
        <v>2000000</v>
      </c>
      <c r="BB448" s="26">
        <f t="shared" si="283"/>
        <v>2000000</v>
      </c>
      <c r="BC448" s="26">
        <f t="shared" si="283"/>
        <v>2000000</v>
      </c>
      <c r="BD448" s="26">
        <f t="shared" si="283"/>
        <v>2000000</v>
      </c>
      <c r="BE448" s="26">
        <f t="shared" si="283"/>
        <v>2000000</v>
      </c>
      <c r="BF448" s="26">
        <f t="shared" si="283"/>
        <v>2000000</v>
      </c>
      <c r="BG448" s="26">
        <f t="shared" si="283"/>
        <v>2000000</v>
      </c>
      <c r="BH448" s="26">
        <f t="shared" si="283"/>
        <v>2000000</v>
      </c>
      <c r="BI448" s="26">
        <f t="shared" si="283"/>
        <v>2000000</v>
      </c>
      <c r="BJ448" s="26">
        <f t="shared" si="283"/>
        <v>2000000</v>
      </c>
      <c r="BK448" s="26">
        <f t="shared" si="283"/>
        <v>2000000</v>
      </c>
      <c r="BL448" s="26">
        <f t="shared" si="283"/>
        <v>2000000</v>
      </c>
      <c r="BM448" s="26">
        <f t="shared" si="283"/>
        <v>2000000</v>
      </c>
      <c r="BN448" s="26">
        <f t="shared" si="283"/>
        <v>2000000</v>
      </c>
      <c r="BO448" s="26">
        <f t="shared" si="283"/>
        <v>2000000</v>
      </c>
    </row>
    <row r="449" spans="1:67" hidden="1" outlineLevel="2" x14ac:dyDescent="0.15">
      <c r="A449" s="47" t="s">
        <v>62</v>
      </c>
      <c r="G449" s="23">
        <f>STAFFPLAN_CWS!$B137</f>
        <v>0.6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4">G448*G449</f>
        <v>0</v>
      </c>
      <c r="H450" s="26">
        <f t="shared" si="284"/>
        <v>1200000</v>
      </c>
      <c r="I450" s="26">
        <f t="shared" si="284"/>
        <v>1200000</v>
      </c>
      <c r="J450" s="26">
        <f t="shared" si="284"/>
        <v>1200000</v>
      </c>
      <c r="K450" s="26">
        <f t="shared" si="284"/>
        <v>1200000</v>
      </c>
      <c r="L450" s="26">
        <f t="shared" si="284"/>
        <v>1200000</v>
      </c>
      <c r="M450" s="26">
        <f t="shared" si="284"/>
        <v>1200000</v>
      </c>
      <c r="N450" s="26">
        <f t="shared" si="284"/>
        <v>1200000</v>
      </c>
      <c r="O450" s="26">
        <f t="shared" si="284"/>
        <v>1200000</v>
      </c>
      <c r="P450" s="26">
        <f t="shared" si="284"/>
        <v>1200000</v>
      </c>
      <c r="Q450" s="26">
        <f t="shared" si="284"/>
        <v>1200000</v>
      </c>
      <c r="R450" s="26">
        <f t="shared" si="284"/>
        <v>1200000</v>
      </c>
      <c r="S450" s="26">
        <f t="shared" si="284"/>
        <v>1200000</v>
      </c>
      <c r="T450" s="26">
        <f t="shared" si="284"/>
        <v>1400000</v>
      </c>
      <c r="U450" s="26">
        <f t="shared" si="284"/>
        <v>1400000</v>
      </c>
      <c r="V450" s="26">
        <f t="shared" si="284"/>
        <v>1400000</v>
      </c>
      <c r="W450" s="26">
        <f t="shared" si="284"/>
        <v>1400000</v>
      </c>
      <c r="X450" s="26">
        <f t="shared" si="284"/>
        <v>1400000</v>
      </c>
      <c r="Y450" s="26">
        <f t="shared" si="284"/>
        <v>1400000</v>
      </c>
      <c r="Z450" s="26">
        <f t="shared" si="284"/>
        <v>1400000</v>
      </c>
      <c r="AA450" s="26">
        <f t="shared" si="284"/>
        <v>1400000</v>
      </c>
      <c r="AB450" s="26">
        <f t="shared" si="284"/>
        <v>1400000</v>
      </c>
      <c r="AC450" s="26">
        <f t="shared" si="284"/>
        <v>1400000</v>
      </c>
      <c r="AD450" s="26">
        <f t="shared" si="284"/>
        <v>1400000</v>
      </c>
      <c r="AE450" s="26">
        <f t="shared" si="284"/>
        <v>1400000</v>
      </c>
      <c r="AF450" s="26">
        <f t="shared" si="284"/>
        <v>1600000</v>
      </c>
      <c r="AG450" s="26">
        <f t="shared" si="284"/>
        <v>1600000</v>
      </c>
      <c r="AH450" s="26">
        <f t="shared" si="284"/>
        <v>1600000</v>
      </c>
      <c r="AI450" s="26">
        <f t="shared" si="284"/>
        <v>1600000</v>
      </c>
      <c r="AJ450" s="26">
        <f t="shared" si="284"/>
        <v>1600000</v>
      </c>
      <c r="AK450" s="26">
        <f t="shared" si="284"/>
        <v>1600000</v>
      </c>
      <c r="AL450" s="26">
        <f t="shared" si="284"/>
        <v>1600000</v>
      </c>
      <c r="AM450" s="26">
        <f t="shared" ref="AM450:BO450" si="285">AM448*AM449</f>
        <v>1600000</v>
      </c>
      <c r="AN450" s="26">
        <f t="shared" si="285"/>
        <v>1600000</v>
      </c>
      <c r="AO450" s="26">
        <f t="shared" si="285"/>
        <v>1600000</v>
      </c>
      <c r="AP450" s="26">
        <f t="shared" si="285"/>
        <v>1600000</v>
      </c>
      <c r="AQ450" s="26">
        <f t="shared" si="285"/>
        <v>1600000</v>
      </c>
      <c r="AR450" s="26">
        <f t="shared" si="285"/>
        <v>1800000</v>
      </c>
      <c r="AS450" s="26">
        <f t="shared" si="285"/>
        <v>1800000</v>
      </c>
      <c r="AT450" s="26">
        <f t="shared" si="285"/>
        <v>1800000</v>
      </c>
      <c r="AU450" s="26">
        <f t="shared" si="285"/>
        <v>1800000</v>
      </c>
      <c r="AV450" s="26">
        <f t="shared" si="285"/>
        <v>1800000</v>
      </c>
      <c r="AW450" s="26">
        <f t="shared" si="285"/>
        <v>1800000</v>
      </c>
      <c r="AX450" s="26">
        <f t="shared" si="285"/>
        <v>1800000</v>
      </c>
      <c r="AY450" s="26">
        <f t="shared" si="285"/>
        <v>1800000</v>
      </c>
      <c r="AZ450" s="26">
        <f t="shared" si="285"/>
        <v>1800000</v>
      </c>
      <c r="BA450" s="26">
        <f t="shared" si="285"/>
        <v>1800000</v>
      </c>
      <c r="BB450" s="26">
        <f t="shared" si="285"/>
        <v>1800000</v>
      </c>
      <c r="BC450" s="26">
        <f t="shared" si="285"/>
        <v>1800000</v>
      </c>
      <c r="BD450" s="26">
        <f t="shared" si="285"/>
        <v>2000000</v>
      </c>
      <c r="BE450" s="26">
        <f t="shared" si="285"/>
        <v>2000000</v>
      </c>
      <c r="BF450" s="26">
        <f t="shared" si="285"/>
        <v>2000000</v>
      </c>
      <c r="BG450" s="26">
        <f t="shared" si="285"/>
        <v>2000000</v>
      </c>
      <c r="BH450" s="26">
        <f t="shared" si="285"/>
        <v>2000000</v>
      </c>
      <c r="BI450" s="26">
        <f t="shared" si="285"/>
        <v>2000000</v>
      </c>
      <c r="BJ450" s="26">
        <f t="shared" si="285"/>
        <v>2000000</v>
      </c>
      <c r="BK450" s="26">
        <f t="shared" si="285"/>
        <v>2000000</v>
      </c>
      <c r="BL450" s="26">
        <f t="shared" si="285"/>
        <v>2000000</v>
      </c>
      <c r="BM450" s="26">
        <f t="shared" si="285"/>
        <v>2000000</v>
      </c>
      <c r="BN450" s="26">
        <f t="shared" si="285"/>
        <v>2000000</v>
      </c>
      <c r="BO450" s="26">
        <f t="shared" si="285"/>
        <v>2000000</v>
      </c>
    </row>
    <row r="451" spans="1:67" hidden="1" outlineLevel="2" x14ac:dyDescent="0.15">
      <c r="A451" s="47" t="s">
        <v>759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6">G450+G451</f>
        <v>0</v>
      </c>
      <c r="H452" s="26">
        <f t="shared" si="286"/>
        <v>1200000</v>
      </c>
      <c r="I452" s="26">
        <f t="shared" si="286"/>
        <v>1200000</v>
      </c>
      <c r="J452" s="26">
        <f t="shared" si="286"/>
        <v>1200000</v>
      </c>
      <c r="K452" s="26">
        <f t="shared" si="286"/>
        <v>1200000</v>
      </c>
      <c r="L452" s="26">
        <f t="shared" si="286"/>
        <v>1200000</v>
      </c>
      <c r="M452" s="26">
        <f t="shared" si="286"/>
        <v>1200000</v>
      </c>
      <c r="N452" s="26">
        <f t="shared" si="286"/>
        <v>1200000</v>
      </c>
      <c r="O452" s="26">
        <f t="shared" si="286"/>
        <v>1200000</v>
      </c>
      <c r="P452" s="26">
        <f t="shared" si="286"/>
        <v>1200000</v>
      </c>
      <c r="Q452" s="26">
        <f t="shared" si="286"/>
        <v>1200000</v>
      </c>
      <c r="R452" s="26">
        <f t="shared" si="286"/>
        <v>1200000</v>
      </c>
      <c r="S452" s="26">
        <f t="shared" si="286"/>
        <v>1200000</v>
      </c>
      <c r="T452" s="26">
        <f t="shared" si="286"/>
        <v>1400000</v>
      </c>
      <c r="U452" s="26">
        <f t="shared" si="286"/>
        <v>1400000</v>
      </c>
      <c r="V452" s="26">
        <f t="shared" si="286"/>
        <v>1400000</v>
      </c>
      <c r="W452" s="26">
        <f t="shared" si="286"/>
        <v>1400000</v>
      </c>
      <c r="X452" s="26">
        <f t="shared" si="286"/>
        <v>1400000</v>
      </c>
      <c r="Y452" s="26">
        <f t="shared" si="286"/>
        <v>1400000</v>
      </c>
      <c r="Z452" s="26">
        <f t="shared" si="286"/>
        <v>1400000</v>
      </c>
      <c r="AA452" s="26">
        <f t="shared" si="286"/>
        <v>1400000</v>
      </c>
      <c r="AB452" s="26">
        <f t="shared" si="286"/>
        <v>1400000</v>
      </c>
      <c r="AC452" s="26">
        <f t="shared" si="286"/>
        <v>1400000</v>
      </c>
      <c r="AD452" s="26">
        <f t="shared" si="286"/>
        <v>1400000</v>
      </c>
      <c r="AE452" s="26">
        <f t="shared" si="286"/>
        <v>1400000</v>
      </c>
      <c r="AF452" s="26">
        <f t="shared" si="286"/>
        <v>1600000</v>
      </c>
      <c r="AG452" s="26">
        <f t="shared" si="286"/>
        <v>1600000</v>
      </c>
      <c r="AH452" s="26">
        <f t="shared" si="286"/>
        <v>1600000</v>
      </c>
      <c r="AI452" s="26">
        <f t="shared" si="286"/>
        <v>1600000</v>
      </c>
      <c r="AJ452" s="26">
        <f t="shared" si="286"/>
        <v>1600000</v>
      </c>
      <c r="AK452" s="26">
        <f t="shared" si="286"/>
        <v>1600000</v>
      </c>
      <c r="AL452" s="26">
        <f t="shared" si="286"/>
        <v>1600000</v>
      </c>
      <c r="AM452" s="26">
        <f t="shared" ref="AM452:BO452" si="287">AM450+AM451</f>
        <v>1600000</v>
      </c>
      <c r="AN452" s="26">
        <f t="shared" si="287"/>
        <v>1600000</v>
      </c>
      <c r="AO452" s="26">
        <f t="shared" si="287"/>
        <v>1600000</v>
      </c>
      <c r="AP452" s="26">
        <f t="shared" si="287"/>
        <v>1600000</v>
      </c>
      <c r="AQ452" s="26">
        <f t="shared" si="287"/>
        <v>1600000</v>
      </c>
      <c r="AR452" s="26">
        <f t="shared" si="287"/>
        <v>1800000</v>
      </c>
      <c r="AS452" s="26">
        <f t="shared" si="287"/>
        <v>1800000</v>
      </c>
      <c r="AT452" s="26">
        <f t="shared" si="287"/>
        <v>1800000</v>
      </c>
      <c r="AU452" s="26">
        <f t="shared" si="287"/>
        <v>1800000</v>
      </c>
      <c r="AV452" s="26">
        <f t="shared" si="287"/>
        <v>1800000</v>
      </c>
      <c r="AW452" s="26">
        <f t="shared" si="287"/>
        <v>1800000</v>
      </c>
      <c r="AX452" s="26">
        <f t="shared" si="287"/>
        <v>1800000</v>
      </c>
      <c r="AY452" s="26">
        <f t="shared" si="287"/>
        <v>1800000</v>
      </c>
      <c r="AZ452" s="26">
        <f t="shared" si="287"/>
        <v>1800000</v>
      </c>
      <c r="BA452" s="26">
        <f t="shared" si="287"/>
        <v>1800000</v>
      </c>
      <c r="BB452" s="26">
        <f t="shared" si="287"/>
        <v>1800000</v>
      </c>
      <c r="BC452" s="26">
        <f t="shared" si="287"/>
        <v>1800000</v>
      </c>
      <c r="BD452" s="26">
        <f t="shared" si="287"/>
        <v>2000000</v>
      </c>
      <c r="BE452" s="26">
        <f t="shared" si="287"/>
        <v>2000000</v>
      </c>
      <c r="BF452" s="26">
        <f t="shared" si="287"/>
        <v>2000000</v>
      </c>
      <c r="BG452" s="26">
        <f t="shared" si="287"/>
        <v>2000000</v>
      </c>
      <c r="BH452" s="26">
        <f t="shared" si="287"/>
        <v>2000000</v>
      </c>
      <c r="BI452" s="26">
        <f t="shared" si="287"/>
        <v>2000000</v>
      </c>
      <c r="BJ452" s="26">
        <f t="shared" si="287"/>
        <v>2000000</v>
      </c>
      <c r="BK452" s="26">
        <f t="shared" si="287"/>
        <v>2000000</v>
      </c>
      <c r="BL452" s="26">
        <f t="shared" si="287"/>
        <v>2000000</v>
      </c>
      <c r="BM452" s="26">
        <f t="shared" si="287"/>
        <v>2000000</v>
      </c>
      <c r="BN452" s="26">
        <f t="shared" si="287"/>
        <v>2000000</v>
      </c>
      <c r="BO452" s="26">
        <f t="shared" si="287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8">H107*$C107</f>
        <v>0</v>
      </c>
      <c r="I454" s="26">
        <f t="shared" si="288"/>
        <v>0</v>
      </c>
      <c r="J454" s="26">
        <f t="shared" si="288"/>
        <v>0</v>
      </c>
      <c r="K454" s="26">
        <f t="shared" si="288"/>
        <v>0</v>
      </c>
      <c r="L454" s="26">
        <f t="shared" si="288"/>
        <v>0</v>
      </c>
      <c r="M454" s="26">
        <f t="shared" si="288"/>
        <v>0</v>
      </c>
      <c r="N454" s="26">
        <f t="shared" si="288"/>
        <v>0</v>
      </c>
      <c r="O454" s="26">
        <f t="shared" si="288"/>
        <v>0</v>
      </c>
      <c r="P454" s="26">
        <f t="shared" si="288"/>
        <v>0</v>
      </c>
      <c r="Q454" s="26">
        <f t="shared" si="288"/>
        <v>0</v>
      </c>
      <c r="R454" s="26">
        <f t="shared" si="288"/>
        <v>0</v>
      </c>
      <c r="S454" s="26">
        <f t="shared" si="288"/>
        <v>0</v>
      </c>
      <c r="T454" s="26">
        <f t="shared" si="288"/>
        <v>0</v>
      </c>
      <c r="U454" s="26">
        <f t="shared" si="288"/>
        <v>0</v>
      </c>
      <c r="V454" s="26">
        <f t="shared" si="288"/>
        <v>0</v>
      </c>
      <c r="W454" s="26">
        <f t="shared" si="288"/>
        <v>0</v>
      </c>
      <c r="X454" s="26">
        <f t="shared" si="288"/>
        <v>0</v>
      </c>
      <c r="Y454" s="26">
        <f t="shared" si="288"/>
        <v>0</v>
      </c>
      <c r="Z454" s="26">
        <f t="shared" si="288"/>
        <v>0</v>
      </c>
      <c r="AA454" s="26">
        <f t="shared" si="288"/>
        <v>0</v>
      </c>
      <c r="AB454" s="26">
        <f t="shared" si="288"/>
        <v>0</v>
      </c>
      <c r="AC454" s="26">
        <f t="shared" si="288"/>
        <v>0</v>
      </c>
      <c r="AD454" s="26">
        <f t="shared" si="288"/>
        <v>0</v>
      </c>
      <c r="AE454" s="26">
        <f t="shared" si="288"/>
        <v>0</v>
      </c>
      <c r="AF454" s="26">
        <f t="shared" si="288"/>
        <v>0</v>
      </c>
      <c r="AG454" s="26">
        <f t="shared" si="288"/>
        <v>0</v>
      </c>
      <c r="AH454" s="26">
        <f t="shared" si="288"/>
        <v>0</v>
      </c>
      <c r="AI454" s="26">
        <f t="shared" si="288"/>
        <v>0</v>
      </c>
      <c r="AJ454" s="26">
        <f t="shared" si="288"/>
        <v>0</v>
      </c>
      <c r="AK454" s="26">
        <f t="shared" si="288"/>
        <v>0</v>
      </c>
      <c r="AL454" s="26">
        <f t="shared" si="288"/>
        <v>0</v>
      </c>
      <c r="AM454" s="26">
        <f t="shared" si="288"/>
        <v>0</v>
      </c>
      <c r="AN454" s="26">
        <f t="shared" si="288"/>
        <v>0</v>
      </c>
      <c r="AO454" s="26">
        <f t="shared" si="288"/>
        <v>0</v>
      </c>
      <c r="AP454" s="26">
        <f t="shared" si="288"/>
        <v>0</v>
      </c>
      <c r="AQ454" s="26">
        <f t="shared" si="288"/>
        <v>0</v>
      </c>
      <c r="AR454" s="26">
        <f t="shared" si="288"/>
        <v>0</v>
      </c>
      <c r="AS454" s="26">
        <f t="shared" si="288"/>
        <v>0</v>
      </c>
      <c r="AT454" s="26">
        <f t="shared" si="288"/>
        <v>0</v>
      </c>
      <c r="AU454" s="26">
        <f t="shared" si="288"/>
        <v>0</v>
      </c>
      <c r="AV454" s="26">
        <f t="shared" si="288"/>
        <v>0</v>
      </c>
      <c r="AW454" s="26">
        <f t="shared" si="288"/>
        <v>0</v>
      </c>
      <c r="AX454" s="26">
        <f t="shared" si="288"/>
        <v>0</v>
      </c>
      <c r="AY454" s="26">
        <f t="shared" si="288"/>
        <v>0</v>
      </c>
      <c r="AZ454" s="26">
        <f t="shared" si="288"/>
        <v>0</v>
      </c>
      <c r="BA454" s="26">
        <f t="shared" si="288"/>
        <v>0</v>
      </c>
      <c r="BB454" s="26">
        <f t="shared" si="288"/>
        <v>0</v>
      </c>
      <c r="BC454" s="26">
        <f t="shared" si="288"/>
        <v>0</v>
      </c>
      <c r="BD454" s="26">
        <f t="shared" si="288"/>
        <v>0</v>
      </c>
      <c r="BE454" s="26">
        <f t="shared" si="288"/>
        <v>0</v>
      </c>
      <c r="BF454" s="26">
        <f t="shared" si="288"/>
        <v>0</v>
      </c>
      <c r="BG454" s="26">
        <f t="shared" si="288"/>
        <v>0</v>
      </c>
      <c r="BH454" s="26">
        <f t="shared" si="288"/>
        <v>0</v>
      </c>
      <c r="BI454" s="26">
        <f t="shared" si="288"/>
        <v>0</v>
      </c>
      <c r="BJ454" s="26">
        <f t="shared" si="288"/>
        <v>0</v>
      </c>
      <c r="BK454" s="26">
        <f t="shared" si="288"/>
        <v>0</v>
      </c>
      <c r="BL454" s="26">
        <f t="shared" si="288"/>
        <v>0</v>
      </c>
      <c r="BM454" s="26">
        <f t="shared" si="288"/>
        <v>0</v>
      </c>
      <c r="BN454" s="26">
        <f t="shared" si="288"/>
        <v>0</v>
      </c>
      <c r="BO454" s="26">
        <f t="shared" si="288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89">H109*$C109</f>
        <v>2000000</v>
      </c>
      <c r="I457" s="26">
        <f t="shared" si="289"/>
        <v>2000000</v>
      </c>
      <c r="J457" s="26">
        <f t="shared" si="289"/>
        <v>2000000</v>
      </c>
      <c r="K457" s="26">
        <f t="shared" si="289"/>
        <v>2000000</v>
      </c>
      <c r="L457" s="26">
        <f t="shared" si="289"/>
        <v>2000000</v>
      </c>
      <c r="M457" s="26">
        <f t="shared" si="289"/>
        <v>2000000</v>
      </c>
      <c r="N457" s="26">
        <f t="shared" si="289"/>
        <v>2000000</v>
      </c>
      <c r="O457" s="26">
        <f t="shared" si="289"/>
        <v>2000000</v>
      </c>
      <c r="P457" s="26">
        <f t="shared" si="289"/>
        <v>2000000</v>
      </c>
      <c r="Q457" s="26">
        <f t="shared" si="289"/>
        <v>2000000</v>
      </c>
      <c r="R457" s="26">
        <f t="shared" si="289"/>
        <v>2000000</v>
      </c>
      <c r="S457" s="26">
        <f t="shared" si="289"/>
        <v>2000000</v>
      </c>
      <c r="T457" s="26">
        <f t="shared" si="289"/>
        <v>2000000</v>
      </c>
      <c r="U457" s="26">
        <f t="shared" si="289"/>
        <v>2000000</v>
      </c>
      <c r="V457" s="26">
        <f t="shared" si="289"/>
        <v>2000000</v>
      </c>
      <c r="W457" s="26">
        <f t="shared" si="289"/>
        <v>2000000</v>
      </c>
      <c r="X457" s="26">
        <f t="shared" si="289"/>
        <v>2000000</v>
      </c>
      <c r="Y457" s="26">
        <f t="shared" si="289"/>
        <v>2000000</v>
      </c>
      <c r="Z457" s="26">
        <f t="shared" si="289"/>
        <v>2000000</v>
      </c>
      <c r="AA457" s="26">
        <f t="shared" si="289"/>
        <v>2000000</v>
      </c>
      <c r="AB457" s="26">
        <f t="shared" si="289"/>
        <v>2000000</v>
      </c>
      <c r="AC457" s="26">
        <f t="shared" si="289"/>
        <v>2000000</v>
      </c>
      <c r="AD457" s="26">
        <f t="shared" si="289"/>
        <v>2000000</v>
      </c>
      <c r="AE457" s="26">
        <f t="shared" si="289"/>
        <v>2000000</v>
      </c>
      <c r="AF457" s="26">
        <f t="shared" si="289"/>
        <v>2000000</v>
      </c>
      <c r="AG457" s="26">
        <f t="shared" si="289"/>
        <v>2000000</v>
      </c>
      <c r="AH457" s="26">
        <f t="shared" si="289"/>
        <v>2000000</v>
      </c>
      <c r="AI457" s="26">
        <f t="shared" si="289"/>
        <v>2000000</v>
      </c>
      <c r="AJ457" s="26">
        <f t="shared" si="289"/>
        <v>2000000</v>
      </c>
      <c r="AK457" s="26">
        <f t="shared" si="289"/>
        <v>2000000</v>
      </c>
      <c r="AL457" s="26">
        <f t="shared" si="289"/>
        <v>2000000</v>
      </c>
      <c r="AM457" s="26">
        <f t="shared" si="289"/>
        <v>2000000</v>
      </c>
      <c r="AN457" s="26">
        <f t="shared" si="289"/>
        <v>2000000</v>
      </c>
      <c r="AO457" s="26">
        <f t="shared" si="289"/>
        <v>2000000</v>
      </c>
      <c r="AP457" s="26">
        <f t="shared" si="289"/>
        <v>2000000</v>
      </c>
      <c r="AQ457" s="26">
        <f t="shared" si="289"/>
        <v>2000000</v>
      </c>
      <c r="AR457" s="26">
        <f t="shared" si="289"/>
        <v>2000000</v>
      </c>
      <c r="AS457" s="26">
        <f t="shared" si="289"/>
        <v>2000000</v>
      </c>
      <c r="AT457" s="26">
        <f t="shared" si="289"/>
        <v>2000000</v>
      </c>
      <c r="AU457" s="26">
        <f t="shared" si="289"/>
        <v>2000000</v>
      </c>
      <c r="AV457" s="26">
        <f t="shared" si="289"/>
        <v>2000000</v>
      </c>
      <c r="AW457" s="26">
        <f t="shared" si="289"/>
        <v>2000000</v>
      </c>
      <c r="AX457" s="26">
        <f t="shared" si="289"/>
        <v>2000000</v>
      </c>
      <c r="AY457" s="26">
        <f t="shared" si="289"/>
        <v>2000000</v>
      </c>
      <c r="AZ457" s="26">
        <f t="shared" si="289"/>
        <v>2000000</v>
      </c>
      <c r="BA457" s="26">
        <f t="shared" si="289"/>
        <v>2000000</v>
      </c>
      <c r="BB457" s="26">
        <f t="shared" si="289"/>
        <v>2000000</v>
      </c>
      <c r="BC457" s="26">
        <f t="shared" si="289"/>
        <v>2000000</v>
      </c>
      <c r="BD457" s="26">
        <f t="shared" si="289"/>
        <v>2000000</v>
      </c>
      <c r="BE457" s="26">
        <f t="shared" si="289"/>
        <v>2000000</v>
      </c>
      <c r="BF457" s="26">
        <f t="shared" si="289"/>
        <v>2000000</v>
      </c>
      <c r="BG457" s="26">
        <f t="shared" si="289"/>
        <v>2000000</v>
      </c>
      <c r="BH457" s="26">
        <f t="shared" si="289"/>
        <v>2000000</v>
      </c>
      <c r="BI457" s="26">
        <f t="shared" si="289"/>
        <v>2000000</v>
      </c>
      <c r="BJ457" s="26">
        <f t="shared" si="289"/>
        <v>2000000</v>
      </c>
      <c r="BK457" s="26">
        <f t="shared" si="289"/>
        <v>2000000</v>
      </c>
      <c r="BL457" s="26">
        <f t="shared" si="289"/>
        <v>2000000</v>
      </c>
      <c r="BM457" s="26">
        <f t="shared" si="289"/>
        <v>2000000</v>
      </c>
      <c r="BN457" s="26">
        <f t="shared" si="289"/>
        <v>2000000</v>
      </c>
      <c r="BO457" s="26">
        <f t="shared" si="289"/>
        <v>2000000</v>
      </c>
    </row>
    <row r="458" spans="1:67" hidden="1" outlineLevel="2" x14ac:dyDescent="0.15">
      <c r="A458" s="47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0">G457*G458</f>
        <v>0</v>
      </c>
      <c r="H459" s="26">
        <f t="shared" si="290"/>
        <v>1600000</v>
      </c>
      <c r="I459" s="26">
        <f t="shared" si="290"/>
        <v>1600000</v>
      </c>
      <c r="J459" s="26">
        <f t="shared" si="290"/>
        <v>1600000</v>
      </c>
      <c r="K459" s="26">
        <f t="shared" si="290"/>
        <v>1600000</v>
      </c>
      <c r="L459" s="26">
        <f t="shared" si="290"/>
        <v>1600000</v>
      </c>
      <c r="M459" s="26">
        <f t="shared" si="290"/>
        <v>1600000</v>
      </c>
      <c r="N459" s="26">
        <f t="shared" si="290"/>
        <v>1600000</v>
      </c>
      <c r="O459" s="26">
        <f t="shared" si="290"/>
        <v>1600000</v>
      </c>
      <c r="P459" s="26">
        <f t="shared" si="290"/>
        <v>1600000</v>
      </c>
      <c r="Q459" s="26">
        <f t="shared" si="290"/>
        <v>1600000</v>
      </c>
      <c r="R459" s="26">
        <f t="shared" si="290"/>
        <v>1600000</v>
      </c>
      <c r="S459" s="26">
        <f t="shared" si="290"/>
        <v>1600000</v>
      </c>
      <c r="T459" s="26">
        <f t="shared" si="290"/>
        <v>1800000</v>
      </c>
      <c r="U459" s="26">
        <f t="shared" si="290"/>
        <v>1800000</v>
      </c>
      <c r="V459" s="26">
        <f t="shared" si="290"/>
        <v>1800000</v>
      </c>
      <c r="W459" s="26">
        <f t="shared" si="290"/>
        <v>1800000</v>
      </c>
      <c r="X459" s="26">
        <f t="shared" si="290"/>
        <v>1800000</v>
      </c>
      <c r="Y459" s="26">
        <f t="shared" si="290"/>
        <v>1800000</v>
      </c>
      <c r="Z459" s="26">
        <f t="shared" si="290"/>
        <v>1800000</v>
      </c>
      <c r="AA459" s="26">
        <f t="shared" si="290"/>
        <v>1800000</v>
      </c>
      <c r="AB459" s="26">
        <f t="shared" si="290"/>
        <v>1800000</v>
      </c>
      <c r="AC459" s="26">
        <f t="shared" si="290"/>
        <v>1800000</v>
      </c>
      <c r="AD459" s="26">
        <f t="shared" si="290"/>
        <v>1800000</v>
      </c>
      <c r="AE459" s="26">
        <f t="shared" si="290"/>
        <v>1800000</v>
      </c>
      <c r="AF459" s="26">
        <f t="shared" si="290"/>
        <v>1800000</v>
      </c>
      <c r="AG459" s="26">
        <f t="shared" si="290"/>
        <v>1800000</v>
      </c>
      <c r="AH459" s="26">
        <f t="shared" si="290"/>
        <v>1800000</v>
      </c>
      <c r="AI459" s="26">
        <f t="shared" si="290"/>
        <v>1800000</v>
      </c>
      <c r="AJ459" s="26">
        <f t="shared" si="290"/>
        <v>1800000</v>
      </c>
      <c r="AK459" s="26">
        <f t="shared" si="290"/>
        <v>1800000</v>
      </c>
      <c r="AL459" s="26">
        <f t="shared" si="290"/>
        <v>1800000</v>
      </c>
      <c r="AM459" s="26">
        <f t="shared" ref="AM459:BO459" si="291">AM457*AM458</f>
        <v>1800000</v>
      </c>
      <c r="AN459" s="26">
        <f t="shared" si="291"/>
        <v>1800000</v>
      </c>
      <c r="AO459" s="26">
        <f t="shared" si="291"/>
        <v>1800000</v>
      </c>
      <c r="AP459" s="26">
        <f t="shared" si="291"/>
        <v>1800000</v>
      </c>
      <c r="AQ459" s="26">
        <f t="shared" si="291"/>
        <v>1800000</v>
      </c>
      <c r="AR459" s="26">
        <f t="shared" si="291"/>
        <v>1800000</v>
      </c>
      <c r="AS459" s="26">
        <f t="shared" si="291"/>
        <v>1800000</v>
      </c>
      <c r="AT459" s="26">
        <f t="shared" si="291"/>
        <v>1800000</v>
      </c>
      <c r="AU459" s="26">
        <f t="shared" si="291"/>
        <v>1800000</v>
      </c>
      <c r="AV459" s="26">
        <f t="shared" si="291"/>
        <v>1800000</v>
      </c>
      <c r="AW459" s="26">
        <f t="shared" si="291"/>
        <v>1800000</v>
      </c>
      <c r="AX459" s="26">
        <f t="shared" si="291"/>
        <v>1800000</v>
      </c>
      <c r="AY459" s="26">
        <f t="shared" si="291"/>
        <v>1800000</v>
      </c>
      <c r="AZ459" s="26">
        <f t="shared" si="291"/>
        <v>1800000</v>
      </c>
      <c r="BA459" s="26">
        <f t="shared" si="291"/>
        <v>1800000</v>
      </c>
      <c r="BB459" s="26">
        <f t="shared" si="291"/>
        <v>1800000</v>
      </c>
      <c r="BC459" s="26">
        <f t="shared" si="291"/>
        <v>1800000</v>
      </c>
      <c r="BD459" s="26">
        <f t="shared" si="291"/>
        <v>2000000</v>
      </c>
      <c r="BE459" s="26">
        <f t="shared" si="291"/>
        <v>2000000</v>
      </c>
      <c r="BF459" s="26">
        <f t="shared" si="291"/>
        <v>2000000</v>
      </c>
      <c r="BG459" s="26">
        <f t="shared" si="291"/>
        <v>2000000</v>
      </c>
      <c r="BH459" s="26">
        <f t="shared" si="291"/>
        <v>2000000</v>
      </c>
      <c r="BI459" s="26">
        <f t="shared" si="291"/>
        <v>2000000</v>
      </c>
      <c r="BJ459" s="26">
        <f t="shared" si="291"/>
        <v>2000000</v>
      </c>
      <c r="BK459" s="26">
        <f t="shared" si="291"/>
        <v>2000000</v>
      </c>
      <c r="BL459" s="26">
        <f t="shared" si="291"/>
        <v>2000000</v>
      </c>
      <c r="BM459" s="26">
        <f t="shared" si="291"/>
        <v>2000000</v>
      </c>
      <c r="BN459" s="26">
        <f t="shared" si="291"/>
        <v>2000000</v>
      </c>
      <c r="BO459" s="26">
        <f t="shared" si="291"/>
        <v>2000000</v>
      </c>
    </row>
    <row r="460" spans="1:67" hidden="1" outlineLevel="2" x14ac:dyDescent="0.15">
      <c r="A460" s="47" t="s">
        <v>759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2">G459+G460</f>
        <v>0</v>
      </c>
      <c r="H461" s="26">
        <f t="shared" si="292"/>
        <v>1600000</v>
      </c>
      <c r="I461" s="26">
        <f t="shared" si="292"/>
        <v>1600000</v>
      </c>
      <c r="J461" s="26">
        <f t="shared" si="292"/>
        <v>1600000</v>
      </c>
      <c r="K461" s="26">
        <f t="shared" si="292"/>
        <v>1600000</v>
      </c>
      <c r="L461" s="26">
        <f t="shared" si="292"/>
        <v>1600000</v>
      </c>
      <c r="M461" s="26">
        <f t="shared" si="292"/>
        <v>1600000</v>
      </c>
      <c r="N461" s="26">
        <f t="shared" si="292"/>
        <v>1600000</v>
      </c>
      <c r="O461" s="26">
        <f t="shared" si="292"/>
        <v>1600000</v>
      </c>
      <c r="P461" s="26">
        <f t="shared" si="292"/>
        <v>1600000</v>
      </c>
      <c r="Q461" s="26">
        <f t="shared" si="292"/>
        <v>1600000</v>
      </c>
      <c r="R461" s="26">
        <f t="shared" si="292"/>
        <v>1600000</v>
      </c>
      <c r="S461" s="26">
        <f t="shared" si="292"/>
        <v>1600000</v>
      </c>
      <c r="T461" s="26">
        <f t="shared" si="292"/>
        <v>1800000</v>
      </c>
      <c r="U461" s="26">
        <f t="shared" si="292"/>
        <v>1800000</v>
      </c>
      <c r="V461" s="26">
        <f t="shared" si="292"/>
        <v>1800000</v>
      </c>
      <c r="W461" s="26">
        <f t="shared" si="292"/>
        <v>1800000</v>
      </c>
      <c r="X461" s="26">
        <f t="shared" si="292"/>
        <v>1800000</v>
      </c>
      <c r="Y461" s="26">
        <f t="shared" si="292"/>
        <v>1800000</v>
      </c>
      <c r="Z461" s="26">
        <f t="shared" si="292"/>
        <v>1800000</v>
      </c>
      <c r="AA461" s="26">
        <f t="shared" si="292"/>
        <v>1800000</v>
      </c>
      <c r="AB461" s="26">
        <f t="shared" si="292"/>
        <v>1800000</v>
      </c>
      <c r="AC461" s="26">
        <f t="shared" si="292"/>
        <v>1800000</v>
      </c>
      <c r="AD461" s="26">
        <f t="shared" si="292"/>
        <v>1800000</v>
      </c>
      <c r="AE461" s="26">
        <f t="shared" si="292"/>
        <v>1800000</v>
      </c>
      <c r="AF461" s="26">
        <f t="shared" si="292"/>
        <v>1800000</v>
      </c>
      <c r="AG461" s="26">
        <f t="shared" si="292"/>
        <v>1800000</v>
      </c>
      <c r="AH461" s="26">
        <f t="shared" si="292"/>
        <v>1800000</v>
      </c>
      <c r="AI461" s="26">
        <f t="shared" si="292"/>
        <v>1800000</v>
      </c>
      <c r="AJ461" s="26">
        <f t="shared" si="292"/>
        <v>1800000</v>
      </c>
      <c r="AK461" s="26">
        <f t="shared" si="292"/>
        <v>1800000</v>
      </c>
      <c r="AL461" s="26">
        <f t="shared" si="292"/>
        <v>1800000</v>
      </c>
      <c r="AM461" s="26">
        <f t="shared" ref="AM461:BO461" si="293">AM459+AM460</f>
        <v>1800000</v>
      </c>
      <c r="AN461" s="26">
        <f t="shared" si="293"/>
        <v>1800000</v>
      </c>
      <c r="AO461" s="26">
        <f t="shared" si="293"/>
        <v>1800000</v>
      </c>
      <c r="AP461" s="26">
        <f t="shared" si="293"/>
        <v>1800000</v>
      </c>
      <c r="AQ461" s="26">
        <f t="shared" si="293"/>
        <v>1800000</v>
      </c>
      <c r="AR461" s="26">
        <f t="shared" si="293"/>
        <v>1800000</v>
      </c>
      <c r="AS461" s="26">
        <f t="shared" si="293"/>
        <v>1800000</v>
      </c>
      <c r="AT461" s="26">
        <f t="shared" si="293"/>
        <v>1800000</v>
      </c>
      <c r="AU461" s="26">
        <f t="shared" si="293"/>
        <v>1800000</v>
      </c>
      <c r="AV461" s="26">
        <f t="shared" si="293"/>
        <v>1800000</v>
      </c>
      <c r="AW461" s="26">
        <f t="shared" si="293"/>
        <v>1800000</v>
      </c>
      <c r="AX461" s="26">
        <f t="shared" si="293"/>
        <v>1800000</v>
      </c>
      <c r="AY461" s="26">
        <f t="shared" si="293"/>
        <v>1800000</v>
      </c>
      <c r="AZ461" s="26">
        <f t="shared" si="293"/>
        <v>1800000</v>
      </c>
      <c r="BA461" s="26">
        <f t="shared" si="293"/>
        <v>1800000</v>
      </c>
      <c r="BB461" s="26">
        <f t="shared" si="293"/>
        <v>1800000</v>
      </c>
      <c r="BC461" s="26">
        <f t="shared" si="293"/>
        <v>1800000</v>
      </c>
      <c r="BD461" s="26">
        <f t="shared" si="293"/>
        <v>2000000</v>
      </c>
      <c r="BE461" s="26">
        <f t="shared" si="293"/>
        <v>2000000</v>
      </c>
      <c r="BF461" s="26">
        <f t="shared" si="293"/>
        <v>2000000</v>
      </c>
      <c r="BG461" s="26">
        <f t="shared" si="293"/>
        <v>2000000</v>
      </c>
      <c r="BH461" s="26">
        <f t="shared" si="293"/>
        <v>2000000</v>
      </c>
      <c r="BI461" s="26">
        <f t="shared" si="293"/>
        <v>2000000</v>
      </c>
      <c r="BJ461" s="26">
        <f t="shared" si="293"/>
        <v>2000000</v>
      </c>
      <c r="BK461" s="26">
        <f t="shared" si="293"/>
        <v>2000000</v>
      </c>
      <c r="BL461" s="26">
        <f t="shared" si="293"/>
        <v>2000000</v>
      </c>
      <c r="BM461" s="26">
        <f t="shared" si="293"/>
        <v>2000000</v>
      </c>
      <c r="BN461" s="26">
        <f t="shared" si="293"/>
        <v>2000000</v>
      </c>
      <c r="BO461" s="26">
        <f t="shared" si="293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4">H110*$C110</f>
        <v>0</v>
      </c>
      <c r="I463" s="26">
        <f t="shared" si="294"/>
        <v>0</v>
      </c>
      <c r="J463" s="26">
        <f t="shared" si="294"/>
        <v>0</v>
      </c>
      <c r="K463" s="26">
        <f t="shared" si="294"/>
        <v>0</v>
      </c>
      <c r="L463" s="26">
        <f t="shared" si="294"/>
        <v>0</v>
      </c>
      <c r="M463" s="26">
        <f t="shared" si="294"/>
        <v>0</v>
      </c>
      <c r="N463" s="26">
        <f t="shared" si="294"/>
        <v>0</v>
      </c>
      <c r="O463" s="26">
        <f t="shared" si="294"/>
        <v>0</v>
      </c>
      <c r="P463" s="26">
        <f t="shared" si="294"/>
        <v>0</v>
      </c>
      <c r="Q463" s="26">
        <f t="shared" si="294"/>
        <v>0</v>
      </c>
      <c r="R463" s="26">
        <f t="shared" si="294"/>
        <v>0</v>
      </c>
      <c r="S463" s="26">
        <f t="shared" si="294"/>
        <v>0</v>
      </c>
      <c r="T463" s="26">
        <f t="shared" si="294"/>
        <v>0</v>
      </c>
      <c r="U463" s="26">
        <f t="shared" si="294"/>
        <v>0</v>
      </c>
      <c r="V463" s="26">
        <f t="shared" si="294"/>
        <v>0</v>
      </c>
      <c r="W463" s="26">
        <f t="shared" si="294"/>
        <v>0</v>
      </c>
      <c r="X463" s="26">
        <f t="shared" si="294"/>
        <v>0</v>
      </c>
      <c r="Y463" s="26">
        <f t="shared" si="294"/>
        <v>0</v>
      </c>
      <c r="Z463" s="26">
        <f t="shared" si="294"/>
        <v>0</v>
      </c>
      <c r="AA463" s="26">
        <f t="shared" si="294"/>
        <v>0</v>
      </c>
      <c r="AB463" s="26">
        <f t="shared" si="294"/>
        <v>0</v>
      </c>
      <c r="AC463" s="26">
        <f t="shared" si="294"/>
        <v>0</v>
      </c>
      <c r="AD463" s="26">
        <f t="shared" si="294"/>
        <v>0</v>
      </c>
      <c r="AE463" s="26">
        <f t="shared" si="294"/>
        <v>0</v>
      </c>
      <c r="AF463" s="26">
        <f t="shared" si="294"/>
        <v>0</v>
      </c>
      <c r="AG463" s="26">
        <f t="shared" si="294"/>
        <v>0</v>
      </c>
      <c r="AH463" s="26">
        <f t="shared" si="294"/>
        <v>0</v>
      </c>
      <c r="AI463" s="26">
        <f t="shared" si="294"/>
        <v>0</v>
      </c>
      <c r="AJ463" s="26">
        <f t="shared" si="294"/>
        <v>0</v>
      </c>
      <c r="AK463" s="26">
        <f t="shared" si="294"/>
        <v>0</v>
      </c>
      <c r="AL463" s="26">
        <f t="shared" si="294"/>
        <v>0</v>
      </c>
      <c r="AM463" s="26">
        <f t="shared" si="294"/>
        <v>0</v>
      </c>
      <c r="AN463" s="26">
        <f t="shared" si="294"/>
        <v>0</v>
      </c>
      <c r="AO463" s="26">
        <f t="shared" si="294"/>
        <v>0</v>
      </c>
      <c r="AP463" s="26">
        <f t="shared" si="294"/>
        <v>0</v>
      </c>
      <c r="AQ463" s="26">
        <f t="shared" si="294"/>
        <v>0</v>
      </c>
      <c r="AR463" s="26">
        <f t="shared" si="294"/>
        <v>0</v>
      </c>
      <c r="AS463" s="26">
        <f t="shared" si="294"/>
        <v>0</v>
      </c>
      <c r="AT463" s="26">
        <f t="shared" si="294"/>
        <v>0</v>
      </c>
      <c r="AU463" s="26">
        <f t="shared" si="294"/>
        <v>0</v>
      </c>
      <c r="AV463" s="26">
        <f t="shared" si="294"/>
        <v>0</v>
      </c>
      <c r="AW463" s="26">
        <f t="shared" si="294"/>
        <v>0</v>
      </c>
      <c r="AX463" s="26">
        <f t="shared" si="294"/>
        <v>0</v>
      </c>
      <c r="AY463" s="26">
        <f t="shared" si="294"/>
        <v>0</v>
      </c>
      <c r="AZ463" s="26">
        <f t="shared" si="294"/>
        <v>0</v>
      </c>
      <c r="BA463" s="26">
        <f t="shared" si="294"/>
        <v>0</v>
      </c>
      <c r="BB463" s="26">
        <f t="shared" si="294"/>
        <v>0</v>
      </c>
      <c r="BC463" s="26">
        <f t="shared" si="294"/>
        <v>0</v>
      </c>
      <c r="BD463" s="26">
        <f t="shared" si="294"/>
        <v>0</v>
      </c>
      <c r="BE463" s="26">
        <f t="shared" si="294"/>
        <v>0</v>
      </c>
      <c r="BF463" s="26">
        <f t="shared" si="294"/>
        <v>0</v>
      </c>
      <c r="BG463" s="26">
        <f t="shared" si="294"/>
        <v>0</v>
      </c>
      <c r="BH463" s="26">
        <f t="shared" si="294"/>
        <v>0</v>
      </c>
      <c r="BI463" s="26">
        <f t="shared" si="294"/>
        <v>0</v>
      </c>
      <c r="BJ463" s="26">
        <f t="shared" si="294"/>
        <v>0</v>
      </c>
      <c r="BK463" s="26">
        <f t="shared" si="294"/>
        <v>0</v>
      </c>
      <c r="BL463" s="26">
        <f t="shared" si="294"/>
        <v>0</v>
      </c>
      <c r="BM463" s="26">
        <f t="shared" si="294"/>
        <v>0</v>
      </c>
      <c r="BN463" s="26">
        <f t="shared" si="294"/>
        <v>0</v>
      </c>
      <c r="BO463" s="26">
        <f t="shared" si="294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114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5">G112*$C112</f>
        <v>0</v>
      </c>
      <c r="H466" s="26">
        <f t="shared" si="295"/>
        <v>0</v>
      </c>
      <c r="I466" s="26">
        <f t="shared" si="295"/>
        <v>0</v>
      </c>
      <c r="J466" s="26">
        <f t="shared" si="295"/>
        <v>0</v>
      </c>
      <c r="K466" s="26">
        <f t="shared" si="295"/>
        <v>0</v>
      </c>
      <c r="L466" s="26">
        <f t="shared" si="295"/>
        <v>0</v>
      </c>
      <c r="M466" s="26">
        <f t="shared" si="295"/>
        <v>0</v>
      </c>
      <c r="N466" s="26">
        <f t="shared" si="295"/>
        <v>0</v>
      </c>
      <c r="O466" s="26">
        <f t="shared" si="295"/>
        <v>0</v>
      </c>
      <c r="P466" s="26">
        <f t="shared" si="295"/>
        <v>0</v>
      </c>
      <c r="Q466" s="26">
        <f t="shared" si="295"/>
        <v>0</v>
      </c>
      <c r="R466" s="26">
        <f t="shared" si="295"/>
        <v>0</v>
      </c>
      <c r="S466" s="26">
        <f t="shared" si="295"/>
        <v>0</v>
      </c>
      <c r="T466" s="26">
        <f t="shared" si="295"/>
        <v>0</v>
      </c>
      <c r="U466" s="26">
        <f t="shared" si="295"/>
        <v>0</v>
      </c>
      <c r="V466" s="26">
        <f t="shared" si="295"/>
        <v>0</v>
      </c>
      <c r="W466" s="26">
        <f t="shared" si="295"/>
        <v>0</v>
      </c>
      <c r="X466" s="26">
        <f t="shared" si="295"/>
        <v>0</v>
      </c>
      <c r="Y466" s="26">
        <f t="shared" si="295"/>
        <v>0</v>
      </c>
      <c r="Z466" s="26">
        <f t="shared" si="295"/>
        <v>0</v>
      </c>
      <c r="AA466" s="26">
        <f t="shared" si="295"/>
        <v>0</v>
      </c>
      <c r="AB466" s="26">
        <f t="shared" si="295"/>
        <v>0</v>
      </c>
      <c r="AC466" s="26">
        <f t="shared" si="295"/>
        <v>0</v>
      </c>
      <c r="AD466" s="26">
        <f t="shared" si="295"/>
        <v>0</v>
      </c>
      <c r="AE466" s="26">
        <f t="shared" si="295"/>
        <v>0</v>
      </c>
      <c r="AF466" s="26">
        <f t="shared" si="295"/>
        <v>0</v>
      </c>
      <c r="AG466" s="26">
        <f t="shared" si="295"/>
        <v>0</v>
      </c>
      <c r="AH466" s="26">
        <f t="shared" si="295"/>
        <v>0</v>
      </c>
      <c r="AI466" s="26">
        <f t="shared" si="295"/>
        <v>0</v>
      </c>
      <c r="AJ466" s="26">
        <f t="shared" si="295"/>
        <v>0</v>
      </c>
      <c r="AK466" s="26">
        <f t="shared" si="295"/>
        <v>0</v>
      </c>
      <c r="AL466" s="26">
        <f t="shared" si="295"/>
        <v>0</v>
      </c>
      <c r="AM466" s="26">
        <f t="shared" ref="AM466:BO466" si="296">AM112*$C112</f>
        <v>0</v>
      </c>
      <c r="AN466" s="26">
        <f t="shared" si="296"/>
        <v>0</v>
      </c>
      <c r="AO466" s="26">
        <f t="shared" si="296"/>
        <v>0</v>
      </c>
      <c r="AP466" s="26">
        <f t="shared" si="296"/>
        <v>0</v>
      </c>
      <c r="AQ466" s="26">
        <f t="shared" si="296"/>
        <v>0</v>
      </c>
      <c r="AR466" s="26">
        <f t="shared" si="296"/>
        <v>0</v>
      </c>
      <c r="AS466" s="26">
        <f t="shared" si="296"/>
        <v>0</v>
      </c>
      <c r="AT466" s="26">
        <f t="shared" si="296"/>
        <v>0</v>
      </c>
      <c r="AU466" s="26">
        <f t="shared" si="296"/>
        <v>0</v>
      </c>
      <c r="AV466" s="26">
        <f t="shared" si="296"/>
        <v>0</v>
      </c>
      <c r="AW466" s="26">
        <f t="shared" si="296"/>
        <v>0</v>
      </c>
      <c r="AX466" s="26">
        <f t="shared" si="296"/>
        <v>0</v>
      </c>
      <c r="AY466" s="26">
        <f t="shared" si="296"/>
        <v>0</v>
      </c>
      <c r="AZ466" s="26">
        <f t="shared" si="296"/>
        <v>0</v>
      </c>
      <c r="BA466" s="26">
        <f t="shared" si="296"/>
        <v>0</v>
      </c>
      <c r="BB466" s="26">
        <f t="shared" si="296"/>
        <v>0</v>
      </c>
      <c r="BC466" s="26">
        <f t="shared" si="296"/>
        <v>0</v>
      </c>
      <c r="BD466" s="26">
        <f t="shared" si="296"/>
        <v>0</v>
      </c>
      <c r="BE466" s="26">
        <f t="shared" si="296"/>
        <v>0</v>
      </c>
      <c r="BF466" s="26">
        <f t="shared" si="296"/>
        <v>0</v>
      </c>
      <c r="BG466" s="26">
        <f t="shared" si="296"/>
        <v>0</v>
      </c>
      <c r="BH466" s="26">
        <f t="shared" si="296"/>
        <v>0</v>
      </c>
      <c r="BI466" s="26">
        <f t="shared" si="296"/>
        <v>0</v>
      </c>
      <c r="BJ466" s="26">
        <f t="shared" si="296"/>
        <v>0</v>
      </c>
      <c r="BK466" s="26">
        <f t="shared" si="296"/>
        <v>0</v>
      </c>
      <c r="BL466" s="26">
        <f t="shared" si="296"/>
        <v>0</v>
      </c>
      <c r="BM466" s="26">
        <f t="shared" si="296"/>
        <v>0</v>
      </c>
      <c r="BN466" s="26">
        <f t="shared" si="296"/>
        <v>0</v>
      </c>
      <c r="BO466" s="26">
        <f t="shared" si="296"/>
        <v>0</v>
      </c>
    </row>
    <row r="467" spans="1:67" hidden="1" outlineLevel="2" x14ac:dyDescent="0.15">
      <c r="A467" s="47" t="s">
        <v>62</v>
      </c>
      <c r="G467" s="23">
        <f>STAFFPLAN_CWS!$B145</f>
        <v>0.6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0.8</v>
      </c>
      <c r="AG467" s="23">
        <f>STAFFPLAN_CWS!$E145</f>
        <v>0.8</v>
      </c>
      <c r="AH467" s="23">
        <f>STAFFPLAN_CWS!$E145</f>
        <v>0.8</v>
      </c>
      <c r="AI467" s="23">
        <f>STAFFPLAN_CWS!$E145</f>
        <v>0.8</v>
      </c>
      <c r="AJ467" s="23">
        <f>STAFFPLAN_CWS!$E145</f>
        <v>0.8</v>
      </c>
      <c r="AK467" s="23">
        <f>STAFFPLAN_CWS!$E145</f>
        <v>0.8</v>
      </c>
      <c r="AL467" s="23">
        <f>STAFFPLAN_CWS!$E145</f>
        <v>0.8</v>
      </c>
      <c r="AM467" s="23">
        <f>STAFFPLAN_CWS!$E145</f>
        <v>0.8</v>
      </c>
      <c r="AN467" s="23">
        <f>STAFFPLAN_CWS!$E145</f>
        <v>0.8</v>
      </c>
      <c r="AO467" s="23">
        <f>STAFFPLAN_CWS!$E145</f>
        <v>0.8</v>
      </c>
      <c r="AP467" s="23">
        <f>STAFFPLAN_CWS!$E145</f>
        <v>0.8</v>
      </c>
      <c r="AQ467" s="23">
        <f>STAFFPLAN_CWS!$E145</f>
        <v>0.8</v>
      </c>
      <c r="AR467" s="23">
        <f>STAFFPLAN_CWS!$F145</f>
        <v>0.9</v>
      </c>
      <c r="AS467" s="23">
        <f>STAFFPLAN_CWS!$F145</f>
        <v>0.9</v>
      </c>
      <c r="AT467" s="23">
        <f>STAFFPLAN_CWS!$F145</f>
        <v>0.9</v>
      </c>
      <c r="AU467" s="23">
        <f>STAFFPLAN_CWS!$F145</f>
        <v>0.9</v>
      </c>
      <c r="AV467" s="23">
        <f>STAFFPLAN_CWS!$F145</f>
        <v>0.9</v>
      </c>
      <c r="AW467" s="23">
        <f>STAFFPLAN_CWS!$F145</f>
        <v>0.9</v>
      </c>
      <c r="AX467" s="23">
        <f>STAFFPLAN_CWS!$F145</f>
        <v>0.9</v>
      </c>
      <c r="AY467" s="23">
        <f>STAFFPLAN_CWS!$F145</f>
        <v>0.9</v>
      </c>
      <c r="AZ467" s="23">
        <f>STAFFPLAN_CWS!$F145</f>
        <v>0.9</v>
      </c>
      <c r="BA467" s="23">
        <f>STAFFPLAN_CWS!$F145</f>
        <v>0.9</v>
      </c>
      <c r="BB467" s="23">
        <f>STAFFPLAN_CWS!$F145</f>
        <v>0.9</v>
      </c>
      <c r="BC467" s="23">
        <f>STAFFPLAN_CWS!$F145</f>
        <v>0.9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7">G466*G467</f>
        <v>0</v>
      </c>
      <c r="H468" s="26">
        <f t="shared" si="297"/>
        <v>0</v>
      </c>
      <c r="I468" s="26">
        <f t="shared" si="297"/>
        <v>0</v>
      </c>
      <c r="J468" s="26">
        <f t="shared" si="297"/>
        <v>0</v>
      </c>
      <c r="K468" s="26">
        <f t="shared" si="297"/>
        <v>0</v>
      </c>
      <c r="L468" s="26">
        <f t="shared" si="297"/>
        <v>0</v>
      </c>
      <c r="M468" s="26">
        <f t="shared" si="297"/>
        <v>0</v>
      </c>
      <c r="N468" s="26">
        <f t="shared" si="297"/>
        <v>0</v>
      </c>
      <c r="O468" s="26">
        <f t="shared" si="297"/>
        <v>0</v>
      </c>
      <c r="P468" s="26">
        <f t="shared" si="297"/>
        <v>0</v>
      </c>
      <c r="Q468" s="26">
        <f t="shared" si="297"/>
        <v>0</v>
      </c>
      <c r="R468" s="26">
        <f t="shared" si="297"/>
        <v>0</v>
      </c>
      <c r="S468" s="26">
        <f t="shared" si="297"/>
        <v>0</v>
      </c>
      <c r="T468" s="26">
        <f t="shared" si="297"/>
        <v>0</v>
      </c>
      <c r="U468" s="26">
        <f t="shared" si="297"/>
        <v>0</v>
      </c>
      <c r="V468" s="26">
        <f t="shared" si="297"/>
        <v>0</v>
      </c>
      <c r="W468" s="26">
        <f t="shared" si="297"/>
        <v>0</v>
      </c>
      <c r="X468" s="26">
        <f t="shared" si="297"/>
        <v>0</v>
      </c>
      <c r="Y468" s="26">
        <f t="shared" si="297"/>
        <v>0</v>
      </c>
      <c r="Z468" s="26">
        <f t="shared" si="297"/>
        <v>0</v>
      </c>
      <c r="AA468" s="26">
        <f t="shared" si="297"/>
        <v>0</v>
      </c>
      <c r="AB468" s="26">
        <f t="shared" si="297"/>
        <v>0</v>
      </c>
      <c r="AC468" s="26">
        <f t="shared" si="297"/>
        <v>0</v>
      </c>
      <c r="AD468" s="26">
        <f t="shared" si="297"/>
        <v>0</v>
      </c>
      <c r="AE468" s="26">
        <f t="shared" si="297"/>
        <v>0</v>
      </c>
      <c r="AF468" s="26">
        <f t="shared" si="297"/>
        <v>0</v>
      </c>
      <c r="AG468" s="26">
        <f t="shared" si="297"/>
        <v>0</v>
      </c>
      <c r="AH468" s="26">
        <f t="shared" si="297"/>
        <v>0</v>
      </c>
      <c r="AI468" s="26">
        <f t="shared" si="297"/>
        <v>0</v>
      </c>
      <c r="AJ468" s="26">
        <f t="shared" si="297"/>
        <v>0</v>
      </c>
      <c r="AK468" s="26">
        <f t="shared" si="297"/>
        <v>0</v>
      </c>
      <c r="AL468" s="26">
        <f t="shared" si="297"/>
        <v>0</v>
      </c>
      <c r="AM468" s="26">
        <f t="shared" ref="AM468:BO468" si="298">AM466*AM467</f>
        <v>0</v>
      </c>
      <c r="AN468" s="26">
        <f t="shared" si="298"/>
        <v>0</v>
      </c>
      <c r="AO468" s="26">
        <f t="shared" si="298"/>
        <v>0</v>
      </c>
      <c r="AP468" s="26">
        <f t="shared" si="298"/>
        <v>0</v>
      </c>
      <c r="AQ468" s="26">
        <f t="shared" si="298"/>
        <v>0</v>
      </c>
      <c r="AR468" s="26">
        <f t="shared" si="298"/>
        <v>0</v>
      </c>
      <c r="AS468" s="26">
        <f t="shared" si="298"/>
        <v>0</v>
      </c>
      <c r="AT468" s="26">
        <f t="shared" si="298"/>
        <v>0</v>
      </c>
      <c r="AU468" s="26">
        <f t="shared" si="298"/>
        <v>0</v>
      </c>
      <c r="AV468" s="26">
        <f t="shared" si="298"/>
        <v>0</v>
      </c>
      <c r="AW468" s="26">
        <f t="shared" si="298"/>
        <v>0</v>
      </c>
      <c r="AX468" s="26">
        <f t="shared" si="298"/>
        <v>0</v>
      </c>
      <c r="AY468" s="26">
        <f t="shared" si="298"/>
        <v>0</v>
      </c>
      <c r="AZ468" s="26">
        <f t="shared" si="298"/>
        <v>0</v>
      </c>
      <c r="BA468" s="26">
        <f t="shared" si="298"/>
        <v>0</v>
      </c>
      <c r="BB468" s="26">
        <f t="shared" si="298"/>
        <v>0</v>
      </c>
      <c r="BC468" s="26">
        <f t="shared" si="298"/>
        <v>0</v>
      </c>
      <c r="BD468" s="26">
        <f t="shared" si="298"/>
        <v>0</v>
      </c>
      <c r="BE468" s="26">
        <f t="shared" si="298"/>
        <v>0</v>
      </c>
      <c r="BF468" s="26">
        <f t="shared" si="298"/>
        <v>0</v>
      </c>
      <c r="BG468" s="26">
        <f t="shared" si="298"/>
        <v>0</v>
      </c>
      <c r="BH468" s="26">
        <f t="shared" si="298"/>
        <v>0</v>
      </c>
      <c r="BI468" s="26">
        <f t="shared" si="298"/>
        <v>0</v>
      </c>
      <c r="BJ468" s="26">
        <f t="shared" si="298"/>
        <v>0</v>
      </c>
      <c r="BK468" s="26">
        <f t="shared" si="298"/>
        <v>0</v>
      </c>
      <c r="BL468" s="26">
        <f t="shared" si="298"/>
        <v>0</v>
      </c>
      <c r="BM468" s="26">
        <f t="shared" si="298"/>
        <v>0</v>
      </c>
      <c r="BN468" s="26">
        <f t="shared" si="298"/>
        <v>0</v>
      </c>
      <c r="BO468" s="26">
        <f t="shared" si="298"/>
        <v>0</v>
      </c>
    </row>
    <row r="469" spans="1:67" hidden="1" outlineLevel="2" x14ac:dyDescent="0.15">
      <c r="A469" s="47" t="s">
        <v>759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299">G468+G469</f>
        <v>0</v>
      </c>
      <c r="H470" s="26">
        <f t="shared" si="299"/>
        <v>0</v>
      </c>
      <c r="I470" s="26">
        <f t="shared" si="299"/>
        <v>0</v>
      </c>
      <c r="J470" s="26">
        <f t="shared" si="299"/>
        <v>0</v>
      </c>
      <c r="K470" s="26">
        <f t="shared" si="299"/>
        <v>0</v>
      </c>
      <c r="L470" s="26">
        <f t="shared" si="299"/>
        <v>0</v>
      </c>
      <c r="M470" s="26">
        <f t="shared" si="299"/>
        <v>0</v>
      </c>
      <c r="N470" s="26">
        <f t="shared" si="299"/>
        <v>0</v>
      </c>
      <c r="O470" s="26">
        <f t="shared" si="299"/>
        <v>0</v>
      </c>
      <c r="P470" s="26">
        <f t="shared" si="299"/>
        <v>0</v>
      </c>
      <c r="Q470" s="26">
        <f t="shared" si="299"/>
        <v>0</v>
      </c>
      <c r="R470" s="26">
        <f t="shared" si="299"/>
        <v>0</v>
      </c>
      <c r="S470" s="26">
        <f t="shared" si="299"/>
        <v>0</v>
      </c>
      <c r="T470" s="26">
        <f t="shared" si="299"/>
        <v>0</v>
      </c>
      <c r="U470" s="26">
        <f t="shared" si="299"/>
        <v>0</v>
      </c>
      <c r="V470" s="26">
        <f t="shared" si="299"/>
        <v>0</v>
      </c>
      <c r="W470" s="26">
        <f t="shared" si="299"/>
        <v>0</v>
      </c>
      <c r="X470" s="26">
        <f t="shared" si="299"/>
        <v>0</v>
      </c>
      <c r="Y470" s="26">
        <f t="shared" si="299"/>
        <v>0</v>
      </c>
      <c r="Z470" s="26">
        <f t="shared" si="299"/>
        <v>0</v>
      </c>
      <c r="AA470" s="26">
        <f t="shared" si="299"/>
        <v>0</v>
      </c>
      <c r="AB470" s="26">
        <f t="shared" si="299"/>
        <v>0</v>
      </c>
      <c r="AC470" s="26">
        <f t="shared" si="299"/>
        <v>0</v>
      </c>
      <c r="AD470" s="26">
        <f t="shared" si="299"/>
        <v>0</v>
      </c>
      <c r="AE470" s="26">
        <f t="shared" si="299"/>
        <v>0</v>
      </c>
      <c r="AF470" s="26">
        <f t="shared" si="299"/>
        <v>0</v>
      </c>
      <c r="AG470" s="26">
        <f t="shared" si="299"/>
        <v>0</v>
      </c>
      <c r="AH470" s="26">
        <f t="shared" si="299"/>
        <v>0</v>
      </c>
      <c r="AI470" s="26">
        <f t="shared" si="299"/>
        <v>0</v>
      </c>
      <c r="AJ470" s="26">
        <f t="shared" si="299"/>
        <v>0</v>
      </c>
      <c r="AK470" s="26">
        <f t="shared" si="299"/>
        <v>0</v>
      </c>
      <c r="AL470" s="26">
        <f t="shared" si="299"/>
        <v>0</v>
      </c>
      <c r="AM470" s="26">
        <f t="shared" ref="AM470:BO470" si="300">AM468+AM469</f>
        <v>0</v>
      </c>
      <c r="AN470" s="26">
        <f t="shared" si="300"/>
        <v>0</v>
      </c>
      <c r="AO470" s="26">
        <f t="shared" si="300"/>
        <v>0</v>
      </c>
      <c r="AP470" s="26">
        <f t="shared" si="300"/>
        <v>0</v>
      </c>
      <c r="AQ470" s="26">
        <f t="shared" si="300"/>
        <v>0</v>
      </c>
      <c r="AR470" s="26">
        <f t="shared" si="300"/>
        <v>0</v>
      </c>
      <c r="AS470" s="26">
        <f t="shared" si="300"/>
        <v>0</v>
      </c>
      <c r="AT470" s="26">
        <f t="shared" si="300"/>
        <v>0</v>
      </c>
      <c r="AU470" s="26">
        <f t="shared" si="300"/>
        <v>0</v>
      </c>
      <c r="AV470" s="26">
        <f t="shared" si="300"/>
        <v>0</v>
      </c>
      <c r="AW470" s="26">
        <f t="shared" si="300"/>
        <v>0</v>
      </c>
      <c r="AX470" s="26">
        <f t="shared" si="300"/>
        <v>0</v>
      </c>
      <c r="AY470" s="26">
        <f t="shared" si="300"/>
        <v>0</v>
      </c>
      <c r="AZ470" s="26">
        <f t="shared" si="300"/>
        <v>0</v>
      </c>
      <c r="BA470" s="26">
        <f t="shared" si="300"/>
        <v>0</v>
      </c>
      <c r="BB470" s="26">
        <f t="shared" si="300"/>
        <v>0</v>
      </c>
      <c r="BC470" s="26">
        <f t="shared" si="300"/>
        <v>0</v>
      </c>
      <c r="BD470" s="26">
        <f t="shared" si="300"/>
        <v>0</v>
      </c>
      <c r="BE470" s="26">
        <f t="shared" si="300"/>
        <v>0</v>
      </c>
      <c r="BF470" s="26">
        <f t="shared" si="300"/>
        <v>0</v>
      </c>
      <c r="BG470" s="26">
        <f t="shared" si="300"/>
        <v>0</v>
      </c>
      <c r="BH470" s="26">
        <f t="shared" si="300"/>
        <v>0</v>
      </c>
      <c r="BI470" s="26">
        <f t="shared" si="300"/>
        <v>0</v>
      </c>
      <c r="BJ470" s="26">
        <f t="shared" si="300"/>
        <v>0</v>
      </c>
      <c r="BK470" s="26">
        <f t="shared" si="300"/>
        <v>0</v>
      </c>
      <c r="BL470" s="26">
        <f t="shared" si="300"/>
        <v>0</v>
      </c>
      <c r="BM470" s="26">
        <f t="shared" si="300"/>
        <v>0</v>
      </c>
      <c r="BN470" s="26">
        <f t="shared" si="300"/>
        <v>0</v>
      </c>
      <c r="BO470" s="26">
        <f t="shared" si="300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1">G113*$C113</f>
        <v>0</v>
      </c>
      <c r="H472" s="26">
        <f t="shared" si="301"/>
        <v>0</v>
      </c>
      <c r="I472" s="26">
        <f t="shared" si="301"/>
        <v>0</v>
      </c>
      <c r="J472" s="26">
        <f t="shared" si="301"/>
        <v>0</v>
      </c>
      <c r="K472" s="26">
        <f t="shared" si="301"/>
        <v>0</v>
      </c>
      <c r="L472" s="26">
        <f t="shared" si="301"/>
        <v>0</v>
      </c>
      <c r="M472" s="26">
        <f t="shared" si="301"/>
        <v>0</v>
      </c>
      <c r="N472" s="26">
        <f t="shared" si="301"/>
        <v>0</v>
      </c>
      <c r="O472" s="26">
        <f t="shared" si="301"/>
        <v>0</v>
      </c>
      <c r="P472" s="26">
        <f t="shared" si="301"/>
        <v>0</v>
      </c>
      <c r="Q472" s="26">
        <f t="shared" si="301"/>
        <v>0</v>
      </c>
      <c r="R472" s="26">
        <f t="shared" si="301"/>
        <v>0</v>
      </c>
      <c r="S472" s="26">
        <f t="shared" si="301"/>
        <v>0</v>
      </c>
      <c r="T472" s="26">
        <f t="shared" si="301"/>
        <v>0</v>
      </c>
      <c r="U472" s="26">
        <f t="shared" si="301"/>
        <v>0</v>
      </c>
      <c r="V472" s="26">
        <f t="shared" si="301"/>
        <v>0</v>
      </c>
      <c r="W472" s="26">
        <f t="shared" si="301"/>
        <v>0</v>
      </c>
      <c r="X472" s="26">
        <f t="shared" si="301"/>
        <v>0</v>
      </c>
      <c r="Y472" s="26">
        <f t="shared" si="301"/>
        <v>0</v>
      </c>
      <c r="Z472" s="26">
        <f t="shared" si="301"/>
        <v>0</v>
      </c>
      <c r="AA472" s="26">
        <f t="shared" si="301"/>
        <v>0</v>
      </c>
      <c r="AB472" s="26">
        <f t="shared" si="301"/>
        <v>0</v>
      </c>
      <c r="AC472" s="26">
        <f t="shared" si="301"/>
        <v>0</v>
      </c>
      <c r="AD472" s="26">
        <f t="shared" si="301"/>
        <v>0</v>
      </c>
      <c r="AE472" s="26">
        <f t="shared" si="301"/>
        <v>0</v>
      </c>
      <c r="AF472" s="26">
        <f t="shared" si="301"/>
        <v>0</v>
      </c>
      <c r="AG472" s="26">
        <f t="shared" si="301"/>
        <v>0</v>
      </c>
      <c r="AH472" s="26">
        <f t="shared" si="301"/>
        <v>0</v>
      </c>
      <c r="AI472" s="26">
        <f t="shared" si="301"/>
        <v>0</v>
      </c>
      <c r="AJ472" s="26">
        <f t="shared" si="301"/>
        <v>0</v>
      </c>
      <c r="AK472" s="26">
        <f t="shared" si="301"/>
        <v>0</v>
      </c>
      <c r="AL472" s="26">
        <f t="shared" si="301"/>
        <v>0</v>
      </c>
      <c r="AM472" s="26">
        <f t="shared" ref="AM472:BO472" si="302">AM113*$C113</f>
        <v>0</v>
      </c>
      <c r="AN472" s="26">
        <f t="shared" si="302"/>
        <v>0</v>
      </c>
      <c r="AO472" s="26">
        <f t="shared" si="302"/>
        <v>0</v>
      </c>
      <c r="AP472" s="26">
        <f t="shared" si="302"/>
        <v>0</v>
      </c>
      <c r="AQ472" s="26">
        <f t="shared" si="302"/>
        <v>0</v>
      </c>
      <c r="AR472" s="26">
        <f t="shared" si="302"/>
        <v>0</v>
      </c>
      <c r="AS472" s="26">
        <f t="shared" si="302"/>
        <v>0</v>
      </c>
      <c r="AT472" s="26">
        <f t="shared" si="302"/>
        <v>0</v>
      </c>
      <c r="AU472" s="26">
        <f t="shared" si="302"/>
        <v>0</v>
      </c>
      <c r="AV472" s="26">
        <f t="shared" si="302"/>
        <v>0</v>
      </c>
      <c r="AW472" s="26">
        <f t="shared" si="302"/>
        <v>0</v>
      </c>
      <c r="AX472" s="26">
        <f t="shared" si="302"/>
        <v>0</v>
      </c>
      <c r="AY472" s="26">
        <f t="shared" si="302"/>
        <v>0</v>
      </c>
      <c r="AZ472" s="26">
        <f t="shared" si="302"/>
        <v>0</v>
      </c>
      <c r="BA472" s="26">
        <f t="shared" si="302"/>
        <v>0</v>
      </c>
      <c r="BB472" s="26">
        <f t="shared" si="302"/>
        <v>0</v>
      </c>
      <c r="BC472" s="26">
        <f t="shared" si="302"/>
        <v>0</v>
      </c>
      <c r="BD472" s="26">
        <f t="shared" si="302"/>
        <v>0</v>
      </c>
      <c r="BE472" s="26">
        <f t="shared" si="302"/>
        <v>0</v>
      </c>
      <c r="BF472" s="26">
        <f t="shared" si="302"/>
        <v>0</v>
      </c>
      <c r="BG472" s="26">
        <f t="shared" si="302"/>
        <v>0</v>
      </c>
      <c r="BH472" s="26">
        <f t="shared" si="302"/>
        <v>0</v>
      </c>
      <c r="BI472" s="26">
        <f t="shared" si="302"/>
        <v>0</v>
      </c>
      <c r="BJ472" s="26">
        <f t="shared" si="302"/>
        <v>0</v>
      </c>
      <c r="BK472" s="26">
        <f t="shared" si="302"/>
        <v>0</v>
      </c>
      <c r="BL472" s="26">
        <f t="shared" si="302"/>
        <v>0</v>
      </c>
      <c r="BM472" s="26">
        <f t="shared" si="302"/>
        <v>0</v>
      </c>
      <c r="BN472" s="26">
        <f t="shared" si="302"/>
        <v>0</v>
      </c>
      <c r="BO472" s="26">
        <f t="shared" si="302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3">G115*$C115</f>
        <v>0</v>
      </c>
      <c r="H475" s="26">
        <f t="shared" si="303"/>
        <v>0</v>
      </c>
      <c r="I475" s="26">
        <f t="shared" si="303"/>
        <v>0</v>
      </c>
      <c r="J475" s="26">
        <f t="shared" si="303"/>
        <v>0</v>
      </c>
      <c r="K475" s="26">
        <f t="shared" si="303"/>
        <v>0</v>
      </c>
      <c r="L475" s="26">
        <f t="shared" si="303"/>
        <v>0</v>
      </c>
      <c r="M475" s="26">
        <f t="shared" si="303"/>
        <v>0</v>
      </c>
      <c r="N475" s="26">
        <f t="shared" si="303"/>
        <v>0</v>
      </c>
      <c r="O475" s="26">
        <f t="shared" si="303"/>
        <v>0</v>
      </c>
      <c r="P475" s="26">
        <f t="shared" si="303"/>
        <v>0</v>
      </c>
      <c r="Q475" s="26">
        <f t="shared" si="303"/>
        <v>0</v>
      </c>
      <c r="R475" s="26">
        <f t="shared" si="303"/>
        <v>0</v>
      </c>
      <c r="S475" s="26">
        <f t="shared" si="303"/>
        <v>0</v>
      </c>
      <c r="T475" s="26">
        <f t="shared" si="303"/>
        <v>0</v>
      </c>
      <c r="U475" s="26">
        <f t="shared" si="303"/>
        <v>0</v>
      </c>
      <c r="V475" s="26">
        <f t="shared" si="303"/>
        <v>0</v>
      </c>
      <c r="W475" s="26">
        <f t="shared" si="303"/>
        <v>0</v>
      </c>
      <c r="X475" s="26">
        <f t="shared" si="303"/>
        <v>0</v>
      </c>
      <c r="Y475" s="26">
        <f t="shared" si="303"/>
        <v>0</v>
      </c>
      <c r="Z475" s="26">
        <f t="shared" si="303"/>
        <v>0</v>
      </c>
      <c r="AA475" s="26">
        <f t="shared" si="303"/>
        <v>0</v>
      </c>
      <c r="AB475" s="26">
        <f t="shared" si="303"/>
        <v>0</v>
      </c>
      <c r="AC475" s="26">
        <f t="shared" si="303"/>
        <v>0</v>
      </c>
      <c r="AD475" s="26">
        <f t="shared" si="303"/>
        <v>0</v>
      </c>
      <c r="AE475" s="26">
        <f t="shared" si="303"/>
        <v>0</v>
      </c>
      <c r="AF475" s="26">
        <f t="shared" si="303"/>
        <v>0</v>
      </c>
      <c r="AG475" s="26">
        <f t="shared" si="303"/>
        <v>0</v>
      </c>
      <c r="AH475" s="26">
        <f t="shared" si="303"/>
        <v>0</v>
      </c>
      <c r="AI475" s="26">
        <f t="shared" si="303"/>
        <v>0</v>
      </c>
      <c r="AJ475" s="26">
        <f t="shared" si="303"/>
        <v>0</v>
      </c>
      <c r="AK475" s="26">
        <f t="shared" si="303"/>
        <v>0</v>
      </c>
      <c r="AL475" s="26">
        <f t="shared" si="303"/>
        <v>0</v>
      </c>
      <c r="AM475" s="26">
        <f t="shared" ref="AM475:BO475" si="304">AM115*$C115</f>
        <v>0</v>
      </c>
      <c r="AN475" s="26">
        <f t="shared" si="304"/>
        <v>0</v>
      </c>
      <c r="AO475" s="26">
        <f t="shared" si="304"/>
        <v>0</v>
      </c>
      <c r="AP475" s="26">
        <f t="shared" si="304"/>
        <v>0</v>
      </c>
      <c r="AQ475" s="26">
        <f t="shared" si="304"/>
        <v>0</v>
      </c>
      <c r="AR475" s="26">
        <f t="shared" si="304"/>
        <v>0</v>
      </c>
      <c r="AS475" s="26">
        <f t="shared" si="304"/>
        <v>0</v>
      </c>
      <c r="AT475" s="26">
        <f t="shared" si="304"/>
        <v>0</v>
      </c>
      <c r="AU475" s="26">
        <f t="shared" si="304"/>
        <v>0</v>
      </c>
      <c r="AV475" s="26">
        <f t="shared" si="304"/>
        <v>0</v>
      </c>
      <c r="AW475" s="26">
        <f t="shared" si="304"/>
        <v>0</v>
      </c>
      <c r="AX475" s="26">
        <f t="shared" si="304"/>
        <v>0</v>
      </c>
      <c r="AY475" s="26">
        <f t="shared" si="304"/>
        <v>0</v>
      </c>
      <c r="AZ475" s="26">
        <f t="shared" si="304"/>
        <v>0</v>
      </c>
      <c r="BA475" s="26">
        <f t="shared" si="304"/>
        <v>0</v>
      </c>
      <c r="BB475" s="26">
        <f t="shared" si="304"/>
        <v>0</v>
      </c>
      <c r="BC475" s="26">
        <f t="shared" si="304"/>
        <v>0</v>
      </c>
      <c r="BD475" s="26">
        <f t="shared" si="304"/>
        <v>0</v>
      </c>
      <c r="BE475" s="26">
        <f t="shared" si="304"/>
        <v>0</v>
      </c>
      <c r="BF475" s="26">
        <f t="shared" si="304"/>
        <v>0</v>
      </c>
      <c r="BG475" s="26">
        <f t="shared" si="304"/>
        <v>0</v>
      </c>
      <c r="BH475" s="26">
        <f t="shared" si="304"/>
        <v>0</v>
      </c>
      <c r="BI475" s="26">
        <f t="shared" si="304"/>
        <v>0</v>
      </c>
      <c r="BJ475" s="26">
        <f t="shared" si="304"/>
        <v>0</v>
      </c>
      <c r="BK475" s="26">
        <f t="shared" si="304"/>
        <v>0</v>
      </c>
      <c r="BL475" s="26">
        <f t="shared" si="304"/>
        <v>0</v>
      </c>
      <c r="BM475" s="26">
        <f t="shared" si="304"/>
        <v>0</v>
      </c>
      <c r="BN475" s="26">
        <f t="shared" si="304"/>
        <v>0</v>
      </c>
      <c r="BO475" s="26">
        <f t="shared" si="304"/>
        <v>0</v>
      </c>
    </row>
    <row r="476" spans="1:67" hidden="1" outlineLevel="2" x14ac:dyDescent="0.15">
      <c r="A476" s="47" t="s">
        <v>62</v>
      </c>
      <c r="G476" s="23">
        <f>STAFFPLAN_CWS!$B149</f>
        <v>0.6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0.8</v>
      </c>
      <c r="AG476" s="23">
        <f>STAFFPLAN_CWS!$E149</f>
        <v>0.8</v>
      </c>
      <c r="AH476" s="23">
        <f>STAFFPLAN_CWS!$E149</f>
        <v>0.8</v>
      </c>
      <c r="AI476" s="23">
        <f>STAFFPLAN_CWS!$E149</f>
        <v>0.8</v>
      </c>
      <c r="AJ476" s="23">
        <f>STAFFPLAN_CWS!$E149</f>
        <v>0.8</v>
      </c>
      <c r="AK476" s="23">
        <f>STAFFPLAN_CWS!$E149</f>
        <v>0.8</v>
      </c>
      <c r="AL476" s="23">
        <f>STAFFPLAN_CWS!$E149</f>
        <v>0.8</v>
      </c>
      <c r="AM476" s="23">
        <f>STAFFPLAN_CWS!$E149</f>
        <v>0.8</v>
      </c>
      <c r="AN476" s="23">
        <f>STAFFPLAN_CWS!$E149</f>
        <v>0.8</v>
      </c>
      <c r="AO476" s="23">
        <f>STAFFPLAN_CWS!$E149</f>
        <v>0.8</v>
      </c>
      <c r="AP476" s="23">
        <f>STAFFPLAN_CWS!$E149</f>
        <v>0.8</v>
      </c>
      <c r="AQ476" s="23">
        <f>STAFFPLAN_CWS!$E149</f>
        <v>0.8</v>
      </c>
      <c r="AR476" s="23">
        <f>STAFFPLAN_CWS!$F149</f>
        <v>0.9</v>
      </c>
      <c r="AS476" s="23">
        <f>STAFFPLAN_CWS!$F149</f>
        <v>0.9</v>
      </c>
      <c r="AT476" s="23">
        <f>STAFFPLAN_CWS!$F149</f>
        <v>0.9</v>
      </c>
      <c r="AU476" s="23">
        <f>STAFFPLAN_CWS!$F149</f>
        <v>0.9</v>
      </c>
      <c r="AV476" s="23">
        <f>STAFFPLAN_CWS!$F149</f>
        <v>0.9</v>
      </c>
      <c r="AW476" s="23">
        <f>STAFFPLAN_CWS!$F149</f>
        <v>0.9</v>
      </c>
      <c r="AX476" s="23">
        <f>STAFFPLAN_CWS!$F149</f>
        <v>0.9</v>
      </c>
      <c r="AY476" s="23">
        <f>STAFFPLAN_CWS!$F149</f>
        <v>0.9</v>
      </c>
      <c r="AZ476" s="23">
        <f>STAFFPLAN_CWS!$F149</f>
        <v>0.9</v>
      </c>
      <c r="BA476" s="23">
        <f>STAFFPLAN_CWS!$F149</f>
        <v>0.9</v>
      </c>
      <c r="BB476" s="23">
        <f>STAFFPLAN_CWS!$F149</f>
        <v>0.9</v>
      </c>
      <c r="BC476" s="23">
        <f>STAFFPLAN_CWS!$F149</f>
        <v>0.9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5">G475*G476</f>
        <v>0</v>
      </c>
      <c r="H477" s="26">
        <f t="shared" si="305"/>
        <v>0</v>
      </c>
      <c r="I477" s="26">
        <f t="shared" si="305"/>
        <v>0</v>
      </c>
      <c r="J477" s="26">
        <f t="shared" si="305"/>
        <v>0</v>
      </c>
      <c r="K477" s="26">
        <f t="shared" si="305"/>
        <v>0</v>
      </c>
      <c r="L477" s="26">
        <f t="shared" si="305"/>
        <v>0</v>
      </c>
      <c r="M477" s="26">
        <f t="shared" si="305"/>
        <v>0</v>
      </c>
      <c r="N477" s="26">
        <f t="shared" si="305"/>
        <v>0</v>
      </c>
      <c r="O477" s="26">
        <f t="shared" si="305"/>
        <v>0</v>
      </c>
      <c r="P477" s="26">
        <f t="shared" si="305"/>
        <v>0</v>
      </c>
      <c r="Q477" s="26">
        <f t="shared" si="305"/>
        <v>0</v>
      </c>
      <c r="R477" s="26">
        <f t="shared" si="305"/>
        <v>0</v>
      </c>
      <c r="S477" s="26">
        <f t="shared" si="305"/>
        <v>0</v>
      </c>
      <c r="T477" s="26">
        <f t="shared" si="305"/>
        <v>0</v>
      </c>
      <c r="U477" s="26">
        <f t="shared" si="305"/>
        <v>0</v>
      </c>
      <c r="V477" s="26">
        <f t="shared" si="305"/>
        <v>0</v>
      </c>
      <c r="W477" s="26">
        <f t="shared" si="305"/>
        <v>0</v>
      </c>
      <c r="X477" s="26">
        <f t="shared" si="305"/>
        <v>0</v>
      </c>
      <c r="Y477" s="26">
        <f t="shared" si="305"/>
        <v>0</v>
      </c>
      <c r="Z477" s="26">
        <f t="shared" si="305"/>
        <v>0</v>
      </c>
      <c r="AA477" s="26">
        <f t="shared" si="305"/>
        <v>0</v>
      </c>
      <c r="AB477" s="26">
        <f t="shared" si="305"/>
        <v>0</v>
      </c>
      <c r="AC477" s="26">
        <f t="shared" si="305"/>
        <v>0</v>
      </c>
      <c r="AD477" s="26">
        <f t="shared" si="305"/>
        <v>0</v>
      </c>
      <c r="AE477" s="26">
        <f t="shared" si="305"/>
        <v>0</v>
      </c>
      <c r="AF477" s="26">
        <f t="shared" si="305"/>
        <v>0</v>
      </c>
      <c r="AG477" s="26">
        <f t="shared" si="305"/>
        <v>0</v>
      </c>
      <c r="AH477" s="26">
        <f t="shared" si="305"/>
        <v>0</v>
      </c>
      <c r="AI477" s="26">
        <f t="shared" si="305"/>
        <v>0</v>
      </c>
      <c r="AJ477" s="26">
        <f t="shared" si="305"/>
        <v>0</v>
      </c>
      <c r="AK477" s="26">
        <f t="shared" si="305"/>
        <v>0</v>
      </c>
      <c r="AL477" s="26">
        <f t="shared" si="305"/>
        <v>0</v>
      </c>
      <c r="AM477" s="26">
        <f t="shared" ref="AM477:BO477" si="306">AM475*AM476</f>
        <v>0</v>
      </c>
      <c r="AN477" s="26">
        <f t="shared" si="306"/>
        <v>0</v>
      </c>
      <c r="AO477" s="26">
        <f t="shared" si="306"/>
        <v>0</v>
      </c>
      <c r="AP477" s="26">
        <f t="shared" si="306"/>
        <v>0</v>
      </c>
      <c r="AQ477" s="26">
        <f t="shared" si="306"/>
        <v>0</v>
      </c>
      <c r="AR477" s="26">
        <f t="shared" si="306"/>
        <v>0</v>
      </c>
      <c r="AS477" s="26">
        <f t="shared" si="306"/>
        <v>0</v>
      </c>
      <c r="AT477" s="26">
        <f t="shared" si="306"/>
        <v>0</v>
      </c>
      <c r="AU477" s="26">
        <f t="shared" si="306"/>
        <v>0</v>
      </c>
      <c r="AV477" s="26">
        <f t="shared" si="306"/>
        <v>0</v>
      </c>
      <c r="AW477" s="26">
        <f t="shared" si="306"/>
        <v>0</v>
      </c>
      <c r="AX477" s="26">
        <f t="shared" si="306"/>
        <v>0</v>
      </c>
      <c r="AY477" s="26">
        <f t="shared" si="306"/>
        <v>0</v>
      </c>
      <c r="AZ477" s="26">
        <f t="shared" si="306"/>
        <v>0</v>
      </c>
      <c r="BA477" s="26">
        <f t="shared" si="306"/>
        <v>0</v>
      </c>
      <c r="BB477" s="26">
        <f t="shared" si="306"/>
        <v>0</v>
      </c>
      <c r="BC477" s="26">
        <f t="shared" si="306"/>
        <v>0</v>
      </c>
      <c r="BD477" s="26">
        <f t="shared" si="306"/>
        <v>0</v>
      </c>
      <c r="BE477" s="26">
        <f t="shared" si="306"/>
        <v>0</v>
      </c>
      <c r="BF477" s="26">
        <f t="shared" si="306"/>
        <v>0</v>
      </c>
      <c r="BG477" s="26">
        <f t="shared" si="306"/>
        <v>0</v>
      </c>
      <c r="BH477" s="26">
        <f t="shared" si="306"/>
        <v>0</v>
      </c>
      <c r="BI477" s="26">
        <f t="shared" si="306"/>
        <v>0</v>
      </c>
      <c r="BJ477" s="26">
        <f t="shared" si="306"/>
        <v>0</v>
      </c>
      <c r="BK477" s="26">
        <f t="shared" si="306"/>
        <v>0</v>
      </c>
      <c r="BL477" s="26">
        <f t="shared" si="306"/>
        <v>0</v>
      </c>
      <c r="BM477" s="26">
        <f t="shared" si="306"/>
        <v>0</v>
      </c>
      <c r="BN477" s="26">
        <f t="shared" si="306"/>
        <v>0</v>
      </c>
      <c r="BO477" s="26">
        <f t="shared" si="306"/>
        <v>0</v>
      </c>
    </row>
    <row r="478" spans="1:67" hidden="1" outlineLevel="2" x14ac:dyDescent="0.15">
      <c r="A478" s="47" t="s">
        <v>759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7">G477+G478</f>
        <v>0</v>
      </c>
      <c r="H479" s="26">
        <f t="shared" si="307"/>
        <v>0</v>
      </c>
      <c r="I479" s="26">
        <f t="shared" si="307"/>
        <v>0</v>
      </c>
      <c r="J479" s="26">
        <f t="shared" si="307"/>
        <v>0</v>
      </c>
      <c r="K479" s="26">
        <f t="shared" si="307"/>
        <v>0</v>
      </c>
      <c r="L479" s="26">
        <f t="shared" si="307"/>
        <v>0</v>
      </c>
      <c r="M479" s="26">
        <f t="shared" si="307"/>
        <v>0</v>
      </c>
      <c r="N479" s="26">
        <f t="shared" si="307"/>
        <v>0</v>
      </c>
      <c r="O479" s="26">
        <f t="shared" si="307"/>
        <v>0</v>
      </c>
      <c r="P479" s="26">
        <f t="shared" si="307"/>
        <v>0</v>
      </c>
      <c r="Q479" s="26">
        <f t="shared" si="307"/>
        <v>0</v>
      </c>
      <c r="R479" s="26">
        <f t="shared" si="307"/>
        <v>0</v>
      </c>
      <c r="S479" s="26">
        <f t="shared" si="307"/>
        <v>0</v>
      </c>
      <c r="T479" s="26">
        <f t="shared" si="307"/>
        <v>0</v>
      </c>
      <c r="U479" s="26">
        <f t="shared" si="307"/>
        <v>0</v>
      </c>
      <c r="V479" s="26">
        <f t="shared" si="307"/>
        <v>0</v>
      </c>
      <c r="W479" s="26">
        <f t="shared" si="307"/>
        <v>0</v>
      </c>
      <c r="X479" s="26">
        <f t="shared" si="307"/>
        <v>0</v>
      </c>
      <c r="Y479" s="26">
        <f t="shared" si="307"/>
        <v>0</v>
      </c>
      <c r="Z479" s="26">
        <f t="shared" si="307"/>
        <v>0</v>
      </c>
      <c r="AA479" s="26">
        <f t="shared" si="307"/>
        <v>0</v>
      </c>
      <c r="AB479" s="26">
        <f t="shared" si="307"/>
        <v>0</v>
      </c>
      <c r="AC479" s="26">
        <f t="shared" si="307"/>
        <v>0</v>
      </c>
      <c r="AD479" s="26">
        <f t="shared" si="307"/>
        <v>0</v>
      </c>
      <c r="AE479" s="26">
        <f t="shared" si="307"/>
        <v>0</v>
      </c>
      <c r="AF479" s="26">
        <f t="shared" si="307"/>
        <v>0</v>
      </c>
      <c r="AG479" s="26">
        <f t="shared" si="307"/>
        <v>0</v>
      </c>
      <c r="AH479" s="26">
        <f t="shared" si="307"/>
        <v>0</v>
      </c>
      <c r="AI479" s="26">
        <f t="shared" si="307"/>
        <v>0</v>
      </c>
      <c r="AJ479" s="26">
        <f t="shared" si="307"/>
        <v>0</v>
      </c>
      <c r="AK479" s="26">
        <f t="shared" si="307"/>
        <v>0</v>
      </c>
      <c r="AL479" s="26">
        <f t="shared" si="307"/>
        <v>0</v>
      </c>
      <c r="AM479" s="26">
        <f t="shared" ref="AM479:BO479" si="308">AM477+AM478</f>
        <v>0</v>
      </c>
      <c r="AN479" s="26">
        <f t="shared" si="308"/>
        <v>0</v>
      </c>
      <c r="AO479" s="26">
        <f t="shared" si="308"/>
        <v>0</v>
      </c>
      <c r="AP479" s="26">
        <f t="shared" si="308"/>
        <v>0</v>
      </c>
      <c r="AQ479" s="26">
        <f t="shared" si="308"/>
        <v>0</v>
      </c>
      <c r="AR479" s="26">
        <f t="shared" si="308"/>
        <v>0</v>
      </c>
      <c r="AS479" s="26">
        <f t="shared" si="308"/>
        <v>0</v>
      </c>
      <c r="AT479" s="26">
        <f t="shared" si="308"/>
        <v>0</v>
      </c>
      <c r="AU479" s="26">
        <f t="shared" si="308"/>
        <v>0</v>
      </c>
      <c r="AV479" s="26">
        <f t="shared" si="308"/>
        <v>0</v>
      </c>
      <c r="AW479" s="26">
        <f t="shared" si="308"/>
        <v>0</v>
      </c>
      <c r="AX479" s="26">
        <f t="shared" si="308"/>
        <v>0</v>
      </c>
      <c r="AY479" s="26">
        <f t="shared" si="308"/>
        <v>0</v>
      </c>
      <c r="AZ479" s="26">
        <f t="shared" si="308"/>
        <v>0</v>
      </c>
      <c r="BA479" s="26">
        <f t="shared" si="308"/>
        <v>0</v>
      </c>
      <c r="BB479" s="26">
        <f t="shared" si="308"/>
        <v>0</v>
      </c>
      <c r="BC479" s="26">
        <f t="shared" si="308"/>
        <v>0</v>
      </c>
      <c r="BD479" s="26">
        <f t="shared" si="308"/>
        <v>0</v>
      </c>
      <c r="BE479" s="26">
        <f t="shared" si="308"/>
        <v>0</v>
      </c>
      <c r="BF479" s="26">
        <f t="shared" si="308"/>
        <v>0</v>
      </c>
      <c r="BG479" s="26">
        <f t="shared" si="308"/>
        <v>0</v>
      </c>
      <c r="BH479" s="26">
        <f t="shared" si="308"/>
        <v>0</v>
      </c>
      <c r="BI479" s="26">
        <f t="shared" si="308"/>
        <v>0</v>
      </c>
      <c r="BJ479" s="26">
        <f t="shared" si="308"/>
        <v>0</v>
      </c>
      <c r="BK479" s="26">
        <f t="shared" si="308"/>
        <v>0</v>
      </c>
      <c r="BL479" s="26">
        <f t="shared" si="308"/>
        <v>0</v>
      </c>
      <c r="BM479" s="26">
        <f t="shared" si="308"/>
        <v>0</v>
      </c>
      <c r="BN479" s="26">
        <f t="shared" si="308"/>
        <v>0</v>
      </c>
      <c r="BO479" s="26">
        <f t="shared" si="308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09">G116*$C116</f>
        <v>0</v>
      </c>
      <c r="H481" s="26">
        <f t="shared" si="309"/>
        <v>0</v>
      </c>
      <c r="I481" s="26">
        <f t="shared" si="309"/>
        <v>0</v>
      </c>
      <c r="J481" s="26">
        <f t="shared" si="309"/>
        <v>0</v>
      </c>
      <c r="K481" s="26">
        <f t="shared" si="309"/>
        <v>0</v>
      </c>
      <c r="L481" s="26">
        <f t="shared" si="309"/>
        <v>0</v>
      </c>
      <c r="M481" s="26">
        <f t="shared" si="309"/>
        <v>0</v>
      </c>
      <c r="N481" s="26">
        <f t="shared" si="309"/>
        <v>0</v>
      </c>
      <c r="O481" s="26">
        <f t="shared" si="309"/>
        <v>0</v>
      </c>
      <c r="P481" s="26">
        <f t="shared" si="309"/>
        <v>0</v>
      </c>
      <c r="Q481" s="26">
        <f t="shared" si="309"/>
        <v>0</v>
      </c>
      <c r="R481" s="26">
        <f t="shared" si="309"/>
        <v>0</v>
      </c>
      <c r="S481" s="26">
        <f t="shared" si="309"/>
        <v>0</v>
      </c>
      <c r="T481" s="26">
        <f t="shared" si="309"/>
        <v>0</v>
      </c>
      <c r="U481" s="26">
        <f t="shared" si="309"/>
        <v>0</v>
      </c>
      <c r="V481" s="26">
        <f t="shared" si="309"/>
        <v>0</v>
      </c>
      <c r="W481" s="26">
        <f t="shared" si="309"/>
        <v>0</v>
      </c>
      <c r="X481" s="26">
        <f t="shared" si="309"/>
        <v>0</v>
      </c>
      <c r="Y481" s="26">
        <f t="shared" si="309"/>
        <v>0</v>
      </c>
      <c r="Z481" s="26">
        <f t="shared" si="309"/>
        <v>0</v>
      </c>
      <c r="AA481" s="26">
        <f t="shared" si="309"/>
        <v>0</v>
      </c>
      <c r="AB481" s="26">
        <f t="shared" si="309"/>
        <v>0</v>
      </c>
      <c r="AC481" s="26">
        <f t="shared" si="309"/>
        <v>0</v>
      </c>
      <c r="AD481" s="26">
        <f t="shared" si="309"/>
        <v>0</v>
      </c>
      <c r="AE481" s="26">
        <f t="shared" si="309"/>
        <v>0</v>
      </c>
      <c r="AF481" s="26">
        <f t="shared" si="309"/>
        <v>0</v>
      </c>
      <c r="AG481" s="26">
        <f t="shared" si="309"/>
        <v>0</v>
      </c>
      <c r="AH481" s="26">
        <f t="shared" si="309"/>
        <v>0</v>
      </c>
      <c r="AI481" s="26">
        <f t="shared" si="309"/>
        <v>0</v>
      </c>
      <c r="AJ481" s="26">
        <f t="shared" si="309"/>
        <v>0</v>
      </c>
      <c r="AK481" s="26">
        <f t="shared" si="309"/>
        <v>0</v>
      </c>
      <c r="AL481" s="26">
        <f t="shared" si="309"/>
        <v>0</v>
      </c>
      <c r="AM481" s="26">
        <f t="shared" ref="AM481:BO481" si="310">AM116*$C116</f>
        <v>0</v>
      </c>
      <c r="AN481" s="26">
        <f t="shared" si="310"/>
        <v>0</v>
      </c>
      <c r="AO481" s="26">
        <f t="shared" si="310"/>
        <v>0</v>
      </c>
      <c r="AP481" s="26">
        <f t="shared" si="310"/>
        <v>0</v>
      </c>
      <c r="AQ481" s="26">
        <f t="shared" si="310"/>
        <v>0</v>
      </c>
      <c r="AR481" s="26">
        <f t="shared" si="310"/>
        <v>0</v>
      </c>
      <c r="AS481" s="26">
        <f t="shared" si="310"/>
        <v>0</v>
      </c>
      <c r="AT481" s="26">
        <f t="shared" si="310"/>
        <v>0</v>
      </c>
      <c r="AU481" s="26">
        <f t="shared" si="310"/>
        <v>0</v>
      </c>
      <c r="AV481" s="26">
        <f t="shared" si="310"/>
        <v>0</v>
      </c>
      <c r="AW481" s="26">
        <f t="shared" si="310"/>
        <v>0</v>
      </c>
      <c r="AX481" s="26">
        <f t="shared" si="310"/>
        <v>0</v>
      </c>
      <c r="AY481" s="26">
        <f t="shared" si="310"/>
        <v>0</v>
      </c>
      <c r="AZ481" s="26">
        <f t="shared" si="310"/>
        <v>0</v>
      </c>
      <c r="BA481" s="26">
        <f t="shared" si="310"/>
        <v>0</v>
      </c>
      <c r="BB481" s="26">
        <f t="shared" si="310"/>
        <v>0</v>
      </c>
      <c r="BC481" s="26">
        <f t="shared" si="310"/>
        <v>0</v>
      </c>
      <c r="BD481" s="26">
        <f t="shared" si="310"/>
        <v>0</v>
      </c>
      <c r="BE481" s="26">
        <f t="shared" si="310"/>
        <v>0</v>
      </c>
      <c r="BF481" s="26">
        <f t="shared" si="310"/>
        <v>0</v>
      </c>
      <c r="BG481" s="26">
        <f t="shared" si="310"/>
        <v>0</v>
      </c>
      <c r="BH481" s="26">
        <f t="shared" si="310"/>
        <v>0</v>
      </c>
      <c r="BI481" s="26">
        <f t="shared" si="310"/>
        <v>0</v>
      </c>
      <c r="BJ481" s="26">
        <f t="shared" si="310"/>
        <v>0</v>
      </c>
      <c r="BK481" s="26">
        <f t="shared" si="310"/>
        <v>0</v>
      </c>
      <c r="BL481" s="26">
        <f t="shared" si="310"/>
        <v>0</v>
      </c>
      <c r="BM481" s="26">
        <f t="shared" si="310"/>
        <v>0</v>
      </c>
      <c r="BN481" s="26">
        <f t="shared" si="310"/>
        <v>0</v>
      </c>
      <c r="BO481" s="26">
        <f t="shared" si="310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1">G118*$C118</f>
        <v>0</v>
      </c>
      <c r="H484" s="26">
        <f t="shared" si="311"/>
        <v>0</v>
      </c>
      <c r="I484" s="26">
        <f t="shared" si="311"/>
        <v>0</v>
      </c>
      <c r="J484" s="26">
        <f t="shared" si="311"/>
        <v>0</v>
      </c>
      <c r="K484" s="26">
        <f t="shared" si="311"/>
        <v>0</v>
      </c>
      <c r="L484" s="26">
        <f t="shared" si="311"/>
        <v>0</v>
      </c>
      <c r="M484" s="26">
        <f t="shared" si="311"/>
        <v>0</v>
      </c>
      <c r="N484" s="26">
        <f t="shared" si="311"/>
        <v>0</v>
      </c>
      <c r="O484" s="26">
        <f t="shared" si="311"/>
        <v>0</v>
      </c>
      <c r="P484" s="26">
        <f t="shared" si="311"/>
        <v>0</v>
      </c>
      <c r="Q484" s="26">
        <f t="shared" si="311"/>
        <v>0</v>
      </c>
      <c r="R484" s="26">
        <f t="shared" si="311"/>
        <v>0</v>
      </c>
      <c r="S484" s="26">
        <f t="shared" si="311"/>
        <v>0</v>
      </c>
      <c r="T484" s="26">
        <f t="shared" si="311"/>
        <v>0</v>
      </c>
      <c r="U484" s="26">
        <f t="shared" si="311"/>
        <v>0</v>
      </c>
      <c r="V484" s="26">
        <f t="shared" si="311"/>
        <v>0</v>
      </c>
      <c r="W484" s="26">
        <f t="shared" si="311"/>
        <v>0</v>
      </c>
      <c r="X484" s="26">
        <f t="shared" si="311"/>
        <v>0</v>
      </c>
      <c r="Y484" s="26">
        <f t="shared" si="311"/>
        <v>0</v>
      </c>
      <c r="Z484" s="26">
        <f t="shared" si="311"/>
        <v>0</v>
      </c>
      <c r="AA484" s="26">
        <f t="shared" si="311"/>
        <v>0</v>
      </c>
      <c r="AB484" s="26">
        <f t="shared" si="311"/>
        <v>0</v>
      </c>
      <c r="AC484" s="26">
        <f t="shared" si="311"/>
        <v>0</v>
      </c>
      <c r="AD484" s="26">
        <f t="shared" si="311"/>
        <v>0</v>
      </c>
      <c r="AE484" s="26">
        <f t="shared" si="311"/>
        <v>0</v>
      </c>
      <c r="AF484" s="26">
        <f t="shared" si="311"/>
        <v>0</v>
      </c>
      <c r="AG484" s="26">
        <f t="shared" si="311"/>
        <v>0</v>
      </c>
      <c r="AH484" s="26">
        <f t="shared" si="311"/>
        <v>0</v>
      </c>
      <c r="AI484" s="26">
        <f t="shared" si="311"/>
        <v>0</v>
      </c>
      <c r="AJ484" s="26">
        <f t="shared" si="311"/>
        <v>0</v>
      </c>
      <c r="AK484" s="26">
        <f t="shared" si="311"/>
        <v>0</v>
      </c>
      <c r="AL484" s="26">
        <f t="shared" si="311"/>
        <v>0</v>
      </c>
      <c r="AM484" s="26">
        <f t="shared" ref="AM484:BO484" si="312">AM118*$C118</f>
        <v>0</v>
      </c>
      <c r="AN484" s="26">
        <f t="shared" si="312"/>
        <v>0</v>
      </c>
      <c r="AO484" s="26">
        <f t="shared" si="312"/>
        <v>0</v>
      </c>
      <c r="AP484" s="26">
        <f t="shared" si="312"/>
        <v>0</v>
      </c>
      <c r="AQ484" s="26">
        <f t="shared" si="312"/>
        <v>0</v>
      </c>
      <c r="AR484" s="26">
        <f t="shared" si="312"/>
        <v>0</v>
      </c>
      <c r="AS484" s="26">
        <f t="shared" si="312"/>
        <v>0</v>
      </c>
      <c r="AT484" s="26">
        <f t="shared" si="312"/>
        <v>0</v>
      </c>
      <c r="AU484" s="26">
        <f t="shared" si="312"/>
        <v>0</v>
      </c>
      <c r="AV484" s="26">
        <f t="shared" si="312"/>
        <v>0</v>
      </c>
      <c r="AW484" s="26">
        <f t="shared" si="312"/>
        <v>0</v>
      </c>
      <c r="AX484" s="26">
        <f t="shared" si="312"/>
        <v>0</v>
      </c>
      <c r="AY484" s="26">
        <f t="shared" si="312"/>
        <v>0</v>
      </c>
      <c r="AZ484" s="26">
        <f t="shared" si="312"/>
        <v>0</v>
      </c>
      <c r="BA484" s="26">
        <f t="shared" si="312"/>
        <v>0</v>
      </c>
      <c r="BB484" s="26">
        <f t="shared" si="312"/>
        <v>0</v>
      </c>
      <c r="BC484" s="26">
        <f t="shared" si="312"/>
        <v>0</v>
      </c>
      <c r="BD484" s="26">
        <f t="shared" si="312"/>
        <v>0</v>
      </c>
      <c r="BE484" s="26">
        <f t="shared" si="312"/>
        <v>0</v>
      </c>
      <c r="BF484" s="26">
        <f t="shared" si="312"/>
        <v>0</v>
      </c>
      <c r="BG484" s="26">
        <f t="shared" si="312"/>
        <v>0</v>
      </c>
      <c r="BH484" s="26">
        <f t="shared" si="312"/>
        <v>0</v>
      </c>
      <c r="BI484" s="26">
        <f t="shared" si="312"/>
        <v>0</v>
      </c>
      <c r="BJ484" s="26">
        <f t="shared" si="312"/>
        <v>0</v>
      </c>
      <c r="BK484" s="26">
        <f t="shared" si="312"/>
        <v>0</v>
      </c>
      <c r="BL484" s="26">
        <f t="shared" si="312"/>
        <v>0</v>
      </c>
      <c r="BM484" s="26">
        <f t="shared" si="312"/>
        <v>0</v>
      </c>
      <c r="BN484" s="26">
        <f t="shared" si="312"/>
        <v>0</v>
      </c>
      <c r="BO484" s="26">
        <f t="shared" si="312"/>
        <v>0</v>
      </c>
    </row>
    <row r="485" spans="1:67" hidden="1" outlineLevel="2" x14ac:dyDescent="0.15">
      <c r="A485" s="47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3">G484*G485</f>
        <v>0</v>
      </c>
      <c r="H486" s="26">
        <f t="shared" si="313"/>
        <v>0</v>
      </c>
      <c r="I486" s="26">
        <f t="shared" si="313"/>
        <v>0</v>
      </c>
      <c r="J486" s="26">
        <f t="shared" si="313"/>
        <v>0</v>
      </c>
      <c r="K486" s="26">
        <f t="shared" si="313"/>
        <v>0</v>
      </c>
      <c r="L486" s="26">
        <f t="shared" si="313"/>
        <v>0</v>
      </c>
      <c r="M486" s="26">
        <f t="shared" si="313"/>
        <v>0</v>
      </c>
      <c r="N486" s="26">
        <f t="shared" si="313"/>
        <v>0</v>
      </c>
      <c r="O486" s="26">
        <f t="shared" si="313"/>
        <v>0</v>
      </c>
      <c r="P486" s="26">
        <f t="shared" si="313"/>
        <v>0</v>
      </c>
      <c r="Q486" s="26">
        <f t="shared" si="313"/>
        <v>0</v>
      </c>
      <c r="R486" s="26">
        <f t="shared" si="313"/>
        <v>0</v>
      </c>
      <c r="S486" s="26">
        <f t="shared" si="313"/>
        <v>0</v>
      </c>
      <c r="T486" s="26">
        <f t="shared" si="313"/>
        <v>0</v>
      </c>
      <c r="U486" s="26">
        <f t="shared" si="313"/>
        <v>0</v>
      </c>
      <c r="V486" s="26">
        <f t="shared" si="313"/>
        <v>0</v>
      </c>
      <c r="W486" s="26">
        <f t="shared" si="313"/>
        <v>0</v>
      </c>
      <c r="X486" s="26">
        <f t="shared" si="313"/>
        <v>0</v>
      </c>
      <c r="Y486" s="26">
        <f t="shared" si="313"/>
        <v>0</v>
      </c>
      <c r="Z486" s="26">
        <f t="shared" si="313"/>
        <v>0</v>
      </c>
      <c r="AA486" s="26">
        <f t="shared" si="313"/>
        <v>0</v>
      </c>
      <c r="AB486" s="26">
        <f t="shared" si="313"/>
        <v>0</v>
      </c>
      <c r="AC486" s="26">
        <f t="shared" si="313"/>
        <v>0</v>
      </c>
      <c r="AD486" s="26">
        <f t="shared" si="313"/>
        <v>0</v>
      </c>
      <c r="AE486" s="26">
        <f t="shared" si="313"/>
        <v>0</v>
      </c>
      <c r="AF486" s="26">
        <f t="shared" si="313"/>
        <v>0</v>
      </c>
      <c r="AG486" s="26">
        <f t="shared" si="313"/>
        <v>0</v>
      </c>
      <c r="AH486" s="26">
        <f t="shared" si="313"/>
        <v>0</v>
      </c>
      <c r="AI486" s="26">
        <f t="shared" si="313"/>
        <v>0</v>
      </c>
      <c r="AJ486" s="26">
        <f t="shared" si="313"/>
        <v>0</v>
      </c>
      <c r="AK486" s="26">
        <f t="shared" si="313"/>
        <v>0</v>
      </c>
      <c r="AL486" s="26">
        <f t="shared" si="313"/>
        <v>0</v>
      </c>
      <c r="AM486" s="26">
        <f t="shared" ref="AM486:BO486" si="314">AM484*AM485</f>
        <v>0</v>
      </c>
      <c r="AN486" s="26">
        <f t="shared" si="314"/>
        <v>0</v>
      </c>
      <c r="AO486" s="26">
        <f t="shared" si="314"/>
        <v>0</v>
      </c>
      <c r="AP486" s="26">
        <f t="shared" si="314"/>
        <v>0</v>
      </c>
      <c r="AQ486" s="26">
        <f t="shared" si="314"/>
        <v>0</v>
      </c>
      <c r="AR486" s="26">
        <f t="shared" si="314"/>
        <v>0</v>
      </c>
      <c r="AS486" s="26">
        <f t="shared" si="314"/>
        <v>0</v>
      </c>
      <c r="AT486" s="26">
        <f t="shared" si="314"/>
        <v>0</v>
      </c>
      <c r="AU486" s="26">
        <f t="shared" si="314"/>
        <v>0</v>
      </c>
      <c r="AV486" s="26">
        <f t="shared" si="314"/>
        <v>0</v>
      </c>
      <c r="AW486" s="26">
        <f t="shared" si="314"/>
        <v>0</v>
      </c>
      <c r="AX486" s="26">
        <f t="shared" si="314"/>
        <v>0</v>
      </c>
      <c r="AY486" s="26">
        <f t="shared" si="314"/>
        <v>0</v>
      </c>
      <c r="AZ486" s="26">
        <f t="shared" si="314"/>
        <v>0</v>
      </c>
      <c r="BA486" s="26">
        <f t="shared" si="314"/>
        <v>0</v>
      </c>
      <c r="BB486" s="26">
        <f t="shared" si="314"/>
        <v>0</v>
      </c>
      <c r="BC486" s="26">
        <f t="shared" si="314"/>
        <v>0</v>
      </c>
      <c r="BD486" s="26">
        <f t="shared" si="314"/>
        <v>0</v>
      </c>
      <c r="BE486" s="26">
        <f t="shared" si="314"/>
        <v>0</v>
      </c>
      <c r="BF486" s="26">
        <f t="shared" si="314"/>
        <v>0</v>
      </c>
      <c r="BG486" s="26">
        <f t="shared" si="314"/>
        <v>0</v>
      </c>
      <c r="BH486" s="26">
        <f t="shared" si="314"/>
        <v>0</v>
      </c>
      <c r="BI486" s="26">
        <f t="shared" si="314"/>
        <v>0</v>
      </c>
      <c r="BJ486" s="26">
        <f t="shared" si="314"/>
        <v>0</v>
      </c>
      <c r="BK486" s="26">
        <f t="shared" si="314"/>
        <v>0</v>
      </c>
      <c r="BL486" s="26">
        <f t="shared" si="314"/>
        <v>0</v>
      </c>
      <c r="BM486" s="26">
        <f t="shared" si="314"/>
        <v>0</v>
      </c>
      <c r="BN486" s="26">
        <f t="shared" si="314"/>
        <v>0</v>
      </c>
      <c r="BO486" s="26">
        <f t="shared" si="314"/>
        <v>0</v>
      </c>
    </row>
    <row r="487" spans="1:67" hidden="1" outlineLevel="2" x14ac:dyDescent="0.15">
      <c r="A487" s="47" t="s">
        <v>759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5">G486+G487</f>
        <v>0</v>
      </c>
      <c r="H488" s="26">
        <f t="shared" si="315"/>
        <v>0</v>
      </c>
      <c r="I488" s="26">
        <f t="shared" si="315"/>
        <v>0</v>
      </c>
      <c r="J488" s="26">
        <f t="shared" si="315"/>
        <v>0</v>
      </c>
      <c r="K488" s="26">
        <f t="shared" si="315"/>
        <v>0</v>
      </c>
      <c r="L488" s="26">
        <f t="shared" si="315"/>
        <v>0</v>
      </c>
      <c r="M488" s="26">
        <f t="shared" si="315"/>
        <v>0</v>
      </c>
      <c r="N488" s="26">
        <f t="shared" si="315"/>
        <v>0</v>
      </c>
      <c r="O488" s="26">
        <f t="shared" si="315"/>
        <v>0</v>
      </c>
      <c r="P488" s="26">
        <f t="shared" si="315"/>
        <v>0</v>
      </c>
      <c r="Q488" s="26">
        <f t="shared" si="315"/>
        <v>0</v>
      </c>
      <c r="R488" s="26">
        <f t="shared" si="315"/>
        <v>0</v>
      </c>
      <c r="S488" s="26">
        <f t="shared" si="315"/>
        <v>0</v>
      </c>
      <c r="T488" s="26">
        <f t="shared" si="315"/>
        <v>0</v>
      </c>
      <c r="U488" s="26">
        <f t="shared" si="315"/>
        <v>0</v>
      </c>
      <c r="V488" s="26">
        <f t="shared" si="315"/>
        <v>0</v>
      </c>
      <c r="W488" s="26">
        <f t="shared" si="315"/>
        <v>0</v>
      </c>
      <c r="X488" s="26">
        <f t="shared" si="315"/>
        <v>0</v>
      </c>
      <c r="Y488" s="26">
        <f t="shared" si="315"/>
        <v>0</v>
      </c>
      <c r="Z488" s="26">
        <f t="shared" si="315"/>
        <v>0</v>
      </c>
      <c r="AA488" s="26">
        <f t="shared" si="315"/>
        <v>0</v>
      </c>
      <c r="AB488" s="26">
        <f t="shared" si="315"/>
        <v>0</v>
      </c>
      <c r="AC488" s="26">
        <f t="shared" si="315"/>
        <v>0</v>
      </c>
      <c r="AD488" s="26">
        <f t="shared" si="315"/>
        <v>0</v>
      </c>
      <c r="AE488" s="26">
        <f t="shared" si="315"/>
        <v>0</v>
      </c>
      <c r="AF488" s="26">
        <f t="shared" si="315"/>
        <v>0</v>
      </c>
      <c r="AG488" s="26">
        <f t="shared" si="315"/>
        <v>0</v>
      </c>
      <c r="AH488" s="26">
        <f t="shared" si="315"/>
        <v>0</v>
      </c>
      <c r="AI488" s="26">
        <f t="shared" si="315"/>
        <v>0</v>
      </c>
      <c r="AJ488" s="26">
        <f t="shared" si="315"/>
        <v>0</v>
      </c>
      <c r="AK488" s="26">
        <f t="shared" si="315"/>
        <v>0</v>
      </c>
      <c r="AL488" s="26">
        <f t="shared" si="315"/>
        <v>0</v>
      </c>
      <c r="AM488" s="26">
        <f t="shared" ref="AM488:BO488" si="316">AM486+AM487</f>
        <v>0</v>
      </c>
      <c r="AN488" s="26">
        <f t="shared" si="316"/>
        <v>0</v>
      </c>
      <c r="AO488" s="26">
        <f t="shared" si="316"/>
        <v>0</v>
      </c>
      <c r="AP488" s="26">
        <f t="shared" si="316"/>
        <v>0</v>
      </c>
      <c r="AQ488" s="26">
        <f t="shared" si="316"/>
        <v>0</v>
      </c>
      <c r="AR488" s="26">
        <f t="shared" si="316"/>
        <v>0</v>
      </c>
      <c r="AS488" s="26">
        <f t="shared" si="316"/>
        <v>0</v>
      </c>
      <c r="AT488" s="26">
        <f t="shared" si="316"/>
        <v>0</v>
      </c>
      <c r="AU488" s="26">
        <f t="shared" si="316"/>
        <v>0</v>
      </c>
      <c r="AV488" s="26">
        <f t="shared" si="316"/>
        <v>0</v>
      </c>
      <c r="AW488" s="26">
        <f t="shared" si="316"/>
        <v>0</v>
      </c>
      <c r="AX488" s="26">
        <f t="shared" si="316"/>
        <v>0</v>
      </c>
      <c r="AY488" s="26">
        <f t="shared" si="316"/>
        <v>0</v>
      </c>
      <c r="AZ488" s="26">
        <f t="shared" si="316"/>
        <v>0</v>
      </c>
      <c r="BA488" s="26">
        <f t="shared" si="316"/>
        <v>0</v>
      </c>
      <c r="BB488" s="26">
        <f t="shared" si="316"/>
        <v>0</v>
      </c>
      <c r="BC488" s="26">
        <f t="shared" si="316"/>
        <v>0</v>
      </c>
      <c r="BD488" s="26">
        <f t="shared" si="316"/>
        <v>0</v>
      </c>
      <c r="BE488" s="26">
        <f t="shared" si="316"/>
        <v>0</v>
      </c>
      <c r="BF488" s="26">
        <f t="shared" si="316"/>
        <v>0</v>
      </c>
      <c r="BG488" s="26">
        <f t="shared" si="316"/>
        <v>0</v>
      </c>
      <c r="BH488" s="26">
        <f t="shared" si="316"/>
        <v>0</v>
      </c>
      <c r="BI488" s="26">
        <f t="shared" si="316"/>
        <v>0</v>
      </c>
      <c r="BJ488" s="26">
        <f t="shared" si="316"/>
        <v>0</v>
      </c>
      <c r="BK488" s="26">
        <f t="shared" si="316"/>
        <v>0</v>
      </c>
      <c r="BL488" s="26">
        <f t="shared" si="316"/>
        <v>0</v>
      </c>
      <c r="BM488" s="26">
        <f t="shared" si="316"/>
        <v>0</v>
      </c>
      <c r="BN488" s="26">
        <f t="shared" si="316"/>
        <v>0</v>
      </c>
      <c r="BO488" s="26">
        <f t="shared" si="316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7">G119*$C119</f>
        <v>0</v>
      </c>
      <c r="H490" s="26">
        <f t="shared" si="317"/>
        <v>0</v>
      </c>
      <c r="I490" s="26">
        <f t="shared" si="317"/>
        <v>0</v>
      </c>
      <c r="J490" s="26">
        <f t="shared" si="317"/>
        <v>0</v>
      </c>
      <c r="K490" s="26">
        <f t="shared" si="317"/>
        <v>0</v>
      </c>
      <c r="L490" s="26">
        <f t="shared" si="317"/>
        <v>0</v>
      </c>
      <c r="M490" s="26">
        <f t="shared" si="317"/>
        <v>0</v>
      </c>
      <c r="N490" s="26">
        <f t="shared" si="317"/>
        <v>0</v>
      </c>
      <c r="O490" s="26">
        <f t="shared" si="317"/>
        <v>0</v>
      </c>
      <c r="P490" s="26">
        <f t="shared" si="317"/>
        <v>0</v>
      </c>
      <c r="Q490" s="26">
        <f t="shared" si="317"/>
        <v>0</v>
      </c>
      <c r="R490" s="26">
        <f t="shared" si="317"/>
        <v>0</v>
      </c>
      <c r="S490" s="26">
        <f t="shared" si="317"/>
        <v>0</v>
      </c>
      <c r="T490" s="26">
        <f t="shared" si="317"/>
        <v>0</v>
      </c>
      <c r="U490" s="26">
        <f t="shared" si="317"/>
        <v>0</v>
      </c>
      <c r="V490" s="26">
        <f t="shared" si="317"/>
        <v>0</v>
      </c>
      <c r="W490" s="26">
        <f t="shared" si="317"/>
        <v>0</v>
      </c>
      <c r="X490" s="26">
        <f t="shared" si="317"/>
        <v>0</v>
      </c>
      <c r="Y490" s="26">
        <f t="shared" si="317"/>
        <v>0</v>
      </c>
      <c r="Z490" s="26">
        <f t="shared" si="317"/>
        <v>0</v>
      </c>
      <c r="AA490" s="26">
        <f t="shared" si="317"/>
        <v>0</v>
      </c>
      <c r="AB490" s="26">
        <f t="shared" si="317"/>
        <v>0</v>
      </c>
      <c r="AC490" s="26">
        <f t="shared" si="317"/>
        <v>0</v>
      </c>
      <c r="AD490" s="26">
        <f t="shared" si="317"/>
        <v>0</v>
      </c>
      <c r="AE490" s="26">
        <f t="shared" si="317"/>
        <v>0</v>
      </c>
      <c r="AF490" s="26">
        <f t="shared" si="317"/>
        <v>0</v>
      </c>
      <c r="AG490" s="26">
        <f t="shared" si="317"/>
        <v>0</v>
      </c>
      <c r="AH490" s="26">
        <f t="shared" si="317"/>
        <v>0</v>
      </c>
      <c r="AI490" s="26">
        <f t="shared" si="317"/>
        <v>0</v>
      </c>
      <c r="AJ490" s="26">
        <f t="shared" si="317"/>
        <v>0</v>
      </c>
      <c r="AK490" s="26">
        <f t="shared" si="317"/>
        <v>0</v>
      </c>
      <c r="AL490" s="26">
        <f t="shared" si="317"/>
        <v>0</v>
      </c>
      <c r="AM490" s="26">
        <f t="shared" ref="AM490:BO490" si="318">AM119*$C119</f>
        <v>0</v>
      </c>
      <c r="AN490" s="26">
        <f t="shared" si="318"/>
        <v>0</v>
      </c>
      <c r="AO490" s="26">
        <f t="shared" si="318"/>
        <v>0</v>
      </c>
      <c r="AP490" s="26">
        <f t="shared" si="318"/>
        <v>0</v>
      </c>
      <c r="AQ490" s="26">
        <f t="shared" si="318"/>
        <v>0</v>
      </c>
      <c r="AR490" s="26">
        <f t="shared" si="318"/>
        <v>0</v>
      </c>
      <c r="AS490" s="26">
        <f t="shared" si="318"/>
        <v>0</v>
      </c>
      <c r="AT490" s="26">
        <f t="shared" si="318"/>
        <v>0</v>
      </c>
      <c r="AU490" s="26">
        <f t="shared" si="318"/>
        <v>0</v>
      </c>
      <c r="AV490" s="26">
        <f t="shared" si="318"/>
        <v>0</v>
      </c>
      <c r="AW490" s="26">
        <f t="shared" si="318"/>
        <v>0</v>
      </c>
      <c r="AX490" s="26">
        <f t="shared" si="318"/>
        <v>0</v>
      </c>
      <c r="AY490" s="26">
        <f t="shared" si="318"/>
        <v>0</v>
      </c>
      <c r="AZ490" s="26">
        <f t="shared" si="318"/>
        <v>0</v>
      </c>
      <c r="BA490" s="26">
        <f t="shared" si="318"/>
        <v>0</v>
      </c>
      <c r="BB490" s="26">
        <f t="shared" si="318"/>
        <v>0</v>
      </c>
      <c r="BC490" s="26">
        <f t="shared" si="318"/>
        <v>0</v>
      </c>
      <c r="BD490" s="26">
        <f t="shared" si="318"/>
        <v>0</v>
      </c>
      <c r="BE490" s="26">
        <f t="shared" si="318"/>
        <v>0</v>
      </c>
      <c r="BF490" s="26">
        <f t="shared" si="318"/>
        <v>0</v>
      </c>
      <c r="BG490" s="26">
        <f t="shared" si="318"/>
        <v>0</v>
      </c>
      <c r="BH490" s="26">
        <f t="shared" si="318"/>
        <v>0</v>
      </c>
      <c r="BI490" s="26">
        <f t="shared" si="318"/>
        <v>0</v>
      </c>
      <c r="BJ490" s="26">
        <f t="shared" si="318"/>
        <v>0</v>
      </c>
      <c r="BK490" s="26">
        <f t="shared" si="318"/>
        <v>0</v>
      </c>
      <c r="BL490" s="26">
        <f t="shared" si="318"/>
        <v>0</v>
      </c>
      <c r="BM490" s="26">
        <f t="shared" si="318"/>
        <v>0</v>
      </c>
      <c r="BN490" s="26">
        <f t="shared" si="318"/>
        <v>0</v>
      </c>
      <c r="BO490" s="26">
        <f t="shared" si="318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115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19">G121*$C121</f>
        <v>0</v>
      </c>
      <c r="H493" s="26">
        <f t="shared" si="319"/>
        <v>0</v>
      </c>
      <c r="I493" s="26">
        <f t="shared" si="319"/>
        <v>0</v>
      </c>
      <c r="J493" s="26">
        <f t="shared" si="319"/>
        <v>0</v>
      </c>
      <c r="K493" s="26">
        <f t="shared" si="319"/>
        <v>0</v>
      </c>
      <c r="L493" s="26">
        <f t="shared" si="319"/>
        <v>0</v>
      </c>
      <c r="M493" s="26">
        <f t="shared" si="319"/>
        <v>0</v>
      </c>
      <c r="N493" s="26">
        <f t="shared" si="319"/>
        <v>0</v>
      </c>
      <c r="O493" s="26">
        <f t="shared" si="319"/>
        <v>0</v>
      </c>
      <c r="P493" s="26">
        <f t="shared" si="319"/>
        <v>0</v>
      </c>
      <c r="Q493" s="26">
        <f t="shared" si="319"/>
        <v>0</v>
      </c>
      <c r="R493" s="26">
        <f t="shared" si="319"/>
        <v>0</v>
      </c>
      <c r="S493" s="26">
        <f t="shared" si="319"/>
        <v>0</v>
      </c>
      <c r="T493" s="26">
        <f t="shared" si="319"/>
        <v>0</v>
      </c>
      <c r="U493" s="26">
        <f t="shared" si="319"/>
        <v>0</v>
      </c>
      <c r="V493" s="26">
        <f t="shared" si="319"/>
        <v>0</v>
      </c>
      <c r="W493" s="26">
        <f t="shared" si="319"/>
        <v>0</v>
      </c>
      <c r="X493" s="26">
        <f t="shared" si="319"/>
        <v>0</v>
      </c>
      <c r="Y493" s="26">
        <f t="shared" si="319"/>
        <v>0</v>
      </c>
      <c r="Z493" s="26">
        <f t="shared" si="319"/>
        <v>0</v>
      </c>
      <c r="AA493" s="26">
        <f t="shared" si="319"/>
        <v>0</v>
      </c>
      <c r="AB493" s="26">
        <f t="shared" si="319"/>
        <v>0</v>
      </c>
      <c r="AC493" s="26">
        <f t="shared" si="319"/>
        <v>0</v>
      </c>
      <c r="AD493" s="26">
        <f t="shared" si="319"/>
        <v>0</v>
      </c>
      <c r="AE493" s="26">
        <f t="shared" si="319"/>
        <v>0</v>
      </c>
      <c r="AF493" s="26">
        <f t="shared" si="319"/>
        <v>0</v>
      </c>
      <c r="AG493" s="26">
        <f t="shared" si="319"/>
        <v>0</v>
      </c>
      <c r="AH493" s="26">
        <f t="shared" si="319"/>
        <v>0</v>
      </c>
      <c r="AI493" s="26">
        <f t="shared" si="319"/>
        <v>0</v>
      </c>
      <c r="AJ493" s="26">
        <f t="shared" si="319"/>
        <v>0</v>
      </c>
      <c r="AK493" s="26">
        <f t="shared" si="319"/>
        <v>0</v>
      </c>
      <c r="AL493" s="26">
        <f t="shared" si="319"/>
        <v>0</v>
      </c>
      <c r="AM493" s="26">
        <f t="shared" ref="AM493:BO493" si="320">AM121*$C121</f>
        <v>0</v>
      </c>
      <c r="AN493" s="26">
        <f t="shared" si="320"/>
        <v>0</v>
      </c>
      <c r="AO493" s="26">
        <f t="shared" si="320"/>
        <v>0</v>
      </c>
      <c r="AP493" s="26">
        <f t="shared" si="320"/>
        <v>0</v>
      </c>
      <c r="AQ493" s="26">
        <f t="shared" si="320"/>
        <v>0</v>
      </c>
      <c r="AR493" s="26">
        <f t="shared" si="320"/>
        <v>0</v>
      </c>
      <c r="AS493" s="26">
        <f t="shared" si="320"/>
        <v>0</v>
      </c>
      <c r="AT493" s="26">
        <f t="shared" si="320"/>
        <v>0</v>
      </c>
      <c r="AU493" s="26">
        <f t="shared" si="320"/>
        <v>0</v>
      </c>
      <c r="AV493" s="26">
        <f t="shared" si="320"/>
        <v>0</v>
      </c>
      <c r="AW493" s="26">
        <f t="shared" si="320"/>
        <v>0</v>
      </c>
      <c r="AX493" s="26">
        <f t="shared" si="320"/>
        <v>0</v>
      </c>
      <c r="AY493" s="26">
        <f t="shared" si="320"/>
        <v>0</v>
      </c>
      <c r="AZ493" s="26">
        <f t="shared" si="320"/>
        <v>0</v>
      </c>
      <c r="BA493" s="26">
        <f t="shared" si="320"/>
        <v>0</v>
      </c>
      <c r="BB493" s="26">
        <f t="shared" si="320"/>
        <v>0</v>
      </c>
      <c r="BC493" s="26">
        <f t="shared" si="320"/>
        <v>0</v>
      </c>
      <c r="BD493" s="26">
        <f t="shared" si="320"/>
        <v>0</v>
      </c>
      <c r="BE493" s="26">
        <f t="shared" si="320"/>
        <v>0</v>
      </c>
      <c r="BF493" s="26">
        <f t="shared" si="320"/>
        <v>0</v>
      </c>
      <c r="BG493" s="26">
        <f t="shared" si="320"/>
        <v>0</v>
      </c>
      <c r="BH493" s="26">
        <f t="shared" si="320"/>
        <v>0</v>
      </c>
      <c r="BI493" s="26">
        <f t="shared" si="320"/>
        <v>0</v>
      </c>
      <c r="BJ493" s="26">
        <f t="shared" si="320"/>
        <v>0</v>
      </c>
      <c r="BK493" s="26">
        <f t="shared" si="320"/>
        <v>0</v>
      </c>
      <c r="BL493" s="26">
        <f t="shared" si="320"/>
        <v>0</v>
      </c>
      <c r="BM493" s="26">
        <f t="shared" si="320"/>
        <v>0</v>
      </c>
      <c r="BN493" s="26">
        <f t="shared" si="320"/>
        <v>0</v>
      </c>
      <c r="BO493" s="26">
        <f t="shared" si="320"/>
        <v>0</v>
      </c>
    </row>
    <row r="494" spans="1:67" hidden="1" outlineLevel="2" x14ac:dyDescent="0.15">
      <c r="A494" s="47" t="s">
        <v>62</v>
      </c>
      <c r="G494" s="23">
        <f>STAFFPLAN_CWS!$B157</f>
        <v>0.6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1">G493*G494</f>
        <v>0</v>
      </c>
      <c r="H495" s="26">
        <f t="shared" si="321"/>
        <v>0</v>
      </c>
      <c r="I495" s="26">
        <f t="shared" si="321"/>
        <v>0</v>
      </c>
      <c r="J495" s="26">
        <f t="shared" si="321"/>
        <v>0</v>
      </c>
      <c r="K495" s="26">
        <f t="shared" si="321"/>
        <v>0</v>
      </c>
      <c r="L495" s="26">
        <f t="shared" si="321"/>
        <v>0</v>
      </c>
      <c r="M495" s="26">
        <f t="shared" si="321"/>
        <v>0</v>
      </c>
      <c r="N495" s="26">
        <f t="shared" si="321"/>
        <v>0</v>
      </c>
      <c r="O495" s="26">
        <f t="shared" si="321"/>
        <v>0</v>
      </c>
      <c r="P495" s="26">
        <f t="shared" si="321"/>
        <v>0</v>
      </c>
      <c r="Q495" s="26">
        <f t="shared" si="321"/>
        <v>0</v>
      </c>
      <c r="R495" s="26">
        <f t="shared" si="321"/>
        <v>0</v>
      </c>
      <c r="S495" s="26">
        <f t="shared" si="321"/>
        <v>0</v>
      </c>
      <c r="T495" s="26">
        <f t="shared" si="321"/>
        <v>0</v>
      </c>
      <c r="U495" s="26">
        <f t="shared" si="321"/>
        <v>0</v>
      </c>
      <c r="V495" s="26">
        <f t="shared" si="321"/>
        <v>0</v>
      </c>
      <c r="W495" s="26">
        <f t="shared" si="321"/>
        <v>0</v>
      </c>
      <c r="X495" s="26">
        <f t="shared" si="321"/>
        <v>0</v>
      </c>
      <c r="Y495" s="26">
        <f t="shared" si="321"/>
        <v>0</v>
      </c>
      <c r="Z495" s="26">
        <f t="shared" si="321"/>
        <v>0</v>
      </c>
      <c r="AA495" s="26">
        <f t="shared" si="321"/>
        <v>0</v>
      </c>
      <c r="AB495" s="26">
        <f t="shared" si="321"/>
        <v>0</v>
      </c>
      <c r="AC495" s="26">
        <f t="shared" si="321"/>
        <v>0</v>
      </c>
      <c r="AD495" s="26">
        <f t="shared" si="321"/>
        <v>0</v>
      </c>
      <c r="AE495" s="26">
        <f t="shared" si="321"/>
        <v>0</v>
      </c>
      <c r="AF495" s="26">
        <f t="shared" si="321"/>
        <v>0</v>
      </c>
      <c r="AG495" s="26">
        <f t="shared" si="321"/>
        <v>0</v>
      </c>
      <c r="AH495" s="26">
        <f t="shared" si="321"/>
        <v>0</v>
      </c>
      <c r="AI495" s="26">
        <f t="shared" si="321"/>
        <v>0</v>
      </c>
      <c r="AJ495" s="26">
        <f t="shared" si="321"/>
        <v>0</v>
      </c>
      <c r="AK495" s="26">
        <f t="shared" si="321"/>
        <v>0</v>
      </c>
      <c r="AL495" s="26">
        <f t="shared" si="321"/>
        <v>0</v>
      </c>
      <c r="AM495" s="26">
        <f t="shared" ref="AM495:BO495" si="322">AM493*AM494</f>
        <v>0</v>
      </c>
      <c r="AN495" s="26">
        <f t="shared" si="322"/>
        <v>0</v>
      </c>
      <c r="AO495" s="26">
        <f t="shared" si="322"/>
        <v>0</v>
      </c>
      <c r="AP495" s="26">
        <f t="shared" si="322"/>
        <v>0</v>
      </c>
      <c r="AQ495" s="26">
        <f t="shared" si="322"/>
        <v>0</v>
      </c>
      <c r="AR495" s="26">
        <f t="shared" si="322"/>
        <v>0</v>
      </c>
      <c r="AS495" s="26">
        <f t="shared" si="322"/>
        <v>0</v>
      </c>
      <c r="AT495" s="26">
        <f t="shared" si="322"/>
        <v>0</v>
      </c>
      <c r="AU495" s="26">
        <f t="shared" si="322"/>
        <v>0</v>
      </c>
      <c r="AV495" s="26">
        <f t="shared" si="322"/>
        <v>0</v>
      </c>
      <c r="AW495" s="26">
        <f t="shared" si="322"/>
        <v>0</v>
      </c>
      <c r="AX495" s="26">
        <f t="shared" si="322"/>
        <v>0</v>
      </c>
      <c r="AY495" s="26">
        <f t="shared" si="322"/>
        <v>0</v>
      </c>
      <c r="AZ495" s="26">
        <f t="shared" si="322"/>
        <v>0</v>
      </c>
      <c r="BA495" s="26">
        <f t="shared" si="322"/>
        <v>0</v>
      </c>
      <c r="BB495" s="26">
        <f t="shared" si="322"/>
        <v>0</v>
      </c>
      <c r="BC495" s="26">
        <f t="shared" si="322"/>
        <v>0</v>
      </c>
      <c r="BD495" s="26">
        <f t="shared" si="322"/>
        <v>0</v>
      </c>
      <c r="BE495" s="26">
        <f t="shared" si="322"/>
        <v>0</v>
      </c>
      <c r="BF495" s="26">
        <f t="shared" si="322"/>
        <v>0</v>
      </c>
      <c r="BG495" s="26">
        <f t="shared" si="322"/>
        <v>0</v>
      </c>
      <c r="BH495" s="26">
        <f t="shared" si="322"/>
        <v>0</v>
      </c>
      <c r="BI495" s="26">
        <f t="shared" si="322"/>
        <v>0</v>
      </c>
      <c r="BJ495" s="26">
        <f t="shared" si="322"/>
        <v>0</v>
      </c>
      <c r="BK495" s="26">
        <f t="shared" si="322"/>
        <v>0</v>
      </c>
      <c r="BL495" s="26">
        <f t="shared" si="322"/>
        <v>0</v>
      </c>
      <c r="BM495" s="26">
        <f t="shared" si="322"/>
        <v>0</v>
      </c>
      <c r="BN495" s="26">
        <f t="shared" si="322"/>
        <v>0</v>
      </c>
      <c r="BO495" s="26">
        <f t="shared" si="322"/>
        <v>0</v>
      </c>
    </row>
    <row r="496" spans="1:67" hidden="1" outlineLevel="2" x14ac:dyDescent="0.15">
      <c r="A496" s="47" t="s">
        <v>759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3">G122*$C122</f>
        <v>0</v>
      </c>
      <c r="H499" s="26">
        <f t="shared" si="323"/>
        <v>0</v>
      </c>
      <c r="I499" s="26">
        <f t="shared" si="323"/>
        <v>0</v>
      </c>
      <c r="J499" s="26">
        <f t="shared" si="323"/>
        <v>0</v>
      </c>
      <c r="K499" s="26">
        <f t="shared" si="323"/>
        <v>0</v>
      </c>
      <c r="L499" s="26">
        <f t="shared" si="323"/>
        <v>0</v>
      </c>
      <c r="M499" s="26">
        <f t="shared" si="323"/>
        <v>0</v>
      </c>
      <c r="N499" s="26">
        <f t="shared" si="323"/>
        <v>0</v>
      </c>
      <c r="O499" s="26">
        <f t="shared" si="323"/>
        <v>0</v>
      </c>
      <c r="P499" s="26">
        <f t="shared" si="323"/>
        <v>0</v>
      </c>
      <c r="Q499" s="26">
        <f t="shared" si="323"/>
        <v>0</v>
      </c>
      <c r="R499" s="26">
        <f t="shared" si="323"/>
        <v>0</v>
      </c>
      <c r="S499" s="26">
        <f t="shared" si="323"/>
        <v>0</v>
      </c>
      <c r="T499" s="26">
        <f t="shared" si="323"/>
        <v>0</v>
      </c>
      <c r="U499" s="26">
        <f t="shared" si="323"/>
        <v>0</v>
      </c>
      <c r="V499" s="26">
        <f t="shared" si="323"/>
        <v>0</v>
      </c>
      <c r="W499" s="26">
        <f t="shared" si="323"/>
        <v>0</v>
      </c>
      <c r="X499" s="26">
        <f t="shared" si="323"/>
        <v>0</v>
      </c>
      <c r="Y499" s="26">
        <f t="shared" si="323"/>
        <v>0</v>
      </c>
      <c r="Z499" s="26">
        <f t="shared" si="323"/>
        <v>0</v>
      </c>
      <c r="AA499" s="26">
        <f t="shared" si="323"/>
        <v>0</v>
      </c>
      <c r="AB499" s="26">
        <f t="shared" si="323"/>
        <v>0</v>
      </c>
      <c r="AC499" s="26">
        <f t="shared" si="323"/>
        <v>0</v>
      </c>
      <c r="AD499" s="26">
        <f t="shared" si="323"/>
        <v>0</v>
      </c>
      <c r="AE499" s="26">
        <f t="shared" si="323"/>
        <v>0</v>
      </c>
      <c r="AF499" s="26">
        <f t="shared" si="323"/>
        <v>0</v>
      </c>
      <c r="AG499" s="26">
        <f t="shared" si="323"/>
        <v>0</v>
      </c>
      <c r="AH499" s="26">
        <f t="shared" si="323"/>
        <v>0</v>
      </c>
      <c r="AI499" s="26">
        <f t="shared" si="323"/>
        <v>0</v>
      </c>
      <c r="AJ499" s="26">
        <f t="shared" si="323"/>
        <v>0</v>
      </c>
      <c r="AK499" s="26">
        <f t="shared" si="323"/>
        <v>0</v>
      </c>
      <c r="AL499" s="26">
        <f t="shared" si="323"/>
        <v>0</v>
      </c>
      <c r="AM499" s="26">
        <f t="shared" ref="AM499:BO499" si="324">AM122*$C122</f>
        <v>0</v>
      </c>
      <c r="AN499" s="26">
        <f t="shared" si="324"/>
        <v>0</v>
      </c>
      <c r="AO499" s="26">
        <f t="shared" si="324"/>
        <v>0</v>
      </c>
      <c r="AP499" s="26">
        <f t="shared" si="324"/>
        <v>0</v>
      </c>
      <c r="AQ499" s="26">
        <f t="shared" si="324"/>
        <v>0</v>
      </c>
      <c r="AR499" s="26">
        <f t="shared" si="324"/>
        <v>0</v>
      </c>
      <c r="AS499" s="26">
        <f t="shared" si="324"/>
        <v>0</v>
      </c>
      <c r="AT499" s="26">
        <f t="shared" si="324"/>
        <v>0</v>
      </c>
      <c r="AU499" s="26">
        <f t="shared" si="324"/>
        <v>0</v>
      </c>
      <c r="AV499" s="26">
        <f t="shared" si="324"/>
        <v>0</v>
      </c>
      <c r="AW499" s="26">
        <f t="shared" si="324"/>
        <v>0</v>
      </c>
      <c r="AX499" s="26">
        <f t="shared" si="324"/>
        <v>0</v>
      </c>
      <c r="AY499" s="26">
        <f t="shared" si="324"/>
        <v>0</v>
      </c>
      <c r="AZ499" s="26">
        <f t="shared" si="324"/>
        <v>0</v>
      </c>
      <c r="BA499" s="26">
        <f t="shared" si="324"/>
        <v>0</v>
      </c>
      <c r="BB499" s="26">
        <f t="shared" si="324"/>
        <v>0</v>
      </c>
      <c r="BC499" s="26">
        <f t="shared" si="324"/>
        <v>0</v>
      </c>
      <c r="BD499" s="26">
        <f t="shared" si="324"/>
        <v>0</v>
      </c>
      <c r="BE499" s="26">
        <f t="shared" si="324"/>
        <v>0</v>
      </c>
      <c r="BF499" s="26">
        <f t="shared" si="324"/>
        <v>0</v>
      </c>
      <c r="BG499" s="26">
        <f t="shared" si="324"/>
        <v>0</v>
      </c>
      <c r="BH499" s="26">
        <f t="shared" si="324"/>
        <v>0</v>
      </c>
      <c r="BI499" s="26">
        <f t="shared" si="324"/>
        <v>0</v>
      </c>
      <c r="BJ499" s="26">
        <f t="shared" si="324"/>
        <v>0</v>
      </c>
      <c r="BK499" s="26">
        <f t="shared" si="324"/>
        <v>0</v>
      </c>
      <c r="BL499" s="26">
        <f t="shared" si="324"/>
        <v>0</v>
      </c>
      <c r="BM499" s="26">
        <f t="shared" si="324"/>
        <v>0</v>
      </c>
      <c r="BN499" s="26">
        <f t="shared" si="324"/>
        <v>0</v>
      </c>
      <c r="BO499" s="26">
        <f t="shared" si="324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5">G124*$C124</f>
        <v>0</v>
      </c>
      <c r="H502" s="26">
        <f t="shared" si="325"/>
        <v>0</v>
      </c>
      <c r="I502" s="26">
        <f t="shared" si="325"/>
        <v>0</v>
      </c>
      <c r="J502" s="26">
        <f t="shared" si="325"/>
        <v>0</v>
      </c>
      <c r="K502" s="26">
        <f t="shared" si="325"/>
        <v>0</v>
      </c>
      <c r="L502" s="26">
        <f t="shared" si="325"/>
        <v>0</v>
      </c>
      <c r="M502" s="26">
        <f t="shared" si="325"/>
        <v>0</v>
      </c>
      <c r="N502" s="26">
        <f t="shared" si="325"/>
        <v>0</v>
      </c>
      <c r="O502" s="26">
        <f t="shared" si="325"/>
        <v>0</v>
      </c>
      <c r="P502" s="26">
        <f t="shared" si="325"/>
        <v>0</v>
      </c>
      <c r="Q502" s="26">
        <f t="shared" si="325"/>
        <v>0</v>
      </c>
      <c r="R502" s="26">
        <f t="shared" si="325"/>
        <v>0</v>
      </c>
      <c r="S502" s="26">
        <f t="shared" si="325"/>
        <v>0</v>
      </c>
      <c r="T502" s="26">
        <f t="shared" si="325"/>
        <v>0</v>
      </c>
      <c r="U502" s="26">
        <f t="shared" si="325"/>
        <v>0</v>
      </c>
      <c r="V502" s="26">
        <f t="shared" si="325"/>
        <v>0</v>
      </c>
      <c r="W502" s="26">
        <f t="shared" si="325"/>
        <v>0</v>
      </c>
      <c r="X502" s="26">
        <f t="shared" si="325"/>
        <v>0</v>
      </c>
      <c r="Y502" s="26">
        <f t="shared" si="325"/>
        <v>0</v>
      </c>
      <c r="Z502" s="26">
        <f t="shared" si="325"/>
        <v>0</v>
      </c>
      <c r="AA502" s="26">
        <f t="shared" si="325"/>
        <v>0</v>
      </c>
      <c r="AB502" s="26">
        <f t="shared" si="325"/>
        <v>0</v>
      </c>
      <c r="AC502" s="26">
        <f t="shared" si="325"/>
        <v>0</v>
      </c>
      <c r="AD502" s="26">
        <f t="shared" si="325"/>
        <v>0</v>
      </c>
      <c r="AE502" s="26">
        <f t="shared" si="325"/>
        <v>0</v>
      </c>
      <c r="AF502" s="26">
        <f t="shared" si="325"/>
        <v>0</v>
      </c>
      <c r="AG502" s="26">
        <f t="shared" si="325"/>
        <v>0</v>
      </c>
      <c r="AH502" s="26">
        <f t="shared" si="325"/>
        <v>0</v>
      </c>
      <c r="AI502" s="26">
        <f t="shared" si="325"/>
        <v>0</v>
      </c>
      <c r="AJ502" s="26">
        <f t="shared" si="325"/>
        <v>0</v>
      </c>
      <c r="AK502" s="26">
        <f t="shared" si="325"/>
        <v>0</v>
      </c>
      <c r="AL502" s="26">
        <f t="shared" si="325"/>
        <v>0</v>
      </c>
      <c r="AM502" s="26">
        <f t="shared" ref="AM502:BO502" si="326">AM124*$C124</f>
        <v>0</v>
      </c>
      <c r="AN502" s="26">
        <f t="shared" si="326"/>
        <v>0</v>
      </c>
      <c r="AO502" s="26">
        <f t="shared" si="326"/>
        <v>0</v>
      </c>
      <c r="AP502" s="26">
        <f t="shared" si="326"/>
        <v>0</v>
      </c>
      <c r="AQ502" s="26">
        <f t="shared" si="326"/>
        <v>0</v>
      </c>
      <c r="AR502" s="26">
        <f t="shared" si="326"/>
        <v>0</v>
      </c>
      <c r="AS502" s="26">
        <f t="shared" si="326"/>
        <v>0</v>
      </c>
      <c r="AT502" s="26">
        <f t="shared" si="326"/>
        <v>0</v>
      </c>
      <c r="AU502" s="26">
        <f t="shared" si="326"/>
        <v>0</v>
      </c>
      <c r="AV502" s="26">
        <f t="shared" si="326"/>
        <v>0</v>
      </c>
      <c r="AW502" s="26">
        <f t="shared" si="326"/>
        <v>0</v>
      </c>
      <c r="AX502" s="26">
        <f t="shared" si="326"/>
        <v>0</v>
      </c>
      <c r="AY502" s="26">
        <f t="shared" si="326"/>
        <v>0</v>
      </c>
      <c r="AZ502" s="26">
        <f t="shared" si="326"/>
        <v>0</v>
      </c>
      <c r="BA502" s="26">
        <f t="shared" si="326"/>
        <v>0</v>
      </c>
      <c r="BB502" s="26">
        <f t="shared" si="326"/>
        <v>0</v>
      </c>
      <c r="BC502" s="26">
        <f t="shared" si="326"/>
        <v>0</v>
      </c>
      <c r="BD502" s="26">
        <f t="shared" si="326"/>
        <v>0</v>
      </c>
      <c r="BE502" s="26">
        <f t="shared" si="326"/>
        <v>0</v>
      </c>
      <c r="BF502" s="26">
        <f t="shared" si="326"/>
        <v>0</v>
      </c>
      <c r="BG502" s="26">
        <f t="shared" si="326"/>
        <v>0</v>
      </c>
      <c r="BH502" s="26">
        <f t="shared" si="326"/>
        <v>0</v>
      </c>
      <c r="BI502" s="26">
        <f t="shared" si="326"/>
        <v>0</v>
      </c>
      <c r="BJ502" s="26">
        <f t="shared" si="326"/>
        <v>0</v>
      </c>
      <c r="BK502" s="26">
        <f t="shared" si="326"/>
        <v>0</v>
      </c>
      <c r="BL502" s="26">
        <f t="shared" si="326"/>
        <v>0</v>
      </c>
      <c r="BM502" s="26">
        <f t="shared" si="326"/>
        <v>0</v>
      </c>
      <c r="BN502" s="26">
        <f t="shared" si="326"/>
        <v>0</v>
      </c>
      <c r="BO502" s="26">
        <f t="shared" si="326"/>
        <v>0</v>
      </c>
    </row>
    <row r="503" spans="1:67" hidden="1" outlineLevel="2" x14ac:dyDescent="0.15">
      <c r="A503" s="47" t="s">
        <v>62</v>
      </c>
      <c r="G503" s="23">
        <f>STAFFPLAN_CWS!$B161</f>
        <v>0.6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7">G502*G503</f>
        <v>0</v>
      </c>
      <c r="H504" s="26">
        <f t="shared" si="327"/>
        <v>0</v>
      </c>
      <c r="I504" s="26">
        <f t="shared" si="327"/>
        <v>0</v>
      </c>
      <c r="J504" s="26">
        <f t="shared" si="327"/>
        <v>0</v>
      </c>
      <c r="K504" s="26">
        <f t="shared" si="327"/>
        <v>0</v>
      </c>
      <c r="L504" s="26">
        <f t="shared" si="327"/>
        <v>0</v>
      </c>
      <c r="M504" s="26">
        <f t="shared" si="327"/>
        <v>0</v>
      </c>
      <c r="N504" s="26">
        <f t="shared" si="327"/>
        <v>0</v>
      </c>
      <c r="O504" s="26">
        <f t="shared" si="327"/>
        <v>0</v>
      </c>
      <c r="P504" s="26">
        <f t="shared" si="327"/>
        <v>0</v>
      </c>
      <c r="Q504" s="26">
        <f t="shared" si="327"/>
        <v>0</v>
      </c>
      <c r="R504" s="26">
        <f t="shared" si="327"/>
        <v>0</v>
      </c>
      <c r="S504" s="26">
        <f t="shared" si="327"/>
        <v>0</v>
      </c>
      <c r="T504" s="26">
        <f t="shared" si="327"/>
        <v>0</v>
      </c>
      <c r="U504" s="26">
        <f t="shared" si="327"/>
        <v>0</v>
      </c>
      <c r="V504" s="26">
        <f t="shared" si="327"/>
        <v>0</v>
      </c>
      <c r="W504" s="26">
        <f t="shared" si="327"/>
        <v>0</v>
      </c>
      <c r="X504" s="26">
        <f t="shared" si="327"/>
        <v>0</v>
      </c>
      <c r="Y504" s="26">
        <f t="shared" si="327"/>
        <v>0</v>
      </c>
      <c r="Z504" s="26">
        <f t="shared" si="327"/>
        <v>0</v>
      </c>
      <c r="AA504" s="26">
        <f t="shared" si="327"/>
        <v>0</v>
      </c>
      <c r="AB504" s="26">
        <f t="shared" si="327"/>
        <v>0</v>
      </c>
      <c r="AC504" s="26">
        <f t="shared" si="327"/>
        <v>0</v>
      </c>
      <c r="AD504" s="26">
        <f t="shared" si="327"/>
        <v>0</v>
      </c>
      <c r="AE504" s="26">
        <f t="shared" si="327"/>
        <v>0</v>
      </c>
      <c r="AF504" s="26">
        <f t="shared" si="327"/>
        <v>0</v>
      </c>
      <c r="AG504" s="26">
        <f t="shared" si="327"/>
        <v>0</v>
      </c>
      <c r="AH504" s="26">
        <f t="shared" si="327"/>
        <v>0</v>
      </c>
      <c r="AI504" s="26">
        <f t="shared" si="327"/>
        <v>0</v>
      </c>
      <c r="AJ504" s="26">
        <f t="shared" si="327"/>
        <v>0</v>
      </c>
      <c r="AK504" s="26">
        <f t="shared" si="327"/>
        <v>0</v>
      </c>
      <c r="AL504" s="26">
        <f t="shared" si="327"/>
        <v>0</v>
      </c>
      <c r="AM504" s="26">
        <f t="shared" ref="AM504:BO504" si="328">AM502*AM503</f>
        <v>0</v>
      </c>
      <c r="AN504" s="26">
        <f t="shared" si="328"/>
        <v>0</v>
      </c>
      <c r="AO504" s="26">
        <f t="shared" si="328"/>
        <v>0</v>
      </c>
      <c r="AP504" s="26">
        <f t="shared" si="328"/>
        <v>0</v>
      </c>
      <c r="AQ504" s="26">
        <f t="shared" si="328"/>
        <v>0</v>
      </c>
      <c r="AR504" s="26">
        <f t="shared" si="328"/>
        <v>0</v>
      </c>
      <c r="AS504" s="26">
        <f t="shared" si="328"/>
        <v>0</v>
      </c>
      <c r="AT504" s="26">
        <f t="shared" si="328"/>
        <v>0</v>
      </c>
      <c r="AU504" s="26">
        <f t="shared" si="328"/>
        <v>0</v>
      </c>
      <c r="AV504" s="26">
        <f t="shared" si="328"/>
        <v>0</v>
      </c>
      <c r="AW504" s="26">
        <f t="shared" si="328"/>
        <v>0</v>
      </c>
      <c r="AX504" s="26">
        <f t="shared" si="328"/>
        <v>0</v>
      </c>
      <c r="AY504" s="26">
        <f t="shared" si="328"/>
        <v>0</v>
      </c>
      <c r="AZ504" s="26">
        <f t="shared" si="328"/>
        <v>0</v>
      </c>
      <c r="BA504" s="26">
        <f t="shared" si="328"/>
        <v>0</v>
      </c>
      <c r="BB504" s="26">
        <f t="shared" si="328"/>
        <v>0</v>
      </c>
      <c r="BC504" s="26">
        <f t="shared" si="328"/>
        <v>0</v>
      </c>
      <c r="BD504" s="26">
        <f t="shared" si="328"/>
        <v>0</v>
      </c>
      <c r="BE504" s="26">
        <f t="shared" si="328"/>
        <v>0</v>
      </c>
      <c r="BF504" s="26">
        <f t="shared" si="328"/>
        <v>0</v>
      </c>
      <c r="BG504" s="26">
        <f t="shared" si="328"/>
        <v>0</v>
      </c>
      <c r="BH504" s="26">
        <f t="shared" si="328"/>
        <v>0</v>
      </c>
      <c r="BI504" s="26">
        <f t="shared" si="328"/>
        <v>0</v>
      </c>
      <c r="BJ504" s="26">
        <f t="shared" si="328"/>
        <v>0</v>
      </c>
      <c r="BK504" s="26">
        <f t="shared" si="328"/>
        <v>0</v>
      </c>
      <c r="BL504" s="26">
        <f t="shared" si="328"/>
        <v>0</v>
      </c>
      <c r="BM504" s="26">
        <f t="shared" si="328"/>
        <v>0</v>
      </c>
      <c r="BN504" s="26">
        <f t="shared" si="328"/>
        <v>0</v>
      </c>
      <c r="BO504" s="26">
        <f t="shared" si="328"/>
        <v>0</v>
      </c>
    </row>
    <row r="505" spans="1:67" hidden="1" outlineLevel="2" x14ac:dyDescent="0.15">
      <c r="A505" s="47" t="s">
        <v>759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29">G504+G505</f>
        <v>0</v>
      </c>
      <c r="H506" s="26">
        <f t="shared" si="329"/>
        <v>0</v>
      </c>
      <c r="I506" s="26">
        <f t="shared" si="329"/>
        <v>0</v>
      </c>
      <c r="J506" s="26">
        <f t="shared" si="329"/>
        <v>0</v>
      </c>
      <c r="K506" s="26">
        <f t="shared" si="329"/>
        <v>0</v>
      </c>
      <c r="L506" s="26">
        <f t="shared" si="329"/>
        <v>0</v>
      </c>
      <c r="M506" s="26">
        <f t="shared" si="329"/>
        <v>0</v>
      </c>
      <c r="N506" s="26">
        <f t="shared" si="329"/>
        <v>0</v>
      </c>
      <c r="O506" s="26">
        <f t="shared" si="329"/>
        <v>0</v>
      </c>
      <c r="P506" s="26">
        <f t="shared" si="329"/>
        <v>0</v>
      </c>
      <c r="Q506" s="26">
        <f t="shared" si="329"/>
        <v>0</v>
      </c>
      <c r="R506" s="26">
        <f t="shared" si="329"/>
        <v>0</v>
      </c>
      <c r="S506" s="26">
        <f t="shared" si="329"/>
        <v>0</v>
      </c>
      <c r="T506" s="26">
        <f t="shared" si="329"/>
        <v>0</v>
      </c>
      <c r="U506" s="26">
        <f t="shared" si="329"/>
        <v>0</v>
      </c>
      <c r="V506" s="26">
        <f t="shared" si="329"/>
        <v>0</v>
      </c>
      <c r="W506" s="26">
        <f t="shared" si="329"/>
        <v>0</v>
      </c>
      <c r="X506" s="26">
        <f t="shared" si="329"/>
        <v>0</v>
      </c>
      <c r="Y506" s="26">
        <f t="shared" si="329"/>
        <v>0</v>
      </c>
      <c r="Z506" s="26">
        <f t="shared" si="329"/>
        <v>0</v>
      </c>
      <c r="AA506" s="26">
        <f t="shared" si="329"/>
        <v>0</v>
      </c>
      <c r="AB506" s="26">
        <f t="shared" si="329"/>
        <v>0</v>
      </c>
      <c r="AC506" s="26">
        <f t="shared" si="329"/>
        <v>0</v>
      </c>
      <c r="AD506" s="26">
        <f t="shared" si="329"/>
        <v>0</v>
      </c>
      <c r="AE506" s="26">
        <f t="shared" si="329"/>
        <v>0</v>
      </c>
      <c r="AF506" s="26">
        <f t="shared" si="329"/>
        <v>0</v>
      </c>
      <c r="AG506" s="26">
        <f t="shared" si="329"/>
        <v>0</v>
      </c>
      <c r="AH506" s="26">
        <f t="shared" si="329"/>
        <v>0</v>
      </c>
      <c r="AI506" s="26">
        <f t="shared" si="329"/>
        <v>0</v>
      </c>
      <c r="AJ506" s="26">
        <f t="shared" si="329"/>
        <v>0</v>
      </c>
      <c r="AK506" s="26">
        <f t="shared" si="329"/>
        <v>0</v>
      </c>
      <c r="AL506" s="26">
        <f t="shared" si="329"/>
        <v>0</v>
      </c>
      <c r="AM506" s="26">
        <f t="shared" ref="AM506:BO506" si="330">AM504+AM505</f>
        <v>0</v>
      </c>
      <c r="AN506" s="26">
        <f t="shared" si="330"/>
        <v>0</v>
      </c>
      <c r="AO506" s="26">
        <f t="shared" si="330"/>
        <v>0</v>
      </c>
      <c r="AP506" s="26">
        <f t="shared" si="330"/>
        <v>0</v>
      </c>
      <c r="AQ506" s="26">
        <f t="shared" si="330"/>
        <v>0</v>
      </c>
      <c r="AR506" s="26">
        <f t="shared" si="330"/>
        <v>0</v>
      </c>
      <c r="AS506" s="26">
        <f t="shared" si="330"/>
        <v>0</v>
      </c>
      <c r="AT506" s="26">
        <f t="shared" si="330"/>
        <v>0</v>
      </c>
      <c r="AU506" s="26">
        <f t="shared" si="330"/>
        <v>0</v>
      </c>
      <c r="AV506" s="26">
        <f t="shared" si="330"/>
        <v>0</v>
      </c>
      <c r="AW506" s="26">
        <f t="shared" si="330"/>
        <v>0</v>
      </c>
      <c r="AX506" s="26">
        <f t="shared" si="330"/>
        <v>0</v>
      </c>
      <c r="AY506" s="26">
        <f t="shared" si="330"/>
        <v>0</v>
      </c>
      <c r="AZ506" s="26">
        <f t="shared" si="330"/>
        <v>0</v>
      </c>
      <c r="BA506" s="26">
        <f t="shared" si="330"/>
        <v>0</v>
      </c>
      <c r="BB506" s="26">
        <f t="shared" si="330"/>
        <v>0</v>
      </c>
      <c r="BC506" s="26">
        <f t="shared" si="330"/>
        <v>0</v>
      </c>
      <c r="BD506" s="26">
        <f t="shared" si="330"/>
        <v>0</v>
      </c>
      <c r="BE506" s="26">
        <f t="shared" si="330"/>
        <v>0</v>
      </c>
      <c r="BF506" s="26">
        <f t="shared" si="330"/>
        <v>0</v>
      </c>
      <c r="BG506" s="26">
        <f t="shared" si="330"/>
        <v>0</v>
      </c>
      <c r="BH506" s="26">
        <f t="shared" si="330"/>
        <v>0</v>
      </c>
      <c r="BI506" s="26">
        <f t="shared" si="330"/>
        <v>0</v>
      </c>
      <c r="BJ506" s="26">
        <f t="shared" si="330"/>
        <v>0</v>
      </c>
      <c r="BK506" s="26">
        <f t="shared" si="330"/>
        <v>0</v>
      </c>
      <c r="BL506" s="26">
        <f t="shared" si="330"/>
        <v>0</v>
      </c>
      <c r="BM506" s="26">
        <f t="shared" si="330"/>
        <v>0</v>
      </c>
      <c r="BN506" s="26">
        <f t="shared" si="330"/>
        <v>0</v>
      </c>
      <c r="BO506" s="26">
        <f t="shared" si="330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1">G125*$C125</f>
        <v>0</v>
      </c>
      <c r="H508" s="26">
        <f t="shared" si="331"/>
        <v>0</v>
      </c>
      <c r="I508" s="26">
        <f t="shared" si="331"/>
        <v>0</v>
      </c>
      <c r="J508" s="26">
        <f t="shared" si="331"/>
        <v>0</v>
      </c>
      <c r="K508" s="26">
        <f t="shared" si="331"/>
        <v>0</v>
      </c>
      <c r="L508" s="26">
        <f t="shared" si="331"/>
        <v>0</v>
      </c>
      <c r="M508" s="26">
        <f t="shared" si="331"/>
        <v>0</v>
      </c>
      <c r="N508" s="26">
        <f t="shared" si="331"/>
        <v>0</v>
      </c>
      <c r="O508" s="26">
        <f t="shared" si="331"/>
        <v>0</v>
      </c>
      <c r="P508" s="26">
        <f t="shared" si="331"/>
        <v>0</v>
      </c>
      <c r="Q508" s="26">
        <f t="shared" si="331"/>
        <v>0</v>
      </c>
      <c r="R508" s="26">
        <f t="shared" si="331"/>
        <v>0</v>
      </c>
      <c r="S508" s="26">
        <f t="shared" si="331"/>
        <v>0</v>
      </c>
      <c r="T508" s="26">
        <f t="shared" si="331"/>
        <v>0</v>
      </c>
      <c r="U508" s="26">
        <f t="shared" si="331"/>
        <v>0</v>
      </c>
      <c r="V508" s="26">
        <f t="shared" si="331"/>
        <v>0</v>
      </c>
      <c r="W508" s="26">
        <f t="shared" si="331"/>
        <v>0</v>
      </c>
      <c r="X508" s="26">
        <f t="shared" si="331"/>
        <v>0</v>
      </c>
      <c r="Y508" s="26">
        <f t="shared" si="331"/>
        <v>0</v>
      </c>
      <c r="Z508" s="26">
        <f t="shared" si="331"/>
        <v>0</v>
      </c>
      <c r="AA508" s="26">
        <f t="shared" si="331"/>
        <v>0</v>
      </c>
      <c r="AB508" s="26">
        <f t="shared" si="331"/>
        <v>0</v>
      </c>
      <c r="AC508" s="26">
        <f t="shared" si="331"/>
        <v>0</v>
      </c>
      <c r="AD508" s="26">
        <f t="shared" si="331"/>
        <v>0</v>
      </c>
      <c r="AE508" s="26">
        <f t="shared" si="331"/>
        <v>0</v>
      </c>
      <c r="AF508" s="26">
        <f t="shared" si="331"/>
        <v>0</v>
      </c>
      <c r="AG508" s="26">
        <f t="shared" si="331"/>
        <v>0</v>
      </c>
      <c r="AH508" s="26">
        <f t="shared" si="331"/>
        <v>0</v>
      </c>
      <c r="AI508" s="26">
        <f t="shared" si="331"/>
        <v>0</v>
      </c>
      <c r="AJ508" s="26">
        <f t="shared" si="331"/>
        <v>0</v>
      </c>
      <c r="AK508" s="26">
        <f t="shared" si="331"/>
        <v>0</v>
      </c>
      <c r="AL508" s="26">
        <f t="shared" si="331"/>
        <v>0</v>
      </c>
      <c r="AM508" s="26">
        <f t="shared" ref="AM508:BO508" si="332">AM125*$C125</f>
        <v>0</v>
      </c>
      <c r="AN508" s="26">
        <f t="shared" si="332"/>
        <v>0</v>
      </c>
      <c r="AO508" s="26">
        <f t="shared" si="332"/>
        <v>0</v>
      </c>
      <c r="AP508" s="26">
        <f t="shared" si="332"/>
        <v>0</v>
      </c>
      <c r="AQ508" s="26">
        <f t="shared" si="332"/>
        <v>0</v>
      </c>
      <c r="AR508" s="26">
        <f t="shared" si="332"/>
        <v>0</v>
      </c>
      <c r="AS508" s="26">
        <f t="shared" si="332"/>
        <v>0</v>
      </c>
      <c r="AT508" s="26">
        <f t="shared" si="332"/>
        <v>0</v>
      </c>
      <c r="AU508" s="26">
        <f t="shared" si="332"/>
        <v>0</v>
      </c>
      <c r="AV508" s="26">
        <f t="shared" si="332"/>
        <v>0</v>
      </c>
      <c r="AW508" s="26">
        <f t="shared" si="332"/>
        <v>0</v>
      </c>
      <c r="AX508" s="26">
        <f t="shared" si="332"/>
        <v>0</v>
      </c>
      <c r="AY508" s="26">
        <f t="shared" si="332"/>
        <v>0</v>
      </c>
      <c r="AZ508" s="26">
        <f t="shared" si="332"/>
        <v>0</v>
      </c>
      <c r="BA508" s="26">
        <f t="shared" si="332"/>
        <v>0</v>
      </c>
      <c r="BB508" s="26">
        <f t="shared" si="332"/>
        <v>0</v>
      </c>
      <c r="BC508" s="26">
        <f t="shared" si="332"/>
        <v>0</v>
      </c>
      <c r="BD508" s="26">
        <f t="shared" si="332"/>
        <v>0</v>
      </c>
      <c r="BE508" s="26">
        <f t="shared" si="332"/>
        <v>0</v>
      </c>
      <c r="BF508" s="26">
        <f t="shared" si="332"/>
        <v>0</v>
      </c>
      <c r="BG508" s="26">
        <f t="shared" si="332"/>
        <v>0</v>
      </c>
      <c r="BH508" s="26">
        <f t="shared" si="332"/>
        <v>0</v>
      </c>
      <c r="BI508" s="26">
        <f t="shared" si="332"/>
        <v>0</v>
      </c>
      <c r="BJ508" s="26">
        <f t="shared" si="332"/>
        <v>0</v>
      </c>
      <c r="BK508" s="26">
        <f t="shared" si="332"/>
        <v>0</v>
      </c>
      <c r="BL508" s="26">
        <f t="shared" si="332"/>
        <v>0</v>
      </c>
      <c r="BM508" s="26">
        <f t="shared" si="332"/>
        <v>0</v>
      </c>
      <c r="BN508" s="26">
        <f t="shared" si="332"/>
        <v>0</v>
      </c>
      <c r="BO508" s="26">
        <f t="shared" si="332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3">G127*$C127</f>
        <v>0</v>
      </c>
      <c r="H511" s="26">
        <f t="shared" si="333"/>
        <v>0</v>
      </c>
      <c r="I511" s="26">
        <f t="shared" si="333"/>
        <v>0</v>
      </c>
      <c r="J511" s="26">
        <f t="shared" si="333"/>
        <v>0</v>
      </c>
      <c r="K511" s="26">
        <f t="shared" si="333"/>
        <v>0</v>
      </c>
      <c r="L511" s="26">
        <f t="shared" si="333"/>
        <v>0</v>
      </c>
      <c r="M511" s="26">
        <f t="shared" si="333"/>
        <v>0</v>
      </c>
      <c r="N511" s="26">
        <f t="shared" si="333"/>
        <v>0</v>
      </c>
      <c r="O511" s="26">
        <f t="shared" si="333"/>
        <v>0</v>
      </c>
      <c r="P511" s="26">
        <f t="shared" si="333"/>
        <v>0</v>
      </c>
      <c r="Q511" s="26">
        <f t="shared" si="333"/>
        <v>0</v>
      </c>
      <c r="R511" s="26">
        <f t="shared" si="333"/>
        <v>0</v>
      </c>
      <c r="S511" s="26">
        <f t="shared" si="333"/>
        <v>0</v>
      </c>
      <c r="T511" s="26">
        <f t="shared" si="333"/>
        <v>0</v>
      </c>
      <c r="U511" s="26">
        <f t="shared" si="333"/>
        <v>0</v>
      </c>
      <c r="V511" s="26">
        <f t="shared" si="333"/>
        <v>0</v>
      </c>
      <c r="W511" s="26">
        <f t="shared" si="333"/>
        <v>0</v>
      </c>
      <c r="X511" s="26">
        <f t="shared" si="333"/>
        <v>0</v>
      </c>
      <c r="Y511" s="26">
        <f t="shared" si="333"/>
        <v>0</v>
      </c>
      <c r="Z511" s="26">
        <f t="shared" si="333"/>
        <v>0</v>
      </c>
      <c r="AA511" s="26">
        <f t="shared" si="333"/>
        <v>0</v>
      </c>
      <c r="AB511" s="26">
        <f t="shared" si="333"/>
        <v>0</v>
      </c>
      <c r="AC511" s="26">
        <f t="shared" si="333"/>
        <v>0</v>
      </c>
      <c r="AD511" s="26">
        <f t="shared" si="333"/>
        <v>0</v>
      </c>
      <c r="AE511" s="26">
        <f t="shared" si="333"/>
        <v>0</v>
      </c>
      <c r="AF511" s="26">
        <f t="shared" si="333"/>
        <v>0</v>
      </c>
      <c r="AG511" s="26">
        <f t="shared" si="333"/>
        <v>0</v>
      </c>
      <c r="AH511" s="26">
        <f t="shared" si="333"/>
        <v>0</v>
      </c>
      <c r="AI511" s="26">
        <f t="shared" si="333"/>
        <v>0</v>
      </c>
      <c r="AJ511" s="26">
        <f t="shared" si="333"/>
        <v>0</v>
      </c>
      <c r="AK511" s="26">
        <f t="shared" si="333"/>
        <v>0</v>
      </c>
      <c r="AL511" s="26">
        <f t="shared" si="333"/>
        <v>0</v>
      </c>
      <c r="AM511" s="26">
        <f t="shared" ref="AM511:BO511" si="334">AM127*$C127</f>
        <v>0</v>
      </c>
      <c r="AN511" s="26">
        <f t="shared" si="334"/>
        <v>0</v>
      </c>
      <c r="AO511" s="26">
        <f t="shared" si="334"/>
        <v>0</v>
      </c>
      <c r="AP511" s="26">
        <f t="shared" si="334"/>
        <v>0</v>
      </c>
      <c r="AQ511" s="26">
        <f t="shared" si="334"/>
        <v>0</v>
      </c>
      <c r="AR511" s="26">
        <f t="shared" si="334"/>
        <v>0</v>
      </c>
      <c r="AS511" s="26">
        <f t="shared" si="334"/>
        <v>0</v>
      </c>
      <c r="AT511" s="26">
        <f t="shared" si="334"/>
        <v>0</v>
      </c>
      <c r="AU511" s="26">
        <f t="shared" si="334"/>
        <v>0</v>
      </c>
      <c r="AV511" s="26">
        <f t="shared" si="334"/>
        <v>0</v>
      </c>
      <c r="AW511" s="26">
        <f t="shared" si="334"/>
        <v>0</v>
      </c>
      <c r="AX511" s="26">
        <f t="shared" si="334"/>
        <v>0</v>
      </c>
      <c r="AY511" s="26">
        <f t="shared" si="334"/>
        <v>0</v>
      </c>
      <c r="AZ511" s="26">
        <f t="shared" si="334"/>
        <v>0</v>
      </c>
      <c r="BA511" s="26">
        <f t="shared" si="334"/>
        <v>0</v>
      </c>
      <c r="BB511" s="26">
        <f t="shared" si="334"/>
        <v>0</v>
      </c>
      <c r="BC511" s="26">
        <f t="shared" si="334"/>
        <v>0</v>
      </c>
      <c r="BD511" s="26">
        <f t="shared" si="334"/>
        <v>0</v>
      </c>
      <c r="BE511" s="26">
        <f t="shared" si="334"/>
        <v>0</v>
      </c>
      <c r="BF511" s="26">
        <f t="shared" si="334"/>
        <v>0</v>
      </c>
      <c r="BG511" s="26">
        <f t="shared" si="334"/>
        <v>0</v>
      </c>
      <c r="BH511" s="26">
        <f t="shared" si="334"/>
        <v>0</v>
      </c>
      <c r="BI511" s="26">
        <f t="shared" si="334"/>
        <v>0</v>
      </c>
      <c r="BJ511" s="26">
        <f t="shared" si="334"/>
        <v>0</v>
      </c>
      <c r="BK511" s="26">
        <f t="shared" si="334"/>
        <v>0</v>
      </c>
      <c r="BL511" s="26">
        <f t="shared" si="334"/>
        <v>0</v>
      </c>
      <c r="BM511" s="26">
        <f t="shared" si="334"/>
        <v>0</v>
      </c>
      <c r="BN511" s="26">
        <f t="shared" si="334"/>
        <v>0</v>
      </c>
      <c r="BO511" s="26">
        <f t="shared" si="334"/>
        <v>0</v>
      </c>
    </row>
    <row r="512" spans="1:67" hidden="1" outlineLevel="2" x14ac:dyDescent="0.15">
      <c r="A512" s="47" t="s">
        <v>62</v>
      </c>
      <c r="G512" s="23">
        <f>STAFFPLAN_CWS!$B165</f>
        <v>0.6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0.8</v>
      </c>
      <c r="AG512" s="23">
        <f>STAFFPLAN_CWS!$E165</f>
        <v>0.8</v>
      </c>
      <c r="AH512" s="23">
        <f>STAFFPLAN_CWS!$E165</f>
        <v>0.8</v>
      </c>
      <c r="AI512" s="23">
        <f>STAFFPLAN_CWS!$E165</f>
        <v>0.8</v>
      </c>
      <c r="AJ512" s="23">
        <f>STAFFPLAN_CWS!$E165</f>
        <v>0.8</v>
      </c>
      <c r="AK512" s="23">
        <f>STAFFPLAN_CWS!$E165</f>
        <v>0.8</v>
      </c>
      <c r="AL512" s="23">
        <f>STAFFPLAN_CWS!$E165</f>
        <v>0.8</v>
      </c>
      <c r="AM512" s="23">
        <f>STAFFPLAN_CWS!$E165</f>
        <v>0.8</v>
      </c>
      <c r="AN512" s="23">
        <f>STAFFPLAN_CWS!$E165</f>
        <v>0.8</v>
      </c>
      <c r="AO512" s="23">
        <f>STAFFPLAN_CWS!$E165</f>
        <v>0.8</v>
      </c>
      <c r="AP512" s="23">
        <f>STAFFPLAN_CWS!$E165</f>
        <v>0.8</v>
      </c>
      <c r="AQ512" s="23">
        <f>STAFFPLAN_CWS!$E165</f>
        <v>0.8</v>
      </c>
      <c r="AR512" s="23">
        <f>STAFFPLAN_CWS!$F165</f>
        <v>0.9</v>
      </c>
      <c r="AS512" s="23">
        <f>STAFFPLAN_CWS!$F165</f>
        <v>0.9</v>
      </c>
      <c r="AT512" s="23">
        <f>STAFFPLAN_CWS!$F165</f>
        <v>0.9</v>
      </c>
      <c r="AU512" s="23">
        <f>STAFFPLAN_CWS!$F165</f>
        <v>0.9</v>
      </c>
      <c r="AV512" s="23">
        <f>STAFFPLAN_CWS!$F165</f>
        <v>0.9</v>
      </c>
      <c r="AW512" s="23">
        <f>STAFFPLAN_CWS!$F165</f>
        <v>0.9</v>
      </c>
      <c r="AX512" s="23">
        <f>STAFFPLAN_CWS!$F165</f>
        <v>0.9</v>
      </c>
      <c r="AY512" s="23">
        <f>STAFFPLAN_CWS!$F165</f>
        <v>0.9</v>
      </c>
      <c r="AZ512" s="23">
        <f>STAFFPLAN_CWS!$F165</f>
        <v>0.9</v>
      </c>
      <c r="BA512" s="23">
        <f>STAFFPLAN_CWS!$F165</f>
        <v>0.9</v>
      </c>
      <c r="BB512" s="23">
        <f>STAFFPLAN_CWS!$F165</f>
        <v>0.9</v>
      </c>
      <c r="BC512" s="23">
        <f>STAFFPLAN_CWS!$F165</f>
        <v>0.9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5">G511*G512</f>
        <v>0</v>
      </c>
      <c r="H513" s="26">
        <f t="shared" si="335"/>
        <v>0</v>
      </c>
      <c r="I513" s="26">
        <f t="shared" si="335"/>
        <v>0</v>
      </c>
      <c r="J513" s="26">
        <f t="shared" si="335"/>
        <v>0</v>
      </c>
      <c r="K513" s="26">
        <f t="shared" si="335"/>
        <v>0</v>
      </c>
      <c r="L513" s="26">
        <f t="shared" si="335"/>
        <v>0</v>
      </c>
      <c r="M513" s="26">
        <f t="shared" si="335"/>
        <v>0</v>
      </c>
      <c r="N513" s="26">
        <f t="shared" si="335"/>
        <v>0</v>
      </c>
      <c r="O513" s="26">
        <f t="shared" si="335"/>
        <v>0</v>
      </c>
      <c r="P513" s="26">
        <f t="shared" si="335"/>
        <v>0</v>
      </c>
      <c r="Q513" s="26">
        <f t="shared" si="335"/>
        <v>0</v>
      </c>
      <c r="R513" s="26">
        <f t="shared" si="335"/>
        <v>0</v>
      </c>
      <c r="S513" s="26">
        <f t="shared" si="335"/>
        <v>0</v>
      </c>
      <c r="T513" s="26">
        <f t="shared" si="335"/>
        <v>0</v>
      </c>
      <c r="U513" s="26">
        <f t="shared" si="335"/>
        <v>0</v>
      </c>
      <c r="V513" s="26">
        <f t="shared" si="335"/>
        <v>0</v>
      </c>
      <c r="W513" s="26">
        <f t="shared" si="335"/>
        <v>0</v>
      </c>
      <c r="X513" s="26">
        <f t="shared" si="335"/>
        <v>0</v>
      </c>
      <c r="Y513" s="26">
        <f t="shared" si="335"/>
        <v>0</v>
      </c>
      <c r="Z513" s="26">
        <f t="shared" si="335"/>
        <v>0</v>
      </c>
      <c r="AA513" s="26">
        <f t="shared" si="335"/>
        <v>0</v>
      </c>
      <c r="AB513" s="26">
        <f t="shared" si="335"/>
        <v>0</v>
      </c>
      <c r="AC513" s="26">
        <f t="shared" si="335"/>
        <v>0</v>
      </c>
      <c r="AD513" s="26">
        <f t="shared" si="335"/>
        <v>0</v>
      </c>
      <c r="AE513" s="26">
        <f t="shared" si="335"/>
        <v>0</v>
      </c>
      <c r="AF513" s="26">
        <f t="shared" si="335"/>
        <v>0</v>
      </c>
      <c r="AG513" s="26">
        <f t="shared" si="335"/>
        <v>0</v>
      </c>
      <c r="AH513" s="26">
        <f t="shared" si="335"/>
        <v>0</v>
      </c>
      <c r="AI513" s="26">
        <f t="shared" si="335"/>
        <v>0</v>
      </c>
      <c r="AJ513" s="26">
        <f t="shared" si="335"/>
        <v>0</v>
      </c>
      <c r="AK513" s="26">
        <f t="shared" si="335"/>
        <v>0</v>
      </c>
      <c r="AL513" s="26">
        <f t="shared" si="335"/>
        <v>0</v>
      </c>
      <c r="AM513" s="26">
        <f t="shared" ref="AM513:BO513" si="336">AM511*AM512</f>
        <v>0</v>
      </c>
      <c r="AN513" s="26">
        <f t="shared" si="336"/>
        <v>0</v>
      </c>
      <c r="AO513" s="26">
        <f t="shared" si="336"/>
        <v>0</v>
      </c>
      <c r="AP513" s="26">
        <f t="shared" si="336"/>
        <v>0</v>
      </c>
      <c r="AQ513" s="26">
        <f t="shared" si="336"/>
        <v>0</v>
      </c>
      <c r="AR513" s="26">
        <f t="shared" si="336"/>
        <v>0</v>
      </c>
      <c r="AS513" s="26">
        <f t="shared" si="336"/>
        <v>0</v>
      </c>
      <c r="AT513" s="26">
        <f t="shared" si="336"/>
        <v>0</v>
      </c>
      <c r="AU513" s="26">
        <f t="shared" si="336"/>
        <v>0</v>
      </c>
      <c r="AV513" s="26">
        <f t="shared" si="336"/>
        <v>0</v>
      </c>
      <c r="AW513" s="26">
        <f t="shared" si="336"/>
        <v>0</v>
      </c>
      <c r="AX513" s="26">
        <f t="shared" si="336"/>
        <v>0</v>
      </c>
      <c r="AY513" s="26">
        <f t="shared" si="336"/>
        <v>0</v>
      </c>
      <c r="AZ513" s="26">
        <f t="shared" si="336"/>
        <v>0</v>
      </c>
      <c r="BA513" s="26">
        <f t="shared" si="336"/>
        <v>0</v>
      </c>
      <c r="BB513" s="26">
        <f t="shared" si="336"/>
        <v>0</v>
      </c>
      <c r="BC513" s="26">
        <f t="shared" si="336"/>
        <v>0</v>
      </c>
      <c r="BD513" s="26">
        <f t="shared" si="336"/>
        <v>0</v>
      </c>
      <c r="BE513" s="26">
        <f t="shared" si="336"/>
        <v>0</v>
      </c>
      <c r="BF513" s="26">
        <f t="shared" si="336"/>
        <v>0</v>
      </c>
      <c r="BG513" s="26">
        <f t="shared" si="336"/>
        <v>0</v>
      </c>
      <c r="BH513" s="26">
        <f t="shared" si="336"/>
        <v>0</v>
      </c>
      <c r="BI513" s="26">
        <f t="shared" si="336"/>
        <v>0</v>
      </c>
      <c r="BJ513" s="26">
        <f t="shared" si="336"/>
        <v>0</v>
      </c>
      <c r="BK513" s="26">
        <f t="shared" si="336"/>
        <v>0</v>
      </c>
      <c r="BL513" s="26">
        <f t="shared" si="336"/>
        <v>0</v>
      </c>
      <c r="BM513" s="26">
        <f t="shared" si="336"/>
        <v>0</v>
      </c>
      <c r="BN513" s="26">
        <f t="shared" si="336"/>
        <v>0</v>
      </c>
      <c r="BO513" s="26">
        <f t="shared" si="336"/>
        <v>0</v>
      </c>
    </row>
    <row r="514" spans="1:67" hidden="1" outlineLevel="2" x14ac:dyDescent="0.15">
      <c r="A514" s="47" t="s">
        <v>759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7">G513+G514</f>
        <v>0</v>
      </c>
      <c r="H515" s="26">
        <f t="shared" si="337"/>
        <v>0</v>
      </c>
      <c r="I515" s="26">
        <f t="shared" si="337"/>
        <v>0</v>
      </c>
      <c r="J515" s="26">
        <f t="shared" si="337"/>
        <v>0</v>
      </c>
      <c r="K515" s="26">
        <f t="shared" si="337"/>
        <v>0</v>
      </c>
      <c r="L515" s="26">
        <f t="shared" si="337"/>
        <v>0</v>
      </c>
      <c r="M515" s="26">
        <f t="shared" si="337"/>
        <v>0</v>
      </c>
      <c r="N515" s="26">
        <f t="shared" si="337"/>
        <v>0</v>
      </c>
      <c r="O515" s="26">
        <f t="shared" si="337"/>
        <v>0</v>
      </c>
      <c r="P515" s="26">
        <f t="shared" si="337"/>
        <v>0</v>
      </c>
      <c r="Q515" s="26">
        <f t="shared" si="337"/>
        <v>0</v>
      </c>
      <c r="R515" s="26">
        <f t="shared" si="337"/>
        <v>0</v>
      </c>
      <c r="S515" s="26">
        <f t="shared" si="337"/>
        <v>0</v>
      </c>
      <c r="T515" s="26">
        <f t="shared" si="337"/>
        <v>0</v>
      </c>
      <c r="U515" s="26">
        <f t="shared" si="337"/>
        <v>0</v>
      </c>
      <c r="V515" s="26">
        <f t="shared" si="337"/>
        <v>0</v>
      </c>
      <c r="W515" s="26">
        <f t="shared" si="337"/>
        <v>0</v>
      </c>
      <c r="X515" s="26">
        <f t="shared" si="337"/>
        <v>0</v>
      </c>
      <c r="Y515" s="26">
        <f t="shared" si="337"/>
        <v>0</v>
      </c>
      <c r="Z515" s="26">
        <f t="shared" si="337"/>
        <v>0</v>
      </c>
      <c r="AA515" s="26">
        <f t="shared" si="337"/>
        <v>0</v>
      </c>
      <c r="AB515" s="26">
        <f t="shared" si="337"/>
        <v>0</v>
      </c>
      <c r="AC515" s="26">
        <f t="shared" si="337"/>
        <v>0</v>
      </c>
      <c r="AD515" s="26">
        <f t="shared" si="337"/>
        <v>0</v>
      </c>
      <c r="AE515" s="26">
        <f t="shared" si="337"/>
        <v>0</v>
      </c>
      <c r="AF515" s="26">
        <f t="shared" si="337"/>
        <v>0</v>
      </c>
      <c r="AG515" s="26">
        <f t="shared" si="337"/>
        <v>0</v>
      </c>
      <c r="AH515" s="26">
        <f t="shared" si="337"/>
        <v>0</v>
      </c>
      <c r="AI515" s="26">
        <f t="shared" si="337"/>
        <v>0</v>
      </c>
      <c r="AJ515" s="26">
        <f t="shared" si="337"/>
        <v>0</v>
      </c>
      <c r="AK515" s="26">
        <f t="shared" si="337"/>
        <v>0</v>
      </c>
      <c r="AL515" s="26">
        <f t="shared" si="337"/>
        <v>0</v>
      </c>
      <c r="AM515" s="26">
        <f t="shared" ref="AM515:BO515" si="338">AM513+AM514</f>
        <v>0</v>
      </c>
      <c r="AN515" s="26">
        <f t="shared" si="338"/>
        <v>0</v>
      </c>
      <c r="AO515" s="26">
        <f t="shared" si="338"/>
        <v>0</v>
      </c>
      <c r="AP515" s="26">
        <f t="shared" si="338"/>
        <v>0</v>
      </c>
      <c r="AQ515" s="26">
        <f t="shared" si="338"/>
        <v>0</v>
      </c>
      <c r="AR515" s="26">
        <f t="shared" si="338"/>
        <v>0</v>
      </c>
      <c r="AS515" s="26">
        <f t="shared" si="338"/>
        <v>0</v>
      </c>
      <c r="AT515" s="26">
        <f t="shared" si="338"/>
        <v>0</v>
      </c>
      <c r="AU515" s="26">
        <f t="shared" si="338"/>
        <v>0</v>
      </c>
      <c r="AV515" s="26">
        <f t="shared" si="338"/>
        <v>0</v>
      </c>
      <c r="AW515" s="26">
        <f t="shared" si="338"/>
        <v>0</v>
      </c>
      <c r="AX515" s="26">
        <f t="shared" si="338"/>
        <v>0</v>
      </c>
      <c r="AY515" s="26">
        <f t="shared" si="338"/>
        <v>0</v>
      </c>
      <c r="AZ515" s="26">
        <f t="shared" si="338"/>
        <v>0</v>
      </c>
      <c r="BA515" s="26">
        <f t="shared" si="338"/>
        <v>0</v>
      </c>
      <c r="BB515" s="26">
        <f t="shared" si="338"/>
        <v>0</v>
      </c>
      <c r="BC515" s="26">
        <f t="shared" si="338"/>
        <v>0</v>
      </c>
      <c r="BD515" s="26">
        <f t="shared" si="338"/>
        <v>0</v>
      </c>
      <c r="BE515" s="26">
        <f t="shared" si="338"/>
        <v>0</v>
      </c>
      <c r="BF515" s="26">
        <f t="shared" si="338"/>
        <v>0</v>
      </c>
      <c r="BG515" s="26">
        <f t="shared" si="338"/>
        <v>0</v>
      </c>
      <c r="BH515" s="26">
        <f t="shared" si="338"/>
        <v>0</v>
      </c>
      <c r="BI515" s="26">
        <f t="shared" si="338"/>
        <v>0</v>
      </c>
      <c r="BJ515" s="26">
        <f t="shared" si="338"/>
        <v>0</v>
      </c>
      <c r="BK515" s="26">
        <f t="shared" si="338"/>
        <v>0</v>
      </c>
      <c r="BL515" s="26">
        <f t="shared" si="338"/>
        <v>0</v>
      </c>
      <c r="BM515" s="26">
        <f t="shared" si="338"/>
        <v>0</v>
      </c>
      <c r="BN515" s="26">
        <f t="shared" si="338"/>
        <v>0</v>
      </c>
      <c r="BO515" s="26">
        <f t="shared" si="338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39">G128*$C128</f>
        <v>0</v>
      </c>
      <c r="H517" s="26">
        <f t="shared" si="339"/>
        <v>0</v>
      </c>
      <c r="I517" s="26">
        <f t="shared" si="339"/>
        <v>0</v>
      </c>
      <c r="J517" s="26">
        <f t="shared" si="339"/>
        <v>0</v>
      </c>
      <c r="K517" s="26">
        <f t="shared" si="339"/>
        <v>0</v>
      </c>
      <c r="L517" s="26">
        <f t="shared" si="339"/>
        <v>0</v>
      </c>
      <c r="M517" s="26">
        <f t="shared" si="339"/>
        <v>0</v>
      </c>
      <c r="N517" s="26">
        <f t="shared" si="339"/>
        <v>0</v>
      </c>
      <c r="O517" s="26">
        <f t="shared" si="339"/>
        <v>0</v>
      </c>
      <c r="P517" s="26">
        <f t="shared" si="339"/>
        <v>0</v>
      </c>
      <c r="Q517" s="26">
        <f t="shared" si="339"/>
        <v>0</v>
      </c>
      <c r="R517" s="26">
        <f t="shared" si="339"/>
        <v>0</v>
      </c>
      <c r="S517" s="26">
        <f t="shared" si="339"/>
        <v>0</v>
      </c>
      <c r="T517" s="26">
        <f t="shared" si="339"/>
        <v>0</v>
      </c>
      <c r="U517" s="26">
        <f t="shared" si="339"/>
        <v>0</v>
      </c>
      <c r="V517" s="26">
        <f t="shared" si="339"/>
        <v>0</v>
      </c>
      <c r="W517" s="26">
        <f t="shared" si="339"/>
        <v>0</v>
      </c>
      <c r="X517" s="26">
        <f t="shared" si="339"/>
        <v>0</v>
      </c>
      <c r="Y517" s="26">
        <f t="shared" si="339"/>
        <v>0</v>
      </c>
      <c r="Z517" s="26">
        <f t="shared" si="339"/>
        <v>0</v>
      </c>
      <c r="AA517" s="26">
        <f t="shared" si="339"/>
        <v>0</v>
      </c>
      <c r="AB517" s="26">
        <f t="shared" si="339"/>
        <v>0</v>
      </c>
      <c r="AC517" s="26">
        <f t="shared" si="339"/>
        <v>0</v>
      </c>
      <c r="AD517" s="26">
        <f t="shared" si="339"/>
        <v>0</v>
      </c>
      <c r="AE517" s="26">
        <f t="shared" si="339"/>
        <v>0</v>
      </c>
      <c r="AF517" s="26">
        <f t="shared" si="339"/>
        <v>0</v>
      </c>
      <c r="AG517" s="26">
        <f t="shared" si="339"/>
        <v>0</v>
      </c>
      <c r="AH517" s="26">
        <f t="shared" si="339"/>
        <v>0</v>
      </c>
      <c r="AI517" s="26">
        <f t="shared" si="339"/>
        <v>0</v>
      </c>
      <c r="AJ517" s="26">
        <f t="shared" si="339"/>
        <v>0</v>
      </c>
      <c r="AK517" s="26">
        <f t="shared" si="339"/>
        <v>0</v>
      </c>
      <c r="AL517" s="26">
        <f t="shared" si="339"/>
        <v>0</v>
      </c>
      <c r="AM517" s="26">
        <f t="shared" ref="AM517:BO517" si="340">AM128*$C128</f>
        <v>0</v>
      </c>
      <c r="AN517" s="26">
        <f t="shared" si="340"/>
        <v>0</v>
      </c>
      <c r="AO517" s="26">
        <f t="shared" si="340"/>
        <v>0</v>
      </c>
      <c r="AP517" s="26">
        <f t="shared" si="340"/>
        <v>0</v>
      </c>
      <c r="AQ517" s="26">
        <f t="shared" si="340"/>
        <v>0</v>
      </c>
      <c r="AR517" s="26">
        <f t="shared" si="340"/>
        <v>0</v>
      </c>
      <c r="AS517" s="26">
        <f t="shared" si="340"/>
        <v>0</v>
      </c>
      <c r="AT517" s="26">
        <f t="shared" si="340"/>
        <v>0</v>
      </c>
      <c r="AU517" s="26">
        <f t="shared" si="340"/>
        <v>0</v>
      </c>
      <c r="AV517" s="26">
        <f t="shared" si="340"/>
        <v>0</v>
      </c>
      <c r="AW517" s="26">
        <f t="shared" si="340"/>
        <v>0</v>
      </c>
      <c r="AX517" s="26">
        <f t="shared" si="340"/>
        <v>0</v>
      </c>
      <c r="AY517" s="26">
        <f t="shared" si="340"/>
        <v>0</v>
      </c>
      <c r="AZ517" s="26">
        <f t="shared" si="340"/>
        <v>0</v>
      </c>
      <c r="BA517" s="26">
        <f t="shared" si="340"/>
        <v>0</v>
      </c>
      <c r="BB517" s="26">
        <f t="shared" si="340"/>
        <v>0</v>
      </c>
      <c r="BC517" s="26">
        <f t="shared" si="340"/>
        <v>0</v>
      </c>
      <c r="BD517" s="26">
        <f t="shared" si="340"/>
        <v>0</v>
      </c>
      <c r="BE517" s="26">
        <f t="shared" si="340"/>
        <v>0</v>
      </c>
      <c r="BF517" s="26">
        <f t="shared" si="340"/>
        <v>0</v>
      </c>
      <c r="BG517" s="26">
        <f t="shared" si="340"/>
        <v>0</v>
      </c>
      <c r="BH517" s="26">
        <f t="shared" si="340"/>
        <v>0</v>
      </c>
      <c r="BI517" s="26">
        <f t="shared" si="340"/>
        <v>0</v>
      </c>
      <c r="BJ517" s="26">
        <f t="shared" si="340"/>
        <v>0</v>
      </c>
      <c r="BK517" s="26">
        <f t="shared" si="340"/>
        <v>0</v>
      </c>
      <c r="BL517" s="26">
        <f t="shared" si="340"/>
        <v>0</v>
      </c>
      <c r="BM517" s="26">
        <f t="shared" si="340"/>
        <v>0</v>
      </c>
      <c r="BN517" s="26">
        <f t="shared" si="340"/>
        <v>0</v>
      </c>
      <c r="BO517" s="26">
        <f t="shared" si="340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1">G130*$C130</f>
        <v>0</v>
      </c>
      <c r="H520" s="26">
        <f t="shared" si="341"/>
        <v>0</v>
      </c>
      <c r="I520" s="26">
        <f t="shared" si="341"/>
        <v>0</v>
      </c>
      <c r="J520" s="26">
        <f t="shared" si="341"/>
        <v>0</v>
      </c>
      <c r="K520" s="26">
        <f t="shared" si="341"/>
        <v>0</v>
      </c>
      <c r="L520" s="26">
        <f t="shared" si="341"/>
        <v>0</v>
      </c>
      <c r="M520" s="26">
        <f t="shared" si="341"/>
        <v>0</v>
      </c>
      <c r="N520" s="26">
        <f t="shared" si="341"/>
        <v>0</v>
      </c>
      <c r="O520" s="26">
        <f t="shared" si="341"/>
        <v>0</v>
      </c>
      <c r="P520" s="26">
        <f t="shared" si="341"/>
        <v>0</v>
      </c>
      <c r="Q520" s="26">
        <f t="shared" si="341"/>
        <v>0</v>
      </c>
      <c r="R520" s="26">
        <f t="shared" si="341"/>
        <v>0</v>
      </c>
      <c r="S520" s="26">
        <f t="shared" si="341"/>
        <v>0</v>
      </c>
      <c r="T520" s="26">
        <f t="shared" si="341"/>
        <v>0</v>
      </c>
      <c r="U520" s="26">
        <f t="shared" si="341"/>
        <v>0</v>
      </c>
      <c r="V520" s="26">
        <f t="shared" si="341"/>
        <v>0</v>
      </c>
      <c r="W520" s="26">
        <f t="shared" si="341"/>
        <v>0</v>
      </c>
      <c r="X520" s="26">
        <f t="shared" si="341"/>
        <v>0</v>
      </c>
      <c r="Y520" s="26">
        <f t="shared" si="341"/>
        <v>0</v>
      </c>
      <c r="Z520" s="26">
        <f t="shared" si="341"/>
        <v>0</v>
      </c>
      <c r="AA520" s="26">
        <f t="shared" si="341"/>
        <v>0</v>
      </c>
      <c r="AB520" s="26">
        <f t="shared" si="341"/>
        <v>0</v>
      </c>
      <c r="AC520" s="26">
        <f t="shared" si="341"/>
        <v>0</v>
      </c>
      <c r="AD520" s="26">
        <f t="shared" si="341"/>
        <v>0</v>
      </c>
      <c r="AE520" s="26">
        <f t="shared" si="341"/>
        <v>0</v>
      </c>
      <c r="AF520" s="26">
        <f t="shared" si="341"/>
        <v>0</v>
      </c>
      <c r="AG520" s="26">
        <f t="shared" si="341"/>
        <v>0</v>
      </c>
      <c r="AH520" s="26">
        <f t="shared" si="341"/>
        <v>0</v>
      </c>
      <c r="AI520" s="26">
        <f t="shared" si="341"/>
        <v>0</v>
      </c>
      <c r="AJ520" s="26">
        <f t="shared" si="341"/>
        <v>0</v>
      </c>
      <c r="AK520" s="26">
        <f t="shared" si="341"/>
        <v>0</v>
      </c>
      <c r="AL520" s="26">
        <f t="shared" si="341"/>
        <v>0</v>
      </c>
      <c r="AM520" s="26">
        <f t="shared" ref="AM520:BO520" si="342">AM130*$C130</f>
        <v>0</v>
      </c>
      <c r="AN520" s="26">
        <f t="shared" si="342"/>
        <v>0</v>
      </c>
      <c r="AO520" s="26">
        <f t="shared" si="342"/>
        <v>0</v>
      </c>
      <c r="AP520" s="26">
        <f t="shared" si="342"/>
        <v>0</v>
      </c>
      <c r="AQ520" s="26">
        <f t="shared" si="342"/>
        <v>0</v>
      </c>
      <c r="AR520" s="26">
        <f t="shared" si="342"/>
        <v>0</v>
      </c>
      <c r="AS520" s="26">
        <f t="shared" si="342"/>
        <v>0</v>
      </c>
      <c r="AT520" s="26">
        <f t="shared" si="342"/>
        <v>0</v>
      </c>
      <c r="AU520" s="26">
        <f t="shared" si="342"/>
        <v>0</v>
      </c>
      <c r="AV520" s="26">
        <f t="shared" si="342"/>
        <v>0</v>
      </c>
      <c r="AW520" s="26">
        <f t="shared" si="342"/>
        <v>0</v>
      </c>
      <c r="AX520" s="26">
        <f t="shared" si="342"/>
        <v>0</v>
      </c>
      <c r="AY520" s="26">
        <f t="shared" si="342"/>
        <v>0</v>
      </c>
      <c r="AZ520" s="26">
        <f t="shared" si="342"/>
        <v>0</v>
      </c>
      <c r="BA520" s="26">
        <f t="shared" si="342"/>
        <v>0</v>
      </c>
      <c r="BB520" s="26">
        <f t="shared" si="342"/>
        <v>0</v>
      </c>
      <c r="BC520" s="26">
        <f t="shared" si="342"/>
        <v>0</v>
      </c>
      <c r="BD520" s="26">
        <f t="shared" si="342"/>
        <v>0</v>
      </c>
      <c r="BE520" s="26">
        <f t="shared" si="342"/>
        <v>0</v>
      </c>
      <c r="BF520" s="26">
        <f t="shared" si="342"/>
        <v>0</v>
      </c>
      <c r="BG520" s="26">
        <f t="shared" si="342"/>
        <v>0</v>
      </c>
      <c r="BH520" s="26">
        <f t="shared" si="342"/>
        <v>0</v>
      </c>
      <c r="BI520" s="26">
        <f t="shared" si="342"/>
        <v>0</v>
      </c>
      <c r="BJ520" s="26">
        <f t="shared" si="342"/>
        <v>0</v>
      </c>
      <c r="BK520" s="26">
        <f t="shared" si="342"/>
        <v>0</v>
      </c>
      <c r="BL520" s="26">
        <f t="shared" si="342"/>
        <v>0</v>
      </c>
      <c r="BM520" s="26">
        <f t="shared" si="342"/>
        <v>0</v>
      </c>
      <c r="BN520" s="26">
        <f t="shared" si="342"/>
        <v>0</v>
      </c>
      <c r="BO520" s="26">
        <f t="shared" si="342"/>
        <v>0</v>
      </c>
    </row>
    <row r="521" spans="1:67" hidden="1" outlineLevel="2" x14ac:dyDescent="0.15">
      <c r="A521" s="47" t="s">
        <v>62</v>
      </c>
      <c r="G521" s="23">
        <f>STAFFPLAN_CWS!$B169</f>
        <v>0.6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0.8</v>
      </c>
      <c r="AG521" s="23">
        <f>STAFFPLAN_CWS!$E169</f>
        <v>0.8</v>
      </c>
      <c r="AH521" s="23">
        <f>STAFFPLAN_CWS!$E169</f>
        <v>0.8</v>
      </c>
      <c r="AI521" s="23">
        <f>STAFFPLAN_CWS!$E169</f>
        <v>0.8</v>
      </c>
      <c r="AJ521" s="23">
        <f>STAFFPLAN_CWS!$E169</f>
        <v>0.8</v>
      </c>
      <c r="AK521" s="23">
        <f>STAFFPLAN_CWS!$E169</f>
        <v>0.8</v>
      </c>
      <c r="AL521" s="23">
        <f>STAFFPLAN_CWS!$E169</f>
        <v>0.8</v>
      </c>
      <c r="AM521" s="23">
        <f>STAFFPLAN_CWS!$E169</f>
        <v>0.8</v>
      </c>
      <c r="AN521" s="23">
        <f>STAFFPLAN_CWS!$E169</f>
        <v>0.8</v>
      </c>
      <c r="AO521" s="23">
        <f>STAFFPLAN_CWS!$E169</f>
        <v>0.8</v>
      </c>
      <c r="AP521" s="23">
        <f>STAFFPLAN_CWS!$E169</f>
        <v>0.8</v>
      </c>
      <c r="AQ521" s="23">
        <f>STAFFPLAN_CWS!$E169</f>
        <v>0.8</v>
      </c>
      <c r="AR521" s="23">
        <f>STAFFPLAN_CWS!$F169</f>
        <v>0.9</v>
      </c>
      <c r="AS521" s="23">
        <f>STAFFPLAN_CWS!$F169</f>
        <v>0.9</v>
      </c>
      <c r="AT521" s="23">
        <f>STAFFPLAN_CWS!$F169</f>
        <v>0.9</v>
      </c>
      <c r="AU521" s="23">
        <f>STAFFPLAN_CWS!$F169</f>
        <v>0.9</v>
      </c>
      <c r="AV521" s="23">
        <f>STAFFPLAN_CWS!$F169</f>
        <v>0.9</v>
      </c>
      <c r="AW521" s="23">
        <f>STAFFPLAN_CWS!$F169</f>
        <v>0.9</v>
      </c>
      <c r="AX521" s="23">
        <f>STAFFPLAN_CWS!$F169</f>
        <v>0.9</v>
      </c>
      <c r="AY521" s="23">
        <f>STAFFPLAN_CWS!$F169</f>
        <v>0.9</v>
      </c>
      <c r="AZ521" s="23">
        <f>STAFFPLAN_CWS!$F169</f>
        <v>0.9</v>
      </c>
      <c r="BA521" s="23">
        <f>STAFFPLAN_CWS!$F169</f>
        <v>0.9</v>
      </c>
      <c r="BB521" s="23">
        <f>STAFFPLAN_CWS!$F169</f>
        <v>0.9</v>
      </c>
      <c r="BC521" s="23">
        <f>STAFFPLAN_CWS!$F169</f>
        <v>0.9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3">G520*G521</f>
        <v>0</v>
      </c>
      <c r="H522" s="26">
        <f t="shared" si="343"/>
        <v>0</v>
      </c>
      <c r="I522" s="26">
        <f t="shared" si="343"/>
        <v>0</v>
      </c>
      <c r="J522" s="26">
        <f t="shared" si="343"/>
        <v>0</v>
      </c>
      <c r="K522" s="26">
        <f t="shared" si="343"/>
        <v>0</v>
      </c>
      <c r="L522" s="26">
        <f t="shared" si="343"/>
        <v>0</v>
      </c>
      <c r="M522" s="26">
        <f t="shared" si="343"/>
        <v>0</v>
      </c>
      <c r="N522" s="26">
        <f t="shared" si="343"/>
        <v>0</v>
      </c>
      <c r="O522" s="26">
        <f t="shared" si="343"/>
        <v>0</v>
      </c>
      <c r="P522" s="26">
        <f t="shared" si="343"/>
        <v>0</v>
      </c>
      <c r="Q522" s="26">
        <f t="shared" si="343"/>
        <v>0</v>
      </c>
      <c r="R522" s="26">
        <f t="shared" si="343"/>
        <v>0</v>
      </c>
      <c r="S522" s="26">
        <f t="shared" si="343"/>
        <v>0</v>
      </c>
      <c r="T522" s="26">
        <f t="shared" si="343"/>
        <v>0</v>
      </c>
      <c r="U522" s="26">
        <f t="shared" si="343"/>
        <v>0</v>
      </c>
      <c r="V522" s="26">
        <f t="shared" si="343"/>
        <v>0</v>
      </c>
      <c r="W522" s="26">
        <f t="shared" si="343"/>
        <v>0</v>
      </c>
      <c r="X522" s="26">
        <f t="shared" si="343"/>
        <v>0</v>
      </c>
      <c r="Y522" s="26">
        <f t="shared" si="343"/>
        <v>0</v>
      </c>
      <c r="Z522" s="26">
        <f t="shared" si="343"/>
        <v>0</v>
      </c>
      <c r="AA522" s="26">
        <f t="shared" si="343"/>
        <v>0</v>
      </c>
      <c r="AB522" s="26">
        <f t="shared" si="343"/>
        <v>0</v>
      </c>
      <c r="AC522" s="26">
        <f t="shared" si="343"/>
        <v>0</v>
      </c>
      <c r="AD522" s="26">
        <f t="shared" si="343"/>
        <v>0</v>
      </c>
      <c r="AE522" s="26">
        <f t="shared" si="343"/>
        <v>0</v>
      </c>
      <c r="AF522" s="26">
        <f t="shared" si="343"/>
        <v>0</v>
      </c>
      <c r="AG522" s="26">
        <f t="shared" si="343"/>
        <v>0</v>
      </c>
      <c r="AH522" s="26">
        <f t="shared" si="343"/>
        <v>0</v>
      </c>
      <c r="AI522" s="26">
        <f t="shared" si="343"/>
        <v>0</v>
      </c>
      <c r="AJ522" s="26">
        <f t="shared" si="343"/>
        <v>0</v>
      </c>
      <c r="AK522" s="26">
        <f t="shared" si="343"/>
        <v>0</v>
      </c>
      <c r="AL522" s="26">
        <f t="shared" si="343"/>
        <v>0</v>
      </c>
      <c r="AM522" s="26">
        <f t="shared" ref="AM522:BO522" si="344">AM520*AM521</f>
        <v>0</v>
      </c>
      <c r="AN522" s="26">
        <f t="shared" si="344"/>
        <v>0</v>
      </c>
      <c r="AO522" s="26">
        <f t="shared" si="344"/>
        <v>0</v>
      </c>
      <c r="AP522" s="26">
        <f t="shared" si="344"/>
        <v>0</v>
      </c>
      <c r="AQ522" s="26">
        <f t="shared" si="344"/>
        <v>0</v>
      </c>
      <c r="AR522" s="26">
        <f t="shared" si="344"/>
        <v>0</v>
      </c>
      <c r="AS522" s="26">
        <f t="shared" si="344"/>
        <v>0</v>
      </c>
      <c r="AT522" s="26">
        <f t="shared" si="344"/>
        <v>0</v>
      </c>
      <c r="AU522" s="26">
        <f t="shared" si="344"/>
        <v>0</v>
      </c>
      <c r="AV522" s="26">
        <f t="shared" si="344"/>
        <v>0</v>
      </c>
      <c r="AW522" s="26">
        <f t="shared" si="344"/>
        <v>0</v>
      </c>
      <c r="AX522" s="26">
        <f t="shared" si="344"/>
        <v>0</v>
      </c>
      <c r="AY522" s="26">
        <f t="shared" si="344"/>
        <v>0</v>
      </c>
      <c r="AZ522" s="26">
        <f t="shared" si="344"/>
        <v>0</v>
      </c>
      <c r="BA522" s="26">
        <f t="shared" si="344"/>
        <v>0</v>
      </c>
      <c r="BB522" s="26">
        <f t="shared" si="344"/>
        <v>0</v>
      </c>
      <c r="BC522" s="26">
        <f t="shared" si="344"/>
        <v>0</v>
      </c>
      <c r="BD522" s="26">
        <f t="shared" si="344"/>
        <v>0</v>
      </c>
      <c r="BE522" s="26">
        <f t="shared" si="344"/>
        <v>0</v>
      </c>
      <c r="BF522" s="26">
        <f t="shared" si="344"/>
        <v>0</v>
      </c>
      <c r="BG522" s="26">
        <f t="shared" si="344"/>
        <v>0</v>
      </c>
      <c r="BH522" s="26">
        <f t="shared" si="344"/>
        <v>0</v>
      </c>
      <c r="BI522" s="26">
        <f t="shared" si="344"/>
        <v>0</v>
      </c>
      <c r="BJ522" s="26">
        <f t="shared" si="344"/>
        <v>0</v>
      </c>
      <c r="BK522" s="26">
        <f t="shared" si="344"/>
        <v>0</v>
      </c>
      <c r="BL522" s="26">
        <f t="shared" si="344"/>
        <v>0</v>
      </c>
      <c r="BM522" s="26">
        <f t="shared" si="344"/>
        <v>0</v>
      </c>
      <c r="BN522" s="26">
        <f t="shared" si="344"/>
        <v>0</v>
      </c>
      <c r="BO522" s="26">
        <f t="shared" si="344"/>
        <v>0</v>
      </c>
    </row>
    <row r="523" spans="1:67" hidden="1" outlineLevel="2" x14ac:dyDescent="0.15">
      <c r="A523" s="47" t="s">
        <v>759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5">G522+G523</f>
        <v>0</v>
      </c>
      <c r="H524" s="26">
        <f t="shared" si="345"/>
        <v>0</v>
      </c>
      <c r="I524" s="26">
        <f t="shared" si="345"/>
        <v>0</v>
      </c>
      <c r="J524" s="26">
        <f t="shared" si="345"/>
        <v>0</v>
      </c>
      <c r="K524" s="26">
        <f t="shared" si="345"/>
        <v>0</v>
      </c>
      <c r="L524" s="26">
        <f t="shared" si="345"/>
        <v>0</v>
      </c>
      <c r="M524" s="26">
        <f t="shared" si="345"/>
        <v>0</v>
      </c>
      <c r="N524" s="26">
        <f t="shared" si="345"/>
        <v>0</v>
      </c>
      <c r="O524" s="26">
        <f t="shared" si="345"/>
        <v>0</v>
      </c>
      <c r="P524" s="26">
        <f t="shared" si="345"/>
        <v>0</v>
      </c>
      <c r="Q524" s="26">
        <f t="shared" si="345"/>
        <v>0</v>
      </c>
      <c r="R524" s="26">
        <f t="shared" si="345"/>
        <v>0</v>
      </c>
      <c r="S524" s="26">
        <f t="shared" si="345"/>
        <v>0</v>
      </c>
      <c r="T524" s="26">
        <f t="shared" si="345"/>
        <v>0</v>
      </c>
      <c r="U524" s="26">
        <f t="shared" si="345"/>
        <v>0</v>
      </c>
      <c r="V524" s="26">
        <f t="shared" si="345"/>
        <v>0</v>
      </c>
      <c r="W524" s="26">
        <f t="shared" si="345"/>
        <v>0</v>
      </c>
      <c r="X524" s="26">
        <f t="shared" si="345"/>
        <v>0</v>
      </c>
      <c r="Y524" s="26">
        <f t="shared" si="345"/>
        <v>0</v>
      </c>
      <c r="Z524" s="26">
        <f t="shared" si="345"/>
        <v>0</v>
      </c>
      <c r="AA524" s="26">
        <f t="shared" si="345"/>
        <v>0</v>
      </c>
      <c r="AB524" s="26">
        <f t="shared" si="345"/>
        <v>0</v>
      </c>
      <c r="AC524" s="26">
        <f t="shared" si="345"/>
        <v>0</v>
      </c>
      <c r="AD524" s="26">
        <f t="shared" si="345"/>
        <v>0</v>
      </c>
      <c r="AE524" s="26">
        <f t="shared" si="345"/>
        <v>0</v>
      </c>
      <c r="AF524" s="26">
        <f t="shared" si="345"/>
        <v>0</v>
      </c>
      <c r="AG524" s="26">
        <f t="shared" si="345"/>
        <v>0</v>
      </c>
      <c r="AH524" s="26">
        <f t="shared" si="345"/>
        <v>0</v>
      </c>
      <c r="AI524" s="26">
        <f t="shared" si="345"/>
        <v>0</v>
      </c>
      <c r="AJ524" s="26">
        <f t="shared" si="345"/>
        <v>0</v>
      </c>
      <c r="AK524" s="26">
        <f t="shared" si="345"/>
        <v>0</v>
      </c>
      <c r="AL524" s="26">
        <f t="shared" si="345"/>
        <v>0</v>
      </c>
      <c r="AM524" s="26">
        <f t="shared" ref="AM524:BO524" si="346">AM522+AM523</f>
        <v>0</v>
      </c>
      <c r="AN524" s="26">
        <f t="shared" si="346"/>
        <v>0</v>
      </c>
      <c r="AO524" s="26">
        <f t="shared" si="346"/>
        <v>0</v>
      </c>
      <c r="AP524" s="26">
        <f t="shared" si="346"/>
        <v>0</v>
      </c>
      <c r="AQ524" s="26">
        <f t="shared" si="346"/>
        <v>0</v>
      </c>
      <c r="AR524" s="26">
        <f t="shared" si="346"/>
        <v>0</v>
      </c>
      <c r="AS524" s="26">
        <f t="shared" si="346"/>
        <v>0</v>
      </c>
      <c r="AT524" s="26">
        <f t="shared" si="346"/>
        <v>0</v>
      </c>
      <c r="AU524" s="26">
        <f t="shared" si="346"/>
        <v>0</v>
      </c>
      <c r="AV524" s="26">
        <f t="shared" si="346"/>
        <v>0</v>
      </c>
      <c r="AW524" s="26">
        <f t="shared" si="346"/>
        <v>0</v>
      </c>
      <c r="AX524" s="26">
        <f t="shared" si="346"/>
        <v>0</v>
      </c>
      <c r="AY524" s="26">
        <f t="shared" si="346"/>
        <v>0</v>
      </c>
      <c r="AZ524" s="26">
        <f t="shared" si="346"/>
        <v>0</v>
      </c>
      <c r="BA524" s="26">
        <f t="shared" si="346"/>
        <v>0</v>
      </c>
      <c r="BB524" s="26">
        <f t="shared" si="346"/>
        <v>0</v>
      </c>
      <c r="BC524" s="26">
        <f t="shared" si="346"/>
        <v>0</v>
      </c>
      <c r="BD524" s="26">
        <f t="shared" si="346"/>
        <v>0</v>
      </c>
      <c r="BE524" s="26">
        <f t="shared" si="346"/>
        <v>0</v>
      </c>
      <c r="BF524" s="26">
        <f t="shared" si="346"/>
        <v>0</v>
      </c>
      <c r="BG524" s="26">
        <f t="shared" si="346"/>
        <v>0</v>
      </c>
      <c r="BH524" s="26">
        <f t="shared" si="346"/>
        <v>0</v>
      </c>
      <c r="BI524" s="26">
        <f t="shared" si="346"/>
        <v>0</v>
      </c>
      <c r="BJ524" s="26">
        <f t="shared" si="346"/>
        <v>0</v>
      </c>
      <c r="BK524" s="26">
        <f t="shared" si="346"/>
        <v>0</v>
      </c>
      <c r="BL524" s="26">
        <f t="shared" si="346"/>
        <v>0</v>
      </c>
      <c r="BM524" s="26">
        <f t="shared" si="346"/>
        <v>0</v>
      </c>
      <c r="BN524" s="26">
        <f t="shared" si="346"/>
        <v>0</v>
      </c>
      <c r="BO524" s="26">
        <f t="shared" si="346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7">G131*$C131</f>
        <v>0</v>
      </c>
      <c r="H526" s="26">
        <f t="shared" si="347"/>
        <v>0</v>
      </c>
      <c r="I526" s="26">
        <f t="shared" si="347"/>
        <v>0</v>
      </c>
      <c r="J526" s="26">
        <f t="shared" si="347"/>
        <v>0</v>
      </c>
      <c r="K526" s="26">
        <f t="shared" si="347"/>
        <v>0</v>
      </c>
      <c r="L526" s="26">
        <f t="shared" si="347"/>
        <v>0</v>
      </c>
      <c r="M526" s="26">
        <f t="shared" si="347"/>
        <v>0</v>
      </c>
      <c r="N526" s="26">
        <f t="shared" si="347"/>
        <v>0</v>
      </c>
      <c r="O526" s="26">
        <f t="shared" si="347"/>
        <v>0</v>
      </c>
      <c r="P526" s="26">
        <f t="shared" si="347"/>
        <v>0</v>
      </c>
      <c r="Q526" s="26">
        <f t="shared" si="347"/>
        <v>0</v>
      </c>
      <c r="R526" s="26">
        <f t="shared" si="347"/>
        <v>0</v>
      </c>
      <c r="S526" s="26">
        <f t="shared" si="347"/>
        <v>0</v>
      </c>
      <c r="T526" s="26">
        <f t="shared" si="347"/>
        <v>0</v>
      </c>
      <c r="U526" s="26">
        <f t="shared" si="347"/>
        <v>0</v>
      </c>
      <c r="V526" s="26">
        <f t="shared" si="347"/>
        <v>0</v>
      </c>
      <c r="W526" s="26">
        <f t="shared" si="347"/>
        <v>0</v>
      </c>
      <c r="X526" s="26">
        <f t="shared" si="347"/>
        <v>0</v>
      </c>
      <c r="Y526" s="26">
        <f t="shared" si="347"/>
        <v>0</v>
      </c>
      <c r="Z526" s="26">
        <f t="shared" si="347"/>
        <v>0</v>
      </c>
      <c r="AA526" s="26">
        <f t="shared" si="347"/>
        <v>0</v>
      </c>
      <c r="AB526" s="26">
        <f t="shared" si="347"/>
        <v>0</v>
      </c>
      <c r="AC526" s="26">
        <f t="shared" si="347"/>
        <v>0</v>
      </c>
      <c r="AD526" s="26">
        <f t="shared" si="347"/>
        <v>0</v>
      </c>
      <c r="AE526" s="26">
        <f t="shared" si="347"/>
        <v>0</v>
      </c>
      <c r="AF526" s="26">
        <f t="shared" si="347"/>
        <v>0</v>
      </c>
      <c r="AG526" s="26">
        <f t="shared" si="347"/>
        <v>0</v>
      </c>
      <c r="AH526" s="26">
        <f t="shared" si="347"/>
        <v>0</v>
      </c>
      <c r="AI526" s="26">
        <f t="shared" si="347"/>
        <v>0</v>
      </c>
      <c r="AJ526" s="26">
        <f t="shared" si="347"/>
        <v>0</v>
      </c>
      <c r="AK526" s="26">
        <f t="shared" si="347"/>
        <v>0</v>
      </c>
      <c r="AL526" s="26">
        <f t="shared" si="347"/>
        <v>0</v>
      </c>
      <c r="AM526" s="26">
        <f t="shared" ref="AM526:BO526" si="348">AM131*$C131</f>
        <v>0</v>
      </c>
      <c r="AN526" s="26">
        <f t="shared" si="348"/>
        <v>0</v>
      </c>
      <c r="AO526" s="26">
        <f t="shared" si="348"/>
        <v>0</v>
      </c>
      <c r="AP526" s="26">
        <f t="shared" si="348"/>
        <v>0</v>
      </c>
      <c r="AQ526" s="26">
        <f t="shared" si="348"/>
        <v>0</v>
      </c>
      <c r="AR526" s="26">
        <f t="shared" si="348"/>
        <v>0</v>
      </c>
      <c r="AS526" s="26">
        <f t="shared" si="348"/>
        <v>0</v>
      </c>
      <c r="AT526" s="26">
        <f t="shared" si="348"/>
        <v>0</v>
      </c>
      <c r="AU526" s="26">
        <f t="shared" si="348"/>
        <v>0</v>
      </c>
      <c r="AV526" s="26">
        <f t="shared" si="348"/>
        <v>0</v>
      </c>
      <c r="AW526" s="26">
        <f t="shared" si="348"/>
        <v>0</v>
      </c>
      <c r="AX526" s="26">
        <f t="shared" si="348"/>
        <v>0</v>
      </c>
      <c r="AY526" s="26">
        <f t="shared" si="348"/>
        <v>0</v>
      </c>
      <c r="AZ526" s="26">
        <f t="shared" si="348"/>
        <v>0</v>
      </c>
      <c r="BA526" s="26">
        <f t="shared" si="348"/>
        <v>0</v>
      </c>
      <c r="BB526" s="26">
        <f t="shared" si="348"/>
        <v>0</v>
      </c>
      <c r="BC526" s="26">
        <f t="shared" si="348"/>
        <v>0</v>
      </c>
      <c r="BD526" s="26">
        <f t="shared" si="348"/>
        <v>0</v>
      </c>
      <c r="BE526" s="26">
        <f t="shared" si="348"/>
        <v>0</v>
      </c>
      <c r="BF526" s="26">
        <f t="shared" si="348"/>
        <v>0</v>
      </c>
      <c r="BG526" s="26">
        <f t="shared" si="348"/>
        <v>0</v>
      </c>
      <c r="BH526" s="26">
        <f t="shared" si="348"/>
        <v>0</v>
      </c>
      <c r="BI526" s="26">
        <f t="shared" si="348"/>
        <v>0</v>
      </c>
      <c r="BJ526" s="26">
        <f t="shared" si="348"/>
        <v>0</v>
      </c>
      <c r="BK526" s="26">
        <f t="shared" si="348"/>
        <v>0</v>
      </c>
      <c r="BL526" s="26">
        <f t="shared" si="348"/>
        <v>0</v>
      </c>
      <c r="BM526" s="26">
        <f t="shared" si="348"/>
        <v>0</v>
      </c>
      <c r="BN526" s="26">
        <f t="shared" si="348"/>
        <v>0</v>
      </c>
      <c r="BO526" s="26">
        <f t="shared" si="348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49">G522+G513+G504+G495+G459+G450+G441+G432+G423+G414+G405+G396+G387+G486+G477+G468</f>
        <v>0</v>
      </c>
      <c r="H529" s="26">
        <f t="shared" si="349"/>
        <v>2800000</v>
      </c>
      <c r="I529" s="26">
        <f t="shared" si="349"/>
        <v>2800000</v>
      </c>
      <c r="J529" s="26">
        <f t="shared" si="349"/>
        <v>2800000</v>
      </c>
      <c r="K529" s="26">
        <f t="shared" si="349"/>
        <v>2800000</v>
      </c>
      <c r="L529" s="26">
        <f t="shared" si="349"/>
        <v>2800000</v>
      </c>
      <c r="M529" s="26">
        <f t="shared" si="349"/>
        <v>2800000</v>
      </c>
      <c r="N529" s="26">
        <f t="shared" si="349"/>
        <v>2800000</v>
      </c>
      <c r="O529" s="26">
        <f t="shared" si="349"/>
        <v>2800000</v>
      </c>
      <c r="P529" s="26">
        <f t="shared" si="349"/>
        <v>2800000</v>
      </c>
      <c r="Q529" s="26">
        <f t="shared" si="349"/>
        <v>2800000</v>
      </c>
      <c r="R529" s="26">
        <f t="shared" si="349"/>
        <v>2800000</v>
      </c>
      <c r="S529" s="26">
        <f t="shared" si="349"/>
        <v>2800000</v>
      </c>
      <c r="T529" s="26">
        <f t="shared" si="349"/>
        <v>3200000</v>
      </c>
      <c r="U529" s="26">
        <f t="shared" si="349"/>
        <v>3200000</v>
      </c>
      <c r="V529" s="26">
        <f t="shared" si="349"/>
        <v>3200000</v>
      </c>
      <c r="W529" s="26">
        <f t="shared" si="349"/>
        <v>3200000</v>
      </c>
      <c r="X529" s="26">
        <f t="shared" si="349"/>
        <v>3200000</v>
      </c>
      <c r="Y529" s="26">
        <f t="shared" si="349"/>
        <v>3200000</v>
      </c>
      <c r="Z529" s="26">
        <f t="shared" si="349"/>
        <v>3200000</v>
      </c>
      <c r="AA529" s="26">
        <f t="shared" si="349"/>
        <v>3200000</v>
      </c>
      <c r="AB529" s="26">
        <f t="shared" si="349"/>
        <v>3200000</v>
      </c>
      <c r="AC529" s="26">
        <f t="shared" si="349"/>
        <v>3200000</v>
      </c>
      <c r="AD529" s="26">
        <f t="shared" si="349"/>
        <v>3200000</v>
      </c>
      <c r="AE529" s="26">
        <f t="shared" si="349"/>
        <v>3200000</v>
      </c>
      <c r="AF529" s="26">
        <f t="shared" si="349"/>
        <v>3400000</v>
      </c>
      <c r="AG529" s="26">
        <f t="shared" si="349"/>
        <v>3400000</v>
      </c>
      <c r="AH529" s="26">
        <f t="shared" si="349"/>
        <v>3400000</v>
      </c>
      <c r="AI529" s="26">
        <f t="shared" si="349"/>
        <v>3400000</v>
      </c>
      <c r="AJ529" s="26">
        <f t="shared" si="349"/>
        <v>3400000</v>
      </c>
      <c r="AK529" s="26">
        <f t="shared" si="349"/>
        <v>3400000</v>
      </c>
      <c r="AL529" s="26">
        <f t="shared" si="349"/>
        <v>3400000</v>
      </c>
      <c r="AM529" s="26">
        <f t="shared" ref="AM529:BO529" si="350">AM522+AM513+AM504+AM495+AM459+AM450+AM441+AM432+AM423+AM414+AM405+AM396+AM387+AM486+AM477+AM468</f>
        <v>3400000</v>
      </c>
      <c r="AN529" s="26">
        <f t="shared" si="350"/>
        <v>3400000</v>
      </c>
      <c r="AO529" s="26">
        <f t="shared" si="350"/>
        <v>3400000</v>
      </c>
      <c r="AP529" s="26">
        <f t="shared" si="350"/>
        <v>3400000</v>
      </c>
      <c r="AQ529" s="26">
        <f t="shared" si="350"/>
        <v>3400000</v>
      </c>
      <c r="AR529" s="26">
        <f t="shared" si="350"/>
        <v>3600000</v>
      </c>
      <c r="AS529" s="26">
        <f t="shared" si="350"/>
        <v>3600000</v>
      </c>
      <c r="AT529" s="26">
        <f t="shared" si="350"/>
        <v>3600000</v>
      </c>
      <c r="AU529" s="26">
        <f t="shared" si="350"/>
        <v>3600000</v>
      </c>
      <c r="AV529" s="26">
        <f t="shared" si="350"/>
        <v>3600000</v>
      </c>
      <c r="AW529" s="26">
        <f t="shared" si="350"/>
        <v>3600000</v>
      </c>
      <c r="AX529" s="26">
        <f t="shared" si="350"/>
        <v>3600000</v>
      </c>
      <c r="AY529" s="26">
        <f t="shared" si="350"/>
        <v>3600000</v>
      </c>
      <c r="AZ529" s="26">
        <f t="shared" si="350"/>
        <v>3600000</v>
      </c>
      <c r="BA529" s="26">
        <f t="shared" si="350"/>
        <v>3600000</v>
      </c>
      <c r="BB529" s="26">
        <f t="shared" si="350"/>
        <v>3600000</v>
      </c>
      <c r="BC529" s="26">
        <f t="shared" si="350"/>
        <v>3600000</v>
      </c>
      <c r="BD529" s="26">
        <f t="shared" si="350"/>
        <v>4000000</v>
      </c>
      <c r="BE529" s="26">
        <f t="shared" si="350"/>
        <v>4000000</v>
      </c>
      <c r="BF529" s="26">
        <f t="shared" si="350"/>
        <v>4000000</v>
      </c>
      <c r="BG529" s="26">
        <f t="shared" si="350"/>
        <v>4000000</v>
      </c>
      <c r="BH529" s="26">
        <f t="shared" si="350"/>
        <v>4000000</v>
      </c>
      <c r="BI529" s="26">
        <f t="shared" si="350"/>
        <v>4000000</v>
      </c>
      <c r="BJ529" s="26">
        <f t="shared" si="350"/>
        <v>4000000</v>
      </c>
      <c r="BK529" s="26">
        <f t="shared" si="350"/>
        <v>4000000</v>
      </c>
      <c r="BL529" s="26">
        <f t="shared" si="350"/>
        <v>4000000</v>
      </c>
      <c r="BM529" s="26">
        <f t="shared" si="350"/>
        <v>4000000</v>
      </c>
      <c r="BN529" s="26">
        <f t="shared" si="350"/>
        <v>4000000</v>
      </c>
      <c r="BO529" s="26">
        <f t="shared" si="350"/>
        <v>4000000</v>
      </c>
      <c r="BP529" s="38">
        <f t="shared" ref="BP529:BP536" si="351">SUM(G529:BO529)</f>
        <v>204000000</v>
      </c>
    </row>
    <row r="530" spans="1:69" hidden="1" outlineLevel="2" x14ac:dyDescent="0.15">
      <c r="A530" s="47" t="s">
        <v>759</v>
      </c>
      <c r="G530" s="26">
        <f t="shared" ref="G530:AL530" si="352">G523+G514+G505+G496+G487+G478+G469+G460+G451+G442+G433+G424+G415+G406+G397+G388</f>
        <v>0</v>
      </c>
      <c r="H530" s="26">
        <f t="shared" si="352"/>
        <v>0</v>
      </c>
      <c r="I530" s="26">
        <f t="shared" si="352"/>
        <v>0</v>
      </c>
      <c r="J530" s="26">
        <f t="shared" si="352"/>
        <v>0</v>
      </c>
      <c r="K530" s="26">
        <f t="shared" si="352"/>
        <v>0</v>
      </c>
      <c r="L530" s="26">
        <f t="shared" si="352"/>
        <v>0</v>
      </c>
      <c r="M530" s="26">
        <f t="shared" si="352"/>
        <v>0</v>
      </c>
      <c r="N530" s="26">
        <f t="shared" si="352"/>
        <v>0</v>
      </c>
      <c r="O530" s="26">
        <f t="shared" si="352"/>
        <v>0</v>
      </c>
      <c r="P530" s="26">
        <f t="shared" si="352"/>
        <v>0</v>
      </c>
      <c r="Q530" s="26">
        <f t="shared" si="352"/>
        <v>0</v>
      </c>
      <c r="R530" s="26">
        <f t="shared" si="352"/>
        <v>0</v>
      </c>
      <c r="S530" s="26">
        <f t="shared" si="352"/>
        <v>0</v>
      </c>
      <c r="T530" s="26">
        <f t="shared" si="352"/>
        <v>0</v>
      </c>
      <c r="U530" s="26">
        <f t="shared" si="352"/>
        <v>0</v>
      </c>
      <c r="V530" s="26">
        <f t="shared" si="352"/>
        <v>0</v>
      </c>
      <c r="W530" s="26">
        <f t="shared" si="352"/>
        <v>0</v>
      </c>
      <c r="X530" s="26">
        <f t="shared" si="352"/>
        <v>0</v>
      </c>
      <c r="Y530" s="26">
        <f t="shared" si="352"/>
        <v>0</v>
      </c>
      <c r="Z530" s="26">
        <f t="shared" si="352"/>
        <v>0</v>
      </c>
      <c r="AA530" s="26">
        <f t="shared" si="352"/>
        <v>0</v>
      </c>
      <c r="AB530" s="26">
        <f t="shared" si="352"/>
        <v>0</v>
      </c>
      <c r="AC530" s="26">
        <f t="shared" si="352"/>
        <v>0</v>
      </c>
      <c r="AD530" s="26">
        <f t="shared" si="352"/>
        <v>0</v>
      </c>
      <c r="AE530" s="26">
        <f t="shared" si="352"/>
        <v>0</v>
      </c>
      <c r="AF530" s="26">
        <f t="shared" si="352"/>
        <v>0</v>
      </c>
      <c r="AG530" s="26">
        <f t="shared" si="352"/>
        <v>0</v>
      </c>
      <c r="AH530" s="26">
        <f t="shared" si="352"/>
        <v>0</v>
      </c>
      <c r="AI530" s="26">
        <f t="shared" si="352"/>
        <v>0</v>
      </c>
      <c r="AJ530" s="26">
        <f t="shared" si="352"/>
        <v>0</v>
      </c>
      <c r="AK530" s="26">
        <f t="shared" si="352"/>
        <v>0</v>
      </c>
      <c r="AL530" s="26">
        <f t="shared" si="352"/>
        <v>0</v>
      </c>
      <c r="AM530" s="26">
        <f t="shared" ref="AM530:BO530" si="353">AM523+AM514+AM505+AM496+AM487+AM478+AM469+AM460+AM451+AM442+AM433+AM424+AM415+AM406+AM397+AM388</f>
        <v>0</v>
      </c>
      <c r="AN530" s="26">
        <f t="shared" si="353"/>
        <v>0</v>
      </c>
      <c r="AO530" s="26">
        <f t="shared" si="353"/>
        <v>0</v>
      </c>
      <c r="AP530" s="26">
        <f t="shared" si="353"/>
        <v>0</v>
      </c>
      <c r="AQ530" s="26">
        <f t="shared" si="353"/>
        <v>0</v>
      </c>
      <c r="AR530" s="26">
        <f t="shared" si="353"/>
        <v>0</v>
      </c>
      <c r="AS530" s="26">
        <f t="shared" si="353"/>
        <v>0</v>
      </c>
      <c r="AT530" s="26">
        <f t="shared" si="353"/>
        <v>0</v>
      </c>
      <c r="AU530" s="26">
        <f t="shared" si="353"/>
        <v>0</v>
      </c>
      <c r="AV530" s="26">
        <f t="shared" si="353"/>
        <v>0</v>
      </c>
      <c r="AW530" s="26">
        <f t="shared" si="353"/>
        <v>0</v>
      </c>
      <c r="AX530" s="26">
        <f t="shared" si="353"/>
        <v>0</v>
      </c>
      <c r="AY530" s="26">
        <f t="shared" si="353"/>
        <v>0</v>
      </c>
      <c r="AZ530" s="26">
        <f t="shared" si="353"/>
        <v>0</v>
      </c>
      <c r="BA530" s="26">
        <f t="shared" si="353"/>
        <v>0</v>
      </c>
      <c r="BB530" s="26">
        <f t="shared" si="353"/>
        <v>0</v>
      </c>
      <c r="BC530" s="26">
        <f t="shared" si="353"/>
        <v>0</v>
      </c>
      <c r="BD530" s="26">
        <f t="shared" si="353"/>
        <v>0</v>
      </c>
      <c r="BE530" s="26">
        <f t="shared" si="353"/>
        <v>0</v>
      </c>
      <c r="BF530" s="26">
        <f t="shared" si="353"/>
        <v>0</v>
      </c>
      <c r="BG530" s="26">
        <f t="shared" si="353"/>
        <v>0</v>
      </c>
      <c r="BH530" s="26">
        <f t="shared" si="353"/>
        <v>0</v>
      </c>
      <c r="BI530" s="26">
        <f t="shared" si="353"/>
        <v>0</v>
      </c>
      <c r="BJ530" s="26">
        <f t="shared" si="353"/>
        <v>0</v>
      </c>
      <c r="BK530" s="26">
        <f t="shared" si="353"/>
        <v>0</v>
      </c>
      <c r="BL530" s="26">
        <f t="shared" si="353"/>
        <v>0</v>
      </c>
      <c r="BM530" s="26">
        <f t="shared" si="353"/>
        <v>0</v>
      </c>
      <c r="BN530" s="26">
        <f t="shared" si="353"/>
        <v>0</v>
      </c>
      <c r="BO530" s="26">
        <f t="shared" si="353"/>
        <v>0</v>
      </c>
      <c r="BP530" s="38">
        <f t="shared" si="351"/>
        <v>0</v>
      </c>
    </row>
    <row r="531" spans="1:69" hidden="1" outlineLevel="2" x14ac:dyDescent="0.15">
      <c r="A531" s="47" t="s">
        <v>63</v>
      </c>
      <c r="G531" s="26">
        <f t="shared" ref="G531:AL531" si="354">G529+G530</f>
        <v>0</v>
      </c>
      <c r="H531" s="26">
        <f t="shared" si="354"/>
        <v>2800000</v>
      </c>
      <c r="I531" s="26">
        <f t="shared" si="354"/>
        <v>2800000</v>
      </c>
      <c r="J531" s="26">
        <f t="shared" si="354"/>
        <v>2800000</v>
      </c>
      <c r="K531" s="26">
        <f t="shared" si="354"/>
        <v>2800000</v>
      </c>
      <c r="L531" s="26">
        <f t="shared" si="354"/>
        <v>2800000</v>
      </c>
      <c r="M531" s="26">
        <f t="shared" si="354"/>
        <v>2800000</v>
      </c>
      <c r="N531" s="26">
        <f t="shared" si="354"/>
        <v>2800000</v>
      </c>
      <c r="O531" s="26">
        <f t="shared" si="354"/>
        <v>2800000</v>
      </c>
      <c r="P531" s="26">
        <f t="shared" si="354"/>
        <v>2800000</v>
      </c>
      <c r="Q531" s="26">
        <f t="shared" si="354"/>
        <v>2800000</v>
      </c>
      <c r="R531" s="26">
        <f t="shared" si="354"/>
        <v>2800000</v>
      </c>
      <c r="S531" s="26">
        <f t="shared" si="354"/>
        <v>2800000</v>
      </c>
      <c r="T531" s="26">
        <f t="shared" si="354"/>
        <v>3200000</v>
      </c>
      <c r="U531" s="26">
        <f t="shared" si="354"/>
        <v>3200000</v>
      </c>
      <c r="V531" s="26">
        <f t="shared" si="354"/>
        <v>3200000</v>
      </c>
      <c r="W531" s="26">
        <f t="shared" si="354"/>
        <v>3200000</v>
      </c>
      <c r="X531" s="26">
        <f t="shared" si="354"/>
        <v>3200000</v>
      </c>
      <c r="Y531" s="26">
        <f t="shared" si="354"/>
        <v>3200000</v>
      </c>
      <c r="Z531" s="26">
        <f t="shared" si="354"/>
        <v>3200000</v>
      </c>
      <c r="AA531" s="26">
        <f t="shared" si="354"/>
        <v>3200000</v>
      </c>
      <c r="AB531" s="26">
        <f t="shared" si="354"/>
        <v>3200000</v>
      </c>
      <c r="AC531" s="26">
        <f t="shared" si="354"/>
        <v>3200000</v>
      </c>
      <c r="AD531" s="26">
        <f t="shared" si="354"/>
        <v>3200000</v>
      </c>
      <c r="AE531" s="26">
        <f t="shared" si="354"/>
        <v>3200000</v>
      </c>
      <c r="AF531" s="26">
        <f t="shared" si="354"/>
        <v>3400000</v>
      </c>
      <c r="AG531" s="26">
        <f t="shared" si="354"/>
        <v>3400000</v>
      </c>
      <c r="AH531" s="26">
        <f t="shared" si="354"/>
        <v>3400000</v>
      </c>
      <c r="AI531" s="26">
        <f t="shared" si="354"/>
        <v>3400000</v>
      </c>
      <c r="AJ531" s="26">
        <f t="shared" si="354"/>
        <v>3400000</v>
      </c>
      <c r="AK531" s="26">
        <f t="shared" si="354"/>
        <v>3400000</v>
      </c>
      <c r="AL531" s="26">
        <f t="shared" si="354"/>
        <v>3400000</v>
      </c>
      <c r="AM531" s="26">
        <f t="shared" ref="AM531:BO531" si="355">AM529+AM530</f>
        <v>3400000</v>
      </c>
      <c r="AN531" s="26">
        <f t="shared" si="355"/>
        <v>3400000</v>
      </c>
      <c r="AO531" s="26">
        <f t="shared" si="355"/>
        <v>3400000</v>
      </c>
      <c r="AP531" s="26">
        <f t="shared" si="355"/>
        <v>3400000</v>
      </c>
      <c r="AQ531" s="26">
        <f t="shared" si="355"/>
        <v>3400000</v>
      </c>
      <c r="AR531" s="26">
        <f t="shared" si="355"/>
        <v>3600000</v>
      </c>
      <c r="AS531" s="26">
        <f t="shared" si="355"/>
        <v>3600000</v>
      </c>
      <c r="AT531" s="26">
        <f t="shared" si="355"/>
        <v>3600000</v>
      </c>
      <c r="AU531" s="26">
        <f t="shared" si="355"/>
        <v>3600000</v>
      </c>
      <c r="AV531" s="26">
        <f t="shared" si="355"/>
        <v>3600000</v>
      </c>
      <c r="AW531" s="26">
        <f t="shared" si="355"/>
        <v>3600000</v>
      </c>
      <c r="AX531" s="26">
        <f t="shared" si="355"/>
        <v>3600000</v>
      </c>
      <c r="AY531" s="26">
        <f t="shared" si="355"/>
        <v>3600000</v>
      </c>
      <c r="AZ531" s="26">
        <f t="shared" si="355"/>
        <v>3600000</v>
      </c>
      <c r="BA531" s="26">
        <f t="shared" si="355"/>
        <v>3600000</v>
      </c>
      <c r="BB531" s="26">
        <f t="shared" si="355"/>
        <v>3600000</v>
      </c>
      <c r="BC531" s="26">
        <f t="shared" si="355"/>
        <v>3600000</v>
      </c>
      <c r="BD531" s="26">
        <f t="shared" si="355"/>
        <v>4000000</v>
      </c>
      <c r="BE531" s="26">
        <f t="shared" si="355"/>
        <v>4000000</v>
      </c>
      <c r="BF531" s="26">
        <f t="shared" si="355"/>
        <v>4000000</v>
      </c>
      <c r="BG531" s="26">
        <f t="shared" si="355"/>
        <v>4000000</v>
      </c>
      <c r="BH531" s="26">
        <f t="shared" si="355"/>
        <v>4000000</v>
      </c>
      <c r="BI531" s="26">
        <f t="shared" si="355"/>
        <v>4000000</v>
      </c>
      <c r="BJ531" s="26">
        <f t="shared" si="355"/>
        <v>4000000</v>
      </c>
      <c r="BK531" s="26">
        <f t="shared" si="355"/>
        <v>4000000</v>
      </c>
      <c r="BL531" s="26">
        <f t="shared" si="355"/>
        <v>4000000</v>
      </c>
      <c r="BM531" s="26">
        <f t="shared" si="355"/>
        <v>4000000</v>
      </c>
      <c r="BN531" s="26">
        <f t="shared" si="355"/>
        <v>4000000</v>
      </c>
      <c r="BO531" s="26">
        <f t="shared" si="355"/>
        <v>4000000</v>
      </c>
      <c r="BP531" s="38">
        <f t="shared" si="351"/>
        <v>204000000</v>
      </c>
      <c r="BQ531" s="66">
        <f>BP529+BP530</f>
        <v>204000000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33600000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38400000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40800000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43200000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1"/>
        <v>204000000</v>
      </c>
    </row>
    <row r="533" spans="1:69" hidden="1" outlineLevel="2" x14ac:dyDescent="0.15">
      <c r="A533" s="14" t="s">
        <v>87</v>
      </c>
      <c r="G533" s="26">
        <f t="shared" ref="G533:AL533" si="356">G526+G517+G508+G499+G463+G454+G445+G436+G427+G418+G409+G400+G391</f>
        <v>0</v>
      </c>
      <c r="H533" s="26">
        <f t="shared" si="356"/>
        <v>0</v>
      </c>
      <c r="I533" s="26">
        <f t="shared" si="356"/>
        <v>0</v>
      </c>
      <c r="J533" s="26">
        <f t="shared" si="356"/>
        <v>0</v>
      </c>
      <c r="K533" s="26">
        <f t="shared" si="356"/>
        <v>0</v>
      </c>
      <c r="L533" s="26">
        <f t="shared" si="356"/>
        <v>0</v>
      </c>
      <c r="M533" s="26">
        <f t="shared" si="356"/>
        <v>0</v>
      </c>
      <c r="N533" s="26">
        <f t="shared" si="356"/>
        <v>0</v>
      </c>
      <c r="O533" s="26">
        <f t="shared" si="356"/>
        <v>0</v>
      </c>
      <c r="P533" s="26">
        <f t="shared" si="356"/>
        <v>0</v>
      </c>
      <c r="Q533" s="26">
        <f t="shared" si="356"/>
        <v>0</v>
      </c>
      <c r="R533" s="26">
        <f t="shared" si="356"/>
        <v>0</v>
      </c>
      <c r="S533" s="26">
        <f t="shared" si="356"/>
        <v>0</v>
      </c>
      <c r="T533" s="26">
        <f t="shared" si="356"/>
        <v>0</v>
      </c>
      <c r="U533" s="26">
        <f t="shared" si="356"/>
        <v>0</v>
      </c>
      <c r="V533" s="26">
        <f t="shared" si="356"/>
        <v>0</v>
      </c>
      <c r="W533" s="26">
        <f t="shared" si="356"/>
        <v>0</v>
      </c>
      <c r="X533" s="26">
        <f t="shared" si="356"/>
        <v>0</v>
      </c>
      <c r="Y533" s="26">
        <f t="shared" si="356"/>
        <v>0</v>
      </c>
      <c r="Z533" s="26">
        <f t="shared" si="356"/>
        <v>0</v>
      </c>
      <c r="AA533" s="26">
        <f t="shared" si="356"/>
        <v>0</v>
      </c>
      <c r="AB533" s="26">
        <f t="shared" si="356"/>
        <v>0</v>
      </c>
      <c r="AC533" s="26">
        <f t="shared" si="356"/>
        <v>0</v>
      </c>
      <c r="AD533" s="26">
        <f t="shared" si="356"/>
        <v>0</v>
      </c>
      <c r="AE533" s="26">
        <f t="shared" si="356"/>
        <v>0</v>
      </c>
      <c r="AF533" s="26">
        <f t="shared" si="356"/>
        <v>0</v>
      </c>
      <c r="AG533" s="26">
        <f t="shared" si="356"/>
        <v>0</v>
      </c>
      <c r="AH533" s="26">
        <f t="shared" si="356"/>
        <v>0</v>
      </c>
      <c r="AI533" s="26">
        <f t="shared" si="356"/>
        <v>0</v>
      </c>
      <c r="AJ533" s="26">
        <f t="shared" si="356"/>
        <v>0</v>
      </c>
      <c r="AK533" s="26">
        <f t="shared" si="356"/>
        <v>0</v>
      </c>
      <c r="AL533" s="26">
        <f t="shared" si="356"/>
        <v>0</v>
      </c>
      <c r="AM533" s="26">
        <f t="shared" ref="AM533:BO533" si="357">AM526+AM517+AM508+AM499+AM463+AM454+AM445+AM436+AM427+AM418+AM409+AM400+AM391</f>
        <v>0</v>
      </c>
      <c r="AN533" s="26">
        <f t="shared" si="357"/>
        <v>0</v>
      </c>
      <c r="AO533" s="26">
        <f t="shared" si="357"/>
        <v>0</v>
      </c>
      <c r="AP533" s="26">
        <f t="shared" si="357"/>
        <v>0</v>
      </c>
      <c r="AQ533" s="26">
        <f t="shared" si="357"/>
        <v>0</v>
      </c>
      <c r="AR533" s="26">
        <f t="shared" si="357"/>
        <v>0</v>
      </c>
      <c r="AS533" s="26">
        <f t="shared" si="357"/>
        <v>0</v>
      </c>
      <c r="AT533" s="26">
        <f t="shared" si="357"/>
        <v>0</v>
      </c>
      <c r="AU533" s="26">
        <f t="shared" si="357"/>
        <v>0</v>
      </c>
      <c r="AV533" s="26">
        <f t="shared" si="357"/>
        <v>0</v>
      </c>
      <c r="AW533" s="26">
        <f t="shared" si="357"/>
        <v>0</v>
      </c>
      <c r="AX533" s="26">
        <f t="shared" si="357"/>
        <v>0</v>
      </c>
      <c r="AY533" s="26">
        <f t="shared" si="357"/>
        <v>0</v>
      </c>
      <c r="AZ533" s="26">
        <f t="shared" si="357"/>
        <v>0</v>
      </c>
      <c r="BA533" s="26">
        <f t="shared" si="357"/>
        <v>0</v>
      </c>
      <c r="BB533" s="26">
        <f t="shared" si="357"/>
        <v>0</v>
      </c>
      <c r="BC533" s="26">
        <f t="shared" si="357"/>
        <v>0</v>
      </c>
      <c r="BD533" s="26">
        <f t="shared" si="357"/>
        <v>0</v>
      </c>
      <c r="BE533" s="26">
        <f t="shared" si="357"/>
        <v>0</v>
      </c>
      <c r="BF533" s="26">
        <f t="shared" si="357"/>
        <v>0</v>
      </c>
      <c r="BG533" s="26">
        <f t="shared" si="357"/>
        <v>0</v>
      </c>
      <c r="BH533" s="26">
        <f t="shared" si="357"/>
        <v>0</v>
      </c>
      <c r="BI533" s="26">
        <f t="shared" si="357"/>
        <v>0</v>
      </c>
      <c r="BJ533" s="26">
        <f t="shared" si="357"/>
        <v>0</v>
      </c>
      <c r="BK533" s="26">
        <f t="shared" si="357"/>
        <v>0</v>
      </c>
      <c r="BL533" s="26">
        <f t="shared" si="357"/>
        <v>0</v>
      </c>
      <c r="BM533" s="26">
        <f t="shared" si="357"/>
        <v>0</v>
      </c>
      <c r="BN533" s="26">
        <f t="shared" si="357"/>
        <v>0</v>
      </c>
      <c r="BO533" s="26">
        <f t="shared" si="357"/>
        <v>0</v>
      </c>
      <c r="BP533" s="38">
        <f t="shared" si="351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1"/>
        <v>0</v>
      </c>
    </row>
    <row r="535" spans="1:69" hidden="1" outlineLevel="2" x14ac:dyDescent="0.15">
      <c r="A535" s="14" t="s">
        <v>761</v>
      </c>
      <c r="G535" s="26">
        <f t="shared" ref="G535:AL535" si="358">G533+G531</f>
        <v>0</v>
      </c>
      <c r="H535" s="26">
        <f t="shared" si="358"/>
        <v>2800000</v>
      </c>
      <c r="I535" s="26">
        <f t="shared" si="358"/>
        <v>2800000</v>
      </c>
      <c r="J535" s="26">
        <f t="shared" si="358"/>
        <v>2800000</v>
      </c>
      <c r="K535" s="26">
        <f t="shared" si="358"/>
        <v>2800000</v>
      </c>
      <c r="L535" s="26">
        <f t="shared" si="358"/>
        <v>2800000</v>
      </c>
      <c r="M535" s="26">
        <f t="shared" si="358"/>
        <v>2800000</v>
      </c>
      <c r="N535" s="26">
        <f t="shared" si="358"/>
        <v>2800000</v>
      </c>
      <c r="O535" s="26">
        <f t="shared" si="358"/>
        <v>2800000</v>
      </c>
      <c r="P535" s="26">
        <f t="shared" si="358"/>
        <v>2800000</v>
      </c>
      <c r="Q535" s="26">
        <f t="shared" si="358"/>
        <v>2800000</v>
      </c>
      <c r="R535" s="26">
        <f t="shared" si="358"/>
        <v>2800000</v>
      </c>
      <c r="S535" s="26">
        <f t="shared" si="358"/>
        <v>2800000</v>
      </c>
      <c r="T535" s="26">
        <f t="shared" si="358"/>
        <v>3200000</v>
      </c>
      <c r="U535" s="26">
        <f t="shared" si="358"/>
        <v>3200000</v>
      </c>
      <c r="V535" s="26">
        <f t="shared" si="358"/>
        <v>3200000</v>
      </c>
      <c r="W535" s="26">
        <f t="shared" si="358"/>
        <v>3200000</v>
      </c>
      <c r="X535" s="26">
        <f t="shared" si="358"/>
        <v>3200000</v>
      </c>
      <c r="Y535" s="26">
        <f t="shared" si="358"/>
        <v>3200000</v>
      </c>
      <c r="Z535" s="26">
        <f t="shared" si="358"/>
        <v>3200000</v>
      </c>
      <c r="AA535" s="26">
        <f t="shared" si="358"/>
        <v>3200000</v>
      </c>
      <c r="AB535" s="26">
        <f t="shared" si="358"/>
        <v>3200000</v>
      </c>
      <c r="AC535" s="26">
        <f t="shared" si="358"/>
        <v>3200000</v>
      </c>
      <c r="AD535" s="26">
        <f t="shared" si="358"/>
        <v>3200000</v>
      </c>
      <c r="AE535" s="26">
        <f t="shared" si="358"/>
        <v>3200000</v>
      </c>
      <c r="AF535" s="26">
        <f t="shared" si="358"/>
        <v>3400000</v>
      </c>
      <c r="AG535" s="26">
        <f t="shared" si="358"/>
        <v>3400000</v>
      </c>
      <c r="AH535" s="26">
        <f t="shared" si="358"/>
        <v>3400000</v>
      </c>
      <c r="AI535" s="26">
        <f t="shared" si="358"/>
        <v>3400000</v>
      </c>
      <c r="AJ535" s="26">
        <f t="shared" si="358"/>
        <v>3400000</v>
      </c>
      <c r="AK535" s="26">
        <f t="shared" si="358"/>
        <v>3400000</v>
      </c>
      <c r="AL535" s="26">
        <f t="shared" si="358"/>
        <v>3400000</v>
      </c>
      <c r="AM535" s="26">
        <f t="shared" ref="AM535:BO535" si="359">AM533+AM531</f>
        <v>3400000</v>
      </c>
      <c r="AN535" s="26">
        <f t="shared" si="359"/>
        <v>3400000</v>
      </c>
      <c r="AO535" s="26">
        <f t="shared" si="359"/>
        <v>3400000</v>
      </c>
      <c r="AP535" s="26">
        <f t="shared" si="359"/>
        <v>3400000</v>
      </c>
      <c r="AQ535" s="26">
        <f t="shared" si="359"/>
        <v>3400000</v>
      </c>
      <c r="AR535" s="26">
        <f t="shared" si="359"/>
        <v>3600000</v>
      </c>
      <c r="AS535" s="26">
        <f t="shared" si="359"/>
        <v>3600000</v>
      </c>
      <c r="AT535" s="26">
        <f t="shared" si="359"/>
        <v>3600000</v>
      </c>
      <c r="AU535" s="26">
        <f t="shared" si="359"/>
        <v>3600000</v>
      </c>
      <c r="AV535" s="26">
        <f t="shared" si="359"/>
        <v>3600000</v>
      </c>
      <c r="AW535" s="26">
        <f t="shared" si="359"/>
        <v>3600000</v>
      </c>
      <c r="AX535" s="26">
        <f t="shared" si="359"/>
        <v>3600000</v>
      </c>
      <c r="AY535" s="26">
        <f t="shared" si="359"/>
        <v>3600000</v>
      </c>
      <c r="AZ535" s="26">
        <f t="shared" si="359"/>
        <v>3600000</v>
      </c>
      <c r="BA535" s="26">
        <f t="shared" si="359"/>
        <v>3600000</v>
      </c>
      <c r="BB535" s="26">
        <f t="shared" si="359"/>
        <v>3600000</v>
      </c>
      <c r="BC535" s="26">
        <f t="shared" si="359"/>
        <v>3600000</v>
      </c>
      <c r="BD535" s="26">
        <f t="shared" si="359"/>
        <v>4000000</v>
      </c>
      <c r="BE535" s="26">
        <f t="shared" si="359"/>
        <v>4000000</v>
      </c>
      <c r="BF535" s="26">
        <f t="shared" si="359"/>
        <v>4000000</v>
      </c>
      <c r="BG535" s="26">
        <f t="shared" si="359"/>
        <v>4000000</v>
      </c>
      <c r="BH535" s="26">
        <f t="shared" si="359"/>
        <v>4000000</v>
      </c>
      <c r="BI535" s="26">
        <f t="shared" si="359"/>
        <v>4000000</v>
      </c>
      <c r="BJ535" s="26">
        <f t="shared" si="359"/>
        <v>4000000</v>
      </c>
      <c r="BK535" s="26">
        <f t="shared" si="359"/>
        <v>4000000</v>
      </c>
      <c r="BL535" s="26">
        <f t="shared" si="359"/>
        <v>4000000</v>
      </c>
      <c r="BM535" s="26">
        <f t="shared" si="359"/>
        <v>4000000</v>
      </c>
      <c r="BN535" s="26">
        <f t="shared" si="359"/>
        <v>4000000</v>
      </c>
      <c r="BO535" s="26">
        <f t="shared" si="359"/>
        <v>4000000</v>
      </c>
      <c r="BP535" s="38">
        <f t="shared" si="351"/>
        <v>204000000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33600000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38400000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40800000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43200000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1"/>
        <v>204000000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173600</v>
      </c>
      <c r="I540" s="26">
        <f>I531*STAFFPLAN_CWS!$C177</f>
        <v>173600</v>
      </c>
      <c r="J540" s="26">
        <f>J531*STAFFPLAN_CWS!$C177</f>
        <v>173600</v>
      </c>
      <c r="K540" s="26">
        <f>K531*STAFFPLAN_CWS!$C177</f>
        <v>173600</v>
      </c>
      <c r="L540" s="26">
        <f>L531*STAFFPLAN_CWS!$C177</f>
        <v>173600</v>
      </c>
      <c r="M540" s="26">
        <f>M531*STAFFPLAN_CWS!$C177</f>
        <v>173600</v>
      </c>
      <c r="N540" s="26">
        <f>N531*STAFFPLAN_CWS!$C177</f>
        <v>173600</v>
      </c>
      <c r="O540" s="26">
        <f>O531*STAFFPLAN_CWS!$C177</f>
        <v>173600</v>
      </c>
      <c r="P540" s="26">
        <f>P531*STAFFPLAN_CWS!$C177</f>
        <v>173600</v>
      </c>
      <c r="Q540" s="26">
        <f>Q531*STAFFPLAN_CWS!$C177</f>
        <v>173600</v>
      </c>
      <c r="R540" s="26">
        <f>R531*STAFFPLAN_CWS!$C177</f>
        <v>173600</v>
      </c>
      <c r="S540" s="26">
        <f>S531*STAFFPLAN_CWS!$C177</f>
        <v>173600</v>
      </c>
      <c r="T540" s="26">
        <f>T531*STAFFPLAN_CWS!$D177</f>
        <v>198400</v>
      </c>
      <c r="U540" s="26">
        <f>U531*STAFFPLAN_CWS!$D177</f>
        <v>198400</v>
      </c>
      <c r="V540" s="26">
        <f>V531*STAFFPLAN_CWS!$D177</f>
        <v>198400</v>
      </c>
      <c r="W540" s="26">
        <f>W531*STAFFPLAN_CWS!$D177</f>
        <v>198400</v>
      </c>
      <c r="X540" s="26">
        <f>X531*STAFFPLAN_CWS!$D177</f>
        <v>198400</v>
      </c>
      <c r="Y540" s="26">
        <f>Y531*STAFFPLAN_CWS!$D177</f>
        <v>198400</v>
      </c>
      <c r="Z540" s="26">
        <f>Z531*STAFFPLAN_CWS!$D177</f>
        <v>198400</v>
      </c>
      <c r="AA540" s="26">
        <f>AA531*STAFFPLAN_CWS!$D177</f>
        <v>198400</v>
      </c>
      <c r="AB540" s="26">
        <f>AB531*STAFFPLAN_CWS!$D177</f>
        <v>198400</v>
      </c>
      <c r="AC540" s="26">
        <f>AC531*STAFFPLAN_CWS!$D177</f>
        <v>198400</v>
      </c>
      <c r="AD540" s="26">
        <f>AD531*STAFFPLAN_CWS!$D177</f>
        <v>198400</v>
      </c>
      <c r="AE540" s="26">
        <f>AE531*STAFFPLAN_CWS!$D177</f>
        <v>198400</v>
      </c>
      <c r="AF540" s="26">
        <f>AF531*STAFFPLAN_CWS!$E177</f>
        <v>210800</v>
      </c>
      <c r="AG540" s="26">
        <f>AG531*STAFFPLAN_CWS!$E177</f>
        <v>210800</v>
      </c>
      <c r="AH540" s="26">
        <f>AH531*STAFFPLAN_CWS!$E177</f>
        <v>210800</v>
      </c>
      <c r="AI540" s="26">
        <f>AI531*STAFFPLAN_CWS!$E177</f>
        <v>210800</v>
      </c>
      <c r="AJ540" s="26">
        <f>AJ531*STAFFPLAN_CWS!$E177</f>
        <v>210800</v>
      </c>
      <c r="AK540" s="26">
        <f>AK531*STAFFPLAN_CWS!$E177</f>
        <v>210800</v>
      </c>
      <c r="AL540" s="26">
        <f>AL531*STAFFPLAN_CWS!$E177</f>
        <v>210800</v>
      </c>
      <c r="AM540" s="26">
        <f>AM531*STAFFPLAN_CWS!$E177</f>
        <v>210800</v>
      </c>
      <c r="AN540" s="26">
        <f>AN531*STAFFPLAN_CWS!$E177</f>
        <v>210800</v>
      </c>
      <c r="AO540" s="26">
        <f>AO531*STAFFPLAN_CWS!$E177</f>
        <v>210800</v>
      </c>
      <c r="AP540" s="26">
        <f>AP531*STAFFPLAN_CWS!$E177</f>
        <v>210800</v>
      </c>
      <c r="AQ540" s="26">
        <f>AQ531*STAFFPLAN_CWS!$E177</f>
        <v>210800</v>
      </c>
      <c r="AR540" s="26">
        <f>AR531*STAFFPLAN_CWS!$F177</f>
        <v>223200</v>
      </c>
      <c r="AS540" s="26">
        <f>AS531*STAFFPLAN_CWS!$F177</f>
        <v>223200</v>
      </c>
      <c r="AT540" s="26">
        <f>AT531*STAFFPLAN_CWS!$F177</f>
        <v>223200</v>
      </c>
      <c r="AU540" s="26">
        <f>AU531*STAFFPLAN_CWS!$F177</f>
        <v>223200</v>
      </c>
      <c r="AV540" s="26">
        <f>AV531*STAFFPLAN_CWS!$F177</f>
        <v>223200</v>
      </c>
      <c r="AW540" s="26">
        <f>AW531*STAFFPLAN_CWS!$F177</f>
        <v>223200</v>
      </c>
      <c r="AX540" s="26">
        <f>AX531*STAFFPLAN_CWS!$F177</f>
        <v>223200</v>
      </c>
      <c r="AY540" s="26">
        <f>AY531*STAFFPLAN_CWS!$F177</f>
        <v>223200</v>
      </c>
      <c r="AZ540" s="26">
        <f>AZ531*STAFFPLAN_CWS!$F177</f>
        <v>223200</v>
      </c>
      <c r="BA540" s="26">
        <f>BA531*STAFFPLAN_CWS!$F177</f>
        <v>223200</v>
      </c>
      <c r="BB540" s="26">
        <f>BB531*STAFFPLAN_CWS!$F177</f>
        <v>223200</v>
      </c>
      <c r="BC540" s="26">
        <f>BC531*STAFFPLAN_CWS!$F177</f>
        <v>223200</v>
      </c>
      <c r="BD540" s="26">
        <f>BD531*STAFFPLAN_CWS!$G177</f>
        <v>248000</v>
      </c>
      <c r="BE540" s="26">
        <f>BE531*STAFFPLAN_CWS!$G177</f>
        <v>248000</v>
      </c>
      <c r="BF540" s="26">
        <f>BF531*STAFFPLAN_CWS!$G177</f>
        <v>248000</v>
      </c>
      <c r="BG540" s="26">
        <f>BG531*STAFFPLAN_CWS!$G177</f>
        <v>248000</v>
      </c>
      <c r="BH540" s="26">
        <f>BH531*STAFFPLAN_CWS!$G177</f>
        <v>248000</v>
      </c>
      <c r="BI540" s="26">
        <f>BI531*STAFFPLAN_CWS!$G177</f>
        <v>248000</v>
      </c>
      <c r="BJ540" s="26">
        <f>BJ531*STAFFPLAN_CWS!$G177</f>
        <v>248000</v>
      </c>
      <c r="BK540" s="26">
        <f>BK531*STAFFPLAN_CWS!$G177</f>
        <v>248000</v>
      </c>
      <c r="BL540" s="26">
        <f>BL531*STAFFPLAN_CWS!$G177</f>
        <v>248000</v>
      </c>
      <c r="BM540" s="26">
        <f>BM531*STAFFPLAN_CWS!$G177</f>
        <v>248000</v>
      </c>
      <c r="BN540" s="26">
        <f>BN531*STAFFPLAN_CWS!$G177</f>
        <v>248000</v>
      </c>
      <c r="BO540" s="26">
        <f>BO531*STAFFPLAN_CWS!$G177</f>
        <v>248000</v>
      </c>
    </row>
    <row r="541" spans="1:69" hidden="1" outlineLevel="2" x14ac:dyDescent="0.15">
      <c r="A541" s="47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40600</v>
      </c>
      <c r="I541" s="26">
        <f>I531*STAFFPLAN_CWS!$C178</f>
        <v>40600</v>
      </c>
      <c r="J541" s="26">
        <f>J531*STAFFPLAN_CWS!$C178</f>
        <v>40600</v>
      </c>
      <c r="K541" s="26">
        <f>K531*STAFFPLAN_CWS!$C178</f>
        <v>40600</v>
      </c>
      <c r="L541" s="26">
        <f>L531*STAFFPLAN_CWS!$C178</f>
        <v>40600</v>
      </c>
      <c r="M541" s="26">
        <f>M531*STAFFPLAN_CWS!$C178</f>
        <v>40600</v>
      </c>
      <c r="N541" s="26">
        <f>N531*STAFFPLAN_CWS!$C178</f>
        <v>40600</v>
      </c>
      <c r="O541" s="26">
        <f>O531*STAFFPLAN_CWS!$C178</f>
        <v>40600</v>
      </c>
      <c r="P541" s="26">
        <f>P531*STAFFPLAN_CWS!$C178</f>
        <v>40600</v>
      </c>
      <c r="Q541" s="26">
        <f>Q531*STAFFPLAN_CWS!$C178</f>
        <v>40600</v>
      </c>
      <c r="R541" s="26">
        <f>R531*STAFFPLAN_CWS!$C178</f>
        <v>40600</v>
      </c>
      <c r="S541" s="26">
        <f>S531*STAFFPLAN_CWS!$C178</f>
        <v>40600</v>
      </c>
      <c r="T541" s="26">
        <f>T531*STAFFPLAN_CWS!$D178</f>
        <v>46400</v>
      </c>
      <c r="U541" s="26">
        <f>U531*STAFFPLAN_CWS!$D178</f>
        <v>46400</v>
      </c>
      <c r="V541" s="26">
        <f>V531*STAFFPLAN_CWS!$D178</f>
        <v>46400</v>
      </c>
      <c r="W541" s="26">
        <f>W531*STAFFPLAN_CWS!$D178</f>
        <v>46400</v>
      </c>
      <c r="X541" s="26">
        <f>X531*STAFFPLAN_CWS!$D178</f>
        <v>46400</v>
      </c>
      <c r="Y541" s="26">
        <f>Y531*STAFFPLAN_CWS!$D178</f>
        <v>46400</v>
      </c>
      <c r="Z541" s="26">
        <f>Z531*STAFFPLAN_CWS!$D178</f>
        <v>46400</v>
      </c>
      <c r="AA541" s="26">
        <f>AA531*STAFFPLAN_CWS!$D178</f>
        <v>46400</v>
      </c>
      <c r="AB541" s="26">
        <f>AB531*STAFFPLAN_CWS!$D178</f>
        <v>46400</v>
      </c>
      <c r="AC541" s="26">
        <f>AC531*STAFFPLAN_CWS!$D178</f>
        <v>46400</v>
      </c>
      <c r="AD541" s="26">
        <f>AD531*STAFFPLAN_CWS!$D178</f>
        <v>46400</v>
      </c>
      <c r="AE541" s="26">
        <f>AE531*STAFFPLAN_CWS!$D178</f>
        <v>46400</v>
      </c>
      <c r="AF541" s="26">
        <f>AF531*STAFFPLAN_CWS!$E178</f>
        <v>49300</v>
      </c>
      <c r="AG541" s="26">
        <f>AG531*STAFFPLAN_CWS!$E178</f>
        <v>49300</v>
      </c>
      <c r="AH541" s="26">
        <f>AH531*STAFFPLAN_CWS!$E178</f>
        <v>49300</v>
      </c>
      <c r="AI541" s="26">
        <f>AI531*STAFFPLAN_CWS!$E178</f>
        <v>49300</v>
      </c>
      <c r="AJ541" s="26">
        <f>AJ531*STAFFPLAN_CWS!$E178</f>
        <v>49300</v>
      </c>
      <c r="AK541" s="26">
        <f>AK531*STAFFPLAN_CWS!$E178</f>
        <v>49300</v>
      </c>
      <c r="AL541" s="26">
        <f>AL531*STAFFPLAN_CWS!$E178</f>
        <v>49300</v>
      </c>
      <c r="AM541" s="26">
        <f>AM531*STAFFPLAN_CWS!$E178</f>
        <v>49300</v>
      </c>
      <c r="AN541" s="26">
        <f>AN531*STAFFPLAN_CWS!$E178</f>
        <v>49300</v>
      </c>
      <c r="AO541" s="26">
        <f>AO531*STAFFPLAN_CWS!$E178</f>
        <v>49300</v>
      </c>
      <c r="AP541" s="26">
        <f>AP531*STAFFPLAN_CWS!$E178</f>
        <v>49300</v>
      </c>
      <c r="AQ541" s="26">
        <f>AQ531*STAFFPLAN_CWS!$E178</f>
        <v>49300</v>
      </c>
      <c r="AR541" s="26">
        <f>AR531*STAFFPLAN_CWS!$F178</f>
        <v>52200</v>
      </c>
      <c r="AS541" s="26">
        <f>AS531*STAFFPLAN_CWS!$F178</f>
        <v>52200</v>
      </c>
      <c r="AT541" s="26">
        <f>AT531*STAFFPLAN_CWS!$F178</f>
        <v>52200</v>
      </c>
      <c r="AU541" s="26">
        <f>AU531*STAFFPLAN_CWS!$F178</f>
        <v>52200</v>
      </c>
      <c r="AV541" s="26">
        <f>AV531*STAFFPLAN_CWS!$F178</f>
        <v>52200</v>
      </c>
      <c r="AW541" s="26">
        <f>AW531*STAFFPLAN_CWS!$F178</f>
        <v>52200</v>
      </c>
      <c r="AX541" s="26">
        <f>AX531*STAFFPLAN_CWS!$F178</f>
        <v>52200</v>
      </c>
      <c r="AY541" s="26">
        <f>AY531*STAFFPLAN_CWS!$F178</f>
        <v>52200</v>
      </c>
      <c r="AZ541" s="26">
        <f>AZ531*STAFFPLAN_CWS!$F178</f>
        <v>52200</v>
      </c>
      <c r="BA541" s="26">
        <f>BA531*STAFFPLAN_CWS!$F178</f>
        <v>52200</v>
      </c>
      <c r="BB541" s="26">
        <f>BB531*STAFFPLAN_CWS!$F178</f>
        <v>52200</v>
      </c>
      <c r="BC541" s="26">
        <f>BC531*STAFFPLAN_CWS!$F178</f>
        <v>52200</v>
      </c>
      <c r="BD541" s="26">
        <f>BD531*STAFFPLAN_CWS!$G178</f>
        <v>58000</v>
      </c>
      <c r="BE541" s="26">
        <f>BE531*STAFFPLAN_CWS!$G178</f>
        <v>58000</v>
      </c>
      <c r="BF541" s="26">
        <f>BF531*STAFFPLAN_CWS!$G178</f>
        <v>58000</v>
      </c>
      <c r="BG541" s="26">
        <f>BG531*STAFFPLAN_CWS!$G178</f>
        <v>58000</v>
      </c>
      <c r="BH541" s="26">
        <f>BH531*STAFFPLAN_CWS!$G178</f>
        <v>58000</v>
      </c>
      <c r="BI541" s="26">
        <f>BI531*STAFFPLAN_CWS!$G178</f>
        <v>58000</v>
      </c>
      <c r="BJ541" s="26">
        <f>BJ531*STAFFPLAN_CWS!$G178</f>
        <v>58000</v>
      </c>
      <c r="BK541" s="26">
        <f>BK531*STAFFPLAN_CWS!$G178</f>
        <v>58000</v>
      </c>
      <c r="BL541" s="26">
        <f>BL531*STAFFPLAN_CWS!$G178</f>
        <v>58000</v>
      </c>
      <c r="BM541" s="26">
        <f>BM531*STAFFPLAN_CWS!$G178</f>
        <v>58000</v>
      </c>
      <c r="BN541" s="26">
        <f>BN531*STAFFPLAN_CWS!$G178</f>
        <v>58000</v>
      </c>
      <c r="BO541" s="26">
        <f>BO531*STAFFPLAN_CWS!$G178</f>
        <v>58000</v>
      </c>
    </row>
    <row r="542" spans="1:69" hidden="1" outlineLevel="2" x14ac:dyDescent="0.15">
      <c r="A542" s="47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15400</v>
      </c>
      <c r="I542" s="26">
        <f>I531*STAFFPLAN_CWS!$C179</f>
        <v>15400</v>
      </c>
      <c r="J542" s="26">
        <f>J531*STAFFPLAN_CWS!$C179</f>
        <v>15400</v>
      </c>
      <c r="K542" s="26">
        <f>K531*STAFFPLAN_CWS!$C179</f>
        <v>15400</v>
      </c>
      <c r="L542" s="26">
        <f>L531*STAFFPLAN_CWS!$C179</f>
        <v>15400</v>
      </c>
      <c r="M542" s="26">
        <f>M531*STAFFPLAN_CWS!$C179</f>
        <v>15400</v>
      </c>
      <c r="N542" s="26">
        <f>N531*STAFFPLAN_CWS!$C179</f>
        <v>15400</v>
      </c>
      <c r="O542" s="26">
        <f>O531*STAFFPLAN_CWS!$C179</f>
        <v>15400</v>
      </c>
      <c r="P542" s="26">
        <f>P531*STAFFPLAN_CWS!$C179</f>
        <v>15400</v>
      </c>
      <c r="Q542" s="26">
        <f>Q531*STAFFPLAN_CWS!$C179</f>
        <v>15400</v>
      </c>
      <c r="R542" s="26">
        <f>R531*STAFFPLAN_CWS!$C179</f>
        <v>15400</v>
      </c>
      <c r="S542" s="26">
        <f>S531*STAFFPLAN_CWS!$C179</f>
        <v>15400</v>
      </c>
      <c r="T542" s="26">
        <f>T531*STAFFPLAN_CWS!$D179</f>
        <v>17600</v>
      </c>
      <c r="U542" s="26">
        <f>U531*STAFFPLAN_CWS!$D179</f>
        <v>17600</v>
      </c>
      <c r="V542" s="26">
        <f>V531*STAFFPLAN_CWS!$D179</f>
        <v>17600</v>
      </c>
      <c r="W542" s="26">
        <f>W531*STAFFPLAN_CWS!$D179</f>
        <v>17600</v>
      </c>
      <c r="X542" s="26">
        <f>X531*STAFFPLAN_CWS!$D179</f>
        <v>17600</v>
      </c>
      <c r="Y542" s="26">
        <f>Y531*STAFFPLAN_CWS!$D179</f>
        <v>17600</v>
      </c>
      <c r="Z542" s="26">
        <f>Z531*STAFFPLAN_CWS!$D179</f>
        <v>17600</v>
      </c>
      <c r="AA542" s="26">
        <f>AA531*STAFFPLAN_CWS!$D179</f>
        <v>17600</v>
      </c>
      <c r="AB542" s="26">
        <f>AB531*STAFFPLAN_CWS!$D179</f>
        <v>17600</v>
      </c>
      <c r="AC542" s="26">
        <f>AC531*STAFFPLAN_CWS!$D179</f>
        <v>17600</v>
      </c>
      <c r="AD542" s="26">
        <f>AD531*STAFFPLAN_CWS!$D179</f>
        <v>17600</v>
      </c>
      <c r="AE542" s="26">
        <f>AE531*STAFFPLAN_CWS!$D179</f>
        <v>17600</v>
      </c>
      <c r="AF542" s="26">
        <f>AF531*STAFFPLAN_CWS!$E179</f>
        <v>18700</v>
      </c>
      <c r="AG542" s="26">
        <f>AG531*STAFFPLAN_CWS!$E179</f>
        <v>18700</v>
      </c>
      <c r="AH542" s="26">
        <f>AH531*STAFFPLAN_CWS!$E179</f>
        <v>18700</v>
      </c>
      <c r="AI542" s="26">
        <f>AI531*STAFFPLAN_CWS!$E179</f>
        <v>18700</v>
      </c>
      <c r="AJ542" s="26">
        <f>AJ531*STAFFPLAN_CWS!$E179</f>
        <v>18700</v>
      </c>
      <c r="AK542" s="26">
        <f>AK531*STAFFPLAN_CWS!$E179</f>
        <v>18700</v>
      </c>
      <c r="AL542" s="26">
        <f>AL531*STAFFPLAN_CWS!$E179</f>
        <v>18700</v>
      </c>
      <c r="AM542" s="26">
        <f>AM531*STAFFPLAN_CWS!$E179</f>
        <v>18700</v>
      </c>
      <c r="AN542" s="26">
        <f>AN531*STAFFPLAN_CWS!$E179</f>
        <v>18700</v>
      </c>
      <c r="AO542" s="26">
        <f>AO531*STAFFPLAN_CWS!$E179</f>
        <v>18700</v>
      </c>
      <c r="AP542" s="26">
        <f>AP531*STAFFPLAN_CWS!$E179</f>
        <v>18700</v>
      </c>
      <c r="AQ542" s="26">
        <f>AQ531*STAFFPLAN_CWS!$E179</f>
        <v>18700</v>
      </c>
      <c r="AR542" s="26">
        <f>AR531*STAFFPLAN_CWS!$F179</f>
        <v>19800</v>
      </c>
      <c r="AS542" s="26">
        <f>AS531*STAFFPLAN_CWS!$F179</f>
        <v>19800</v>
      </c>
      <c r="AT542" s="26">
        <f>AT531*STAFFPLAN_CWS!$F179</f>
        <v>19800</v>
      </c>
      <c r="AU542" s="26">
        <f>AU531*STAFFPLAN_CWS!$F179</f>
        <v>19800</v>
      </c>
      <c r="AV542" s="26">
        <f>AV531*STAFFPLAN_CWS!$F179</f>
        <v>19800</v>
      </c>
      <c r="AW542" s="26">
        <f>AW531*STAFFPLAN_CWS!$F179</f>
        <v>19800</v>
      </c>
      <c r="AX542" s="26">
        <f>AX531*STAFFPLAN_CWS!$F179</f>
        <v>19800</v>
      </c>
      <c r="AY542" s="26">
        <f>AY531*STAFFPLAN_CWS!$F179</f>
        <v>19800</v>
      </c>
      <c r="AZ542" s="26">
        <f>AZ531*STAFFPLAN_CWS!$F179</f>
        <v>19800</v>
      </c>
      <c r="BA542" s="26">
        <f>BA531*STAFFPLAN_CWS!$F179</f>
        <v>19800</v>
      </c>
      <c r="BB542" s="26">
        <f>BB531*STAFFPLAN_CWS!$F179</f>
        <v>19800</v>
      </c>
      <c r="BC542" s="26">
        <f>BC531*STAFFPLAN_CWS!$F179</f>
        <v>19800</v>
      </c>
      <c r="BD542" s="26">
        <f>BD531*STAFFPLAN_CWS!$G179</f>
        <v>22000</v>
      </c>
      <c r="BE542" s="26">
        <f>BE531*STAFFPLAN_CWS!$G179</f>
        <v>22000</v>
      </c>
      <c r="BF542" s="26">
        <f>BF531*STAFFPLAN_CWS!$G179</f>
        <v>22000</v>
      </c>
      <c r="BG542" s="26">
        <f>BG531*STAFFPLAN_CWS!$G179</f>
        <v>22000</v>
      </c>
      <c r="BH542" s="26">
        <f>BH531*STAFFPLAN_CWS!$G179</f>
        <v>22000</v>
      </c>
      <c r="BI542" s="26">
        <f>BI531*STAFFPLAN_CWS!$G179</f>
        <v>22000</v>
      </c>
      <c r="BJ542" s="26">
        <f>BJ531*STAFFPLAN_CWS!$G179</f>
        <v>22000</v>
      </c>
      <c r="BK542" s="26">
        <f>BK531*STAFFPLAN_CWS!$G179</f>
        <v>22000</v>
      </c>
      <c r="BL542" s="26">
        <f>BL531*STAFFPLAN_CWS!$G179</f>
        <v>22000</v>
      </c>
      <c r="BM542" s="26">
        <f>BM531*STAFFPLAN_CWS!$G179</f>
        <v>22000</v>
      </c>
      <c r="BN542" s="26">
        <f>BN531*STAFFPLAN_CWS!$G179</f>
        <v>22000</v>
      </c>
      <c r="BO542" s="26">
        <f>BO531*STAFFPLAN_CWS!$G179</f>
        <v>22000</v>
      </c>
    </row>
    <row r="543" spans="1:69" hidden="1" outlineLevel="2" x14ac:dyDescent="0.15">
      <c r="A543" s="47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hidden="1" outlineLevel="2" x14ac:dyDescent="0.15">
      <c r="A544" s="47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22400</v>
      </c>
      <c r="I544" s="26">
        <f>I531*STAFFPLAN_CWS!$C181</f>
        <v>22400</v>
      </c>
      <c r="J544" s="26">
        <f>J531*STAFFPLAN_CWS!$C181</f>
        <v>22400</v>
      </c>
      <c r="K544" s="26">
        <f>K531*STAFFPLAN_CWS!$C181</f>
        <v>22400</v>
      </c>
      <c r="L544" s="26">
        <f>L531*STAFFPLAN_CWS!$C181</f>
        <v>22400</v>
      </c>
      <c r="M544" s="26">
        <f>M531*STAFFPLAN_CWS!$C181</f>
        <v>22400</v>
      </c>
      <c r="N544" s="26">
        <f>N531*STAFFPLAN_CWS!$C181</f>
        <v>22400</v>
      </c>
      <c r="O544" s="26">
        <f>O531*STAFFPLAN_CWS!$C181</f>
        <v>22400</v>
      </c>
      <c r="P544" s="26">
        <f>P531*STAFFPLAN_CWS!$C181</f>
        <v>22400</v>
      </c>
      <c r="Q544" s="26">
        <f>Q531*STAFFPLAN_CWS!$C181</f>
        <v>22400</v>
      </c>
      <c r="R544" s="26">
        <f>R531*STAFFPLAN_CWS!$C181</f>
        <v>22400</v>
      </c>
      <c r="S544" s="26">
        <f>S531*STAFFPLAN_CWS!$C181</f>
        <v>22400</v>
      </c>
      <c r="T544" s="26">
        <f>T531*STAFFPLAN_CWS!$D181</f>
        <v>25600</v>
      </c>
      <c r="U544" s="26">
        <f>U531*STAFFPLAN_CWS!$D181</f>
        <v>25600</v>
      </c>
      <c r="V544" s="26">
        <f>V531*STAFFPLAN_CWS!$D181</f>
        <v>25600</v>
      </c>
      <c r="W544" s="26">
        <f>W531*STAFFPLAN_CWS!$D181</f>
        <v>25600</v>
      </c>
      <c r="X544" s="26">
        <f>X531*STAFFPLAN_CWS!$D181</f>
        <v>25600</v>
      </c>
      <c r="Y544" s="26">
        <f>Y531*STAFFPLAN_CWS!$D181</f>
        <v>25600</v>
      </c>
      <c r="Z544" s="26">
        <f>Z531*STAFFPLAN_CWS!$D181</f>
        <v>25600</v>
      </c>
      <c r="AA544" s="26">
        <f>AA531*STAFFPLAN_CWS!$D181</f>
        <v>25600</v>
      </c>
      <c r="AB544" s="26">
        <f>AB531*STAFFPLAN_CWS!$D181</f>
        <v>25600</v>
      </c>
      <c r="AC544" s="26">
        <f>AC531*STAFFPLAN_CWS!$D181</f>
        <v>25600</v>
      </c>
      <c r="AD544" s="26">
        <f>AD531*STAFFPLAN_CWS!$D181</f>
        <v>25600</v>
      </c>
      <c r="AE544" s="26">
        <f>AE531*STAFFPLAN_CWS!$D181</f>
        <v>25600</v>
      </c>
      <c r="AF544" s="26">
        <f>AF531*STAFFPLAN_CWS!$E181</f>
        <v>27200</v>
      </c>
      <c r="AG544" s="26">
        <f>AG531*STAFFPLAN_CWS!$E181</f>
        <v>27200</v>
      </c>
      <c r="AH544" s="26">
        <f>AH531*STAFFPLAN_CWS!$E181</f>
        <v>27200</v>
      </c>
      <c r="AI544" s="26">
        <f>AI531*STAFFPLAN_CWS!$E181</f>
        <v>27200</v>
      </c>
      <c r="AJ544" s="26">
        <f>AJ531*STAFFPLAN_CWS!$E181</f>
        <v>27200</v>
      </c>
      <c r="AK544" s="26">
        <f>AK531*STAFFPLAN_CWS!$E181</f>
        <v>27200</v>
      </c>
      <c r="AL544" s="26">
        <f>AL531*STAFFPLAN_CWS!$E181</f>
        <v>27200</v>
      </c>
      <c r="AM544" s="26">
        <f>AM531*STAFFPLAN_CWS!$E181</f>
        <v>27200</v>
      </c>
      <c r="AN544" s="26">
        <f>AN531*STAFFPLAN_CWS!$E181</f>
        <v>27200</v>
      </c>
      <c r="AO544" s="26">
        <f>AO531*STAFFPLAN_CWS!$E181</f>
        <v>27200</v>
      </c>
      <c r="AP544" s="26">
        <f>AP531*STAFFPLAN_CWS!$E181</f>
        <v>27200</v>
      </c>
      <c r="AQ544" s="26">
        <f>AQ531*STAFFPLAN_CWS!$E181</f>
        <v>27200</v>
      </c>
      <c r="AR544" s="26">
        <f>AR531*STAFFPLAN_CWS!$F181</f>
        <v>28800</v>
      </c>
      <c r="AS544" s="26">
        <f>AS531*STAFFPLAN_CWS!$F181</f>
        <v>28800</v>
      </c>
      <c r="AT544" s="26">
        <f>AT531*STAFFPLAN_CWS!$F181</f>
        <v>28800</v>
      </c>
      <c r="AU544" s="26">
        <f>AU531*STAFFPLAN_CWS!$F181</f>
        <v>28800</v>
      </c>
      <c r="AV544" s="26">
        <f>AV531*STAFFPLAN_CWS!$F181</f>
        <v>28800</v>
      </c>
      <c r="AW544" s="26">
        <f>AW531*STAFFPLAN_CWS!$F181</f>
        <v>28800</v>
      </c>
      <c r="AX544" s="26">
        <f>AX531*STAFFPLAN_CWS!$F181</f>
        <v>28800</v>
      </c>
      <c r="AY544" s="26">
        <f>AY531*STAFFPLAN_CWS!$F181</f>
        <v>28800</v>
      </c>
      <c r="AZ544" s="26">
        <f>AZ531*STAFFPLAN_CWS!$F181</f>
        <v>28800</v>
      </c>
      <c r="BA544" s="26">
        <f>BA531*STAFFPLAN_CWS!$F181</f>
        <v>28800</v>
      </c>
      <c r="BB544" s="26">
        <f>BB531*STAFFPLAN_CWS!$F181</f>
        <v>28800</v>
      </c>
      <c r="BC544" s="26">
        <f>BC531*STAFFPLAN_CWS!$F181</f>
        <v>28800</v>
      </c>
      <c r="BD544" s="26">
        <f>BD531*STAFFPLAN_CWS!$G181</f>
        <v>32000</v>
      </c>
      <c r="BE544" s="26">
        <f>BE531*STAFFPLAN_CWS!$G181</f>
        <v>32000</v>
      </c>
      <c r="BF544" s="26">
        <f>BF531*STAFFPLAN_CWS!$G181</f>
        <v>32000</v>
      </c>
      <c r="BG544" s="26">
        <f>BG531*STAFFPLAN_CWS!$G181</f>
        <v>32000</v>
      </c>
      <c r="BH544" s="26">
        <f>BH531*STAFFPLAN_CWS!$G181</f>
        <v>32000</v>
      </c>
      <c r="BI544" s="26">
        <f>BI531*STAFFPLAN_CWS!$G181</f>
        <v>32000</v>
      </c>
      <c r="BJ544" s="26">
        <f>BJ531*STAFFPLAN_CWS!$G181</f>
        <v>32000</v>
      </c>
      <c r="BK544" s="26">
        <f>BK531*STAFFPLAN_CWS!$G181</f>
        <v>32000</v>
      </c>
      <c r="BL544" s="26">
        <f>BL531*STAFFPLAN_CWS!$G181</f>
        <v>32000</v>
      </c>
      <c r="BM544" s="26">
        <f>BM531*STAFFPLAN_CWS!$G181</f>
        <v>32000</v>
      </c>
      <c r="BN544" s="26">
        <f>BN531*STAFFPLAN_CWS!$G181</f>
        <v>32000</v>
      </c>
      <c r="BO544" s="26">
        <f>BO531*STAFFPLAN_CWS!$G181</f>
        <v>32000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252051.66666666666</v>
      </c>
      <c r="I545" s="26">
        <f t="shared" ref="I545:AE545" si="360">SUM(I540:I544)</f>
        <v>252051.66666666666</v>
      </c>
      <c r="J545" s="26">
        <f t="shared" si="360"/>
        <v>252051.66666666666</v>
      </c>
      <c r="K545" s="26">
        <f t="shared" si="360"/>
        <v>252051.66666666666</v>
      </c>
      <c r="L545" s="26">
        <f t="shared" si="360"/>
        <v>252051.66666666666</v>
      </c>
      <c r="M545" s="26">
        <f t="shared" si="360"/>
        <v>252051.66666666666</v>
      </c>
      <c r="N545" s="26">
        <f t="shared" si="360"/>
        <v>252051.66666666666</v>
      </c>
      <c r="O545" s="26">
        <f t="shared" si="360"/>
        <v>252051.66666666666</v>
      </c>
      <c r="P545" s="26">
        <f t="shared" si="360"/>
        <v>252051.66666666666</v>
      </c>
      <c r="Q545" s="26">
        <f t="shared" si="360"/>
        <v>252051.66666666666</v>
      </c>
      <c r="R545" s="26">
        <f t="shared" si="360"/>
        <v>252051.66666666666</v>
      </c>
      <c r="S545" s="26">
        <f t="shared" si="360"/>
        <v>252051.66666666666</v>
      </c>
      <c r="T545" s="26">
        <f t="shared" si="360"/>
        <v>288051.66666666669</v>
      </c>
      <c r="U545" s="26">
        <f t="shared" si="360"/>
        <v>288051.66666666669</v>
      </c>
      <c r="V545" s="26">
        <f t="shared" si="360"/>
        <v>288051.66666666669</v>
      </c>
      <c r="W545" s="26">
        <f t="shared" si="360"/>
        <v>288051.66666666669</v>
      </c>
      <c r="X545" s="26">
        <f t="shared" si="360"/>
        <v>288051.66666666669</v>
      </c>
      <c r="Y545" s="26">
        <f t="shared" si="360"/>
        <v>288051.66666666669</v>
      </c>
      <c r="Z545" s="26">
        <f t="shared" si="360"/>
        <v>288051.66666666669</v>
      </c>
      <c r="AA545" s="26">
        <f t="shared" si="360"/>
        <v>288051.66666666669</v>
      </c>
      <c r="AB545" s="26">
        <f t="shared" si="360"/>
        <v>288051.66666666669</v>
      </c>
      <c r="AC545" s="26">
        <f t="shared" si="360"/>
        <v>288051.66666666669</v>
      </c>
      <c r="AD545" s="26">
        <f t="shared" si="360"/>
        <v>288051.66666666669</v>
      </c>
      <c r="AE545" s="26">
        <f t="shared" si="360"/>
        <v>288051.66666666669</v>
      </c>
      <c r="AF545" s="26">
        <f t="shared" ref="AF545:BO545" si="361">SUM(AF540:AF544)</f>
        <v>306051.66666666669</v>
      </c>
      <c r="AG545" s="26">
        <f t="shared" si="361"/>
        <v>306051.66666666669</v>
      </c>
      <c r="AH545" s="26">
        <f t="shared" si="361"/>
        <v>306051.66666666669</v>
      </c>
      <c r="AI545" s="26">
        <f t="shared" si="361"/>
        <v>306051.66666666669</v>
      </c>
      <c r="AJ545" s="26">
        <f t="shared" si="361"/>
        <v>306051.66666666669</v>
      </c>
      <c r="AK545" s="26">
        <f t="shared" si="361"/>
        <v>306051.66666666669</v>
      </c>
      <c r="AL545" s="26">
        <f t="shared" si="361"/>
        <v>306051.66666666669</v>
      </c>
      <c r="AM545" s="26">
        <f t="shared" si="361"/>
        <v>306051.66666666669</v>
      </c>
      <c r="AN545" s="26">
        <f t="shared" si="361"/>
        <v>306051.66666666669</v>
      </c>
      <c r="AO545" s="26">
        <f t="shared" si="361"/>
        <v>306051.66666666669</v>
      </c>
      <c r="AP545" s="26">
        <f t="shared" si="361"/>
        <v>306051.66666666669</v>
      </c>
      <c r="AQ545" s="26">
        <f t="shared" si="361"/>
        <v>306051.66666666669</v>
      </c>
      <c r="AR545" s="26">
        <f t="shared" si="361"/>
        <v>324051.66666666669</v>
      </c>
      <c r="AS545" s="26">
        <f t="shared" si="361"/>
        <v>324051.66666666669</v>
      </c>
      <c r="AT545" s="26">
        <f t="shared" si="361"/>
        <v>324051.66666666669</v>
      </c>
      <c r="AU545" s="26">
        <f t="shared" si="361"/>
        <v>324051.66666666669</v>
      </c>
      <c r="AV545" s="26">
        <f t="shared" si="361"/>
        <v>324051.66666666669</v>
      </c>
      <c r="AW545" s="26">
        <f t="shared" si="361"/>
        <v>324051.66666666669</v>
      </c>
      <c r="AX545" s="26">
        <f t="shared" si="361"/>
        <v>324051.66666666669</v>
      </c>
      <c r="AY545" s="26">
        <f t="shared" si="361"/>
        <v>324051.66666666669</v>
      </c>
      <c r="AZ545" s="26">
        <f t="shared" si="361"/>
        <v>324051.66666666669</v>
      </c>
      <c r="BA545" s="26">
        <f t="shared" si="361"/>
        <v>324051.66666666669</v>
      </c>
      <c r="BB545" s="26">
        <f t="shared" si="361"/>
        <v>324051.66666666669</v>
      </c>
      <c r="BC545" s="26">
        <f t="shared" si="361"/>
        <v>324051.66666666669</v>
      </c>
      <c r="BD545" s="26">
        <f t="shared" si="361"/>
        <v>360051.66666666669</v>
      </c>
      <c r="BE545" s="26">
        <f t="shared" si="361"/>
        <v>360051.66666666669</v>
      </c>
      <c r="BF545" s="26">
        <f t="shared" si="361"/>
        <v>360051.66666666669</v>
      </c>
      <c r="BG545" s="26">
        <f t="shared" si="361"/>
        <v>360051.66666666669</v>
      </c>
      <c r="BH545" s="26">
        <f t="shared" si="361"/>
        <v>360051.66666666669</v>
      </c>
      <c r="BI545" s="26">
        <f t="shared" si="361"/>
        <v>360051.66666666669</v>
      </c>
      <c r="BJ545" s="26">
        <f t="shared" si="361"/>
        <v>360051.66666666669</v>
      </c>
      <c r="BK545" s="26">
        <f t="shared" si="361"/>
        <v>360051.66666666669</v>
      </c>
      <c r="BL545" s="26">
        <f t="shared" si="361"/>
        <v>360051.66666666669</v>
      </c>
      <c r="BM545" s="26">
        <f t="shared" si="361"/>
        <v>360051.66666666669</v>
      </c>
      <c r="BN545" s="26">
        <f t="shared" si="361"/>
        <v>360051.66666666669</v>
      </c>
      <c r="BO545" s="26">
        <f t="shared" si="361"/>
        <v>360051.66666666669</v>
      </c>
      <c r="BP545" s="38">
        <f>SUM(H545:BO545)</f>
        <v>18363099.999999993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3024619.9999999995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3456619.9999999995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3672619.9999999995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3888619.9999999995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4320619.9999999991</v>
      </c>
      <c r="BP546" s="38">
        <f>SUM(H546:BO546)</f>
        <v>18363099.999999996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8">
        <f>SUM(H548:BO548)</f>
        <v>117101.99999999997</v>
      </c>
    </row>
    <row r="549" spans="1:68" hidden="1" outlineLevel="2" x14ac:dyDescent="0.15">
      <c r="A549" s="47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84000</v>
      </c>
      <c r="T549" s="26">
        <f>I531*STAFFPLAN_CWS!$D182</f>
        <v>84000</v>
      </c>
      <c r="U549" s="26">
        <f>J531*STAFFPLAN_CWS!$D182</f>
        <v>84000</v>
      </c>
      <c r="V549" s="26">
        <f>K531*STAFFPLAN_CWS!$D182</f>
        <v>84000</v>
      </c>
      <c r="W549" s="26">
        <f>L531*STAFFPLAN_CWS!$D182</f>
        <v>84000</v>
      </c>
      <c r="X549" s="26">
        <f>M531*STAFFPLAN_CWS!$D182</f>
        <v>84000</v>
      </c>
      <c r="Y549" s="26">
        <f>N531*STAFFPLAN_CWS!$D182</f>
        <v>84000</v>
      </c>
      <c r="Z549" s="26">
        <f>O531*STAFFPLAN_CWS!$D182</f>
        <v>84000</v>
      </c>
      <c r="AA549" s="26">
        <f>P531*STAFFPLAN_CWS!$D182</f>
        <v>84000</v>
      </c>
      <c r="AB549" s="26">
        <f>Q531*STAFFPLAN_CWS!$D182</f>
        <v>84000</v>
      </c>
      <c r="AC549" s="26">
        <f>R531*STAFFPLAN_CWS!$D182</f>
        <v>84000</v>
      </c>
      <c r="AD549" s="26">
        <f>S531*STAFFPLAN_CWS!$D182</f>
        <v>84000</v>
      </c>
      <c r="AE549" s="26">
        <f>T531*STAFFPLAN_CWS!$D182</f>
        <v>96000</v>
      </c>
      <c r="AF549" s="26">
        <f>U531*STAFFPLAN_CWS!$E182</f>
        <v>96000</v>
      </c>
      <c r="AG549" s="26">
        <f>V531*STAFFPLAN_CWS!$E182</f>
        <v>96000</v>
      </c>
      <c r="AH549" s="26">
        <f>W531*STAFFPLAN_CWS!$E182</f>
        <v>96000</v>
      </c>
      <c r="AI549" s="26">
        <f>X531*STAFFPLAN_CWS!$E182</f>
        <v>96000</v>
      </c>
      <c r="AJ549" s="26">
        <f>Y531*STAFFPLAN_CWS!$E182</f>
        <v>96000</v>
      </c>
      <c r="AK549" s="26">
        <f>Z531*STAFFPLAN_CWS!$E182</f>
        <v>96000</v>
      </c>
      <c r="AL549" s="26">
        <f>AA531*STAFFPLAN_CWS!$E182</f>
        <v>96000</v>
      </c>
      <c r="AM549" s="26">
        <f>AB531*STAFFPLAN_CWS!$E182</f>
        <v>96000</v>
      </c>
      <c r="AN549" s="26">
        <f>AC531*STAFFPLAN_CWS!$E182</f>
        <v>96000</v>
      </c>
      <c r="AO549" s="26">
        <f>AD531*STAFFPLAN_CWS!$E182</f>
        <v>96000</v>
      </c>
      <c r="AP549" s="26">
        <f>AE531*STAFFPLAN_CWS!$E182</f>
        <v>96000</v>
      </c>
      <c r="AQ549" s="26">
        <f>AF531*STAFFPLAN_CWS!$E182</f>
        <v>102000</v>
      </c>
      <c r="AR549" s="26">
        <f>AG531*STAFFPLAN_CWS!$F182</f>
        <v>102000</v>
      </c>
      <c r="AS549" s="26">
        <f>AH531*STAFFPLAN_CWS!$F182</f>
        <v>102000</v>
      </c>
      <c r="AT549" s="26">
        <f>AI531*STAFFPLAN_CWS!$F182</f>
        <v>102000</v>
      </c>
      <c r="AU549" s="26">
        <f>AJ531*STAFFPLAN_CWS!$F182</f>
        <v>102000</v>
      </c>
      <c r="AV549" s="26">
        <f>AK531*STAFFPLAN_CWS!$F182</f>
        <v>102000</v>
      </c>
      <c r="AW549" s="26">
        <f>AL531*STAFFPLAN_CWS!$F182</f>
        <v>102000</v>
      </c>
      <c r="AX549" s="26">
        <f>AM531*STAFFPLAN_CWS!$F182</f>
        <v>102000</v>
      </c>
      <c r="AY549" s="26">
        <f>AN531*STAFFPLAN_CWS!$F182</f>
        <v>102000</v>
      </c>
      <c r="AZ549" s="26">
        <f>AO531*STAFFPLAN_CWS!$F182</f>
        <v>102000</v>
      </c>
      <c r="BA549" s="26">
        <f>AP531*STAFFPLAN_CWS!$F182</f>
        <v>102000</v>
      </c>
      <c r="BB549" s="26">
        <f>AQ531*STAFFPLAN_CWS!$F182</f>
        <v>102000</v>
      </c>
      <c r="BC549" s="26">
        <f>AR531*STAFFPLAN_CWS!$F182</f>
        <v>108000</v>
      </c>
      <c r="BD549" s="26">
        <f>AS531*STAFFPLAN_CWS!$G182</f>
        <v>108000</v>
      </c>
      <c r="BE549" s="26">
        <f>AT531*STAFFPLAN_CWS!$G182</f>
        <v>108000</v>
      </c>
      <c r="BF549" s="26">
        <f>AU531*STAFFPLAN_CWS!$G182</f>
        <v>108000</v>
      </c>
      <c r="BG549" s="26">
        <f>AV531*STAFFPLAN_CWS!$G182</f>
        <v>108000</v>
      </c>
      <c r="BH549" s="26">
        <f>AW531*STAFFPLAN_CWS!$G182</f>
        <v>108000</v>
      </c>
      <c r="BI549" s="26">
        <f>AX531*STAFFPLAN_CWS!$G182</f>
        <v>108000</v>
      </c>
      <c r="BJ549" s="26">
        <f>AY531*STAFFPLAN_CWS!$G182</f>
        <v>108000</v>
      </c>
      <c r="BK549" s="26">
        <f>AZ531*STAFFPLAN_CWS!$G182</f>
        <v>108000</v>
      </c>
      <c r="BL549" s="26">
        <f>BA531*STAFFPLAN_CWS!$G182</f>
        <v>108000</v>
      </c>
      <c r="BM549" s="26">
        <f>BB531*STAFFPLAN_CWS!$G182</f>
        <v>108000</v>
      </c>
      <c r="BN549" s="26">
        <f>BC531*STAFFPLAN_CWS!$G182</f>
        <v>108000</v>
      </c>
      <c r="BO549" s="26">
        <f>BD531*STAFFPLAN_CWS!$G182</f>
        <v>120000</v>
      </c>
      <c r="BP549" s="38">
        <f>SUM(H549:BO549)</f>
        <v>4800000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2">G549+G548</f>
        <v>0</v>
      </c>
      <c r="H551" s="26">
        <f t="shared" si="362"/>
        <v>0</v>
      </c>
      <c r="I551" s="26">
        <f t="shared" si="362"/>
        <v>0</v>
      </c>
      <c r="J551" s="26">
        <f t="shared" si="362"/>
        <v>0</v>
      </c>
      <c r="K551" s="26">
        <f t="shared" si="362"/>
        <v>1666.6666666666667</v>
      </c>
      <c r="L551" s="26">
        <f t="shared" si="362"/>
        <v>1666.6666666666667</v>
      </c>
      <c r="M551" s="26">
        <f t="shared" si="362"/>
        <v>1666.6666666666667</v>
      </c>
      <c r="N551" s="26">
        <f t="shared" si="362"/>
        <v>1666.6666666666667</v>
      </c>
      <c r="O551" s="26">
        <f t="shared" si="362"/>
        <v>1666.6666666666667</v>
      </c>
      <c r="P551" s="26">
        <f t="shared" si="362"/>
        <v>1666.6666666666667</v>
      </c>
      <c r="Q551" s="26">
        <f t="shared" si="362"/>
        <v>1666.6666666666667</v>
      </c>
      <c r="R551" s="26">
        <f t="shared" si="362"/>
        <v>1666.6666666666667</v>
      </c>
      <c r="S551" s="26">
        <f t="shared" si="362"/>
        <v>85666.666666666672</v>
      </c>
      <c r="T551" s="26">
        <f t="shared" si="362"/>
        <v>85833.333333333328</v>
      </c>
      <c r="U551" s="26">
        <f t="shared" si="362"/>
        <v>85833.333333333328</v>
      </c>
      <c r="V551" s="26">
        <f t="shared" si="362"/>
        <v>85833.333333333328</v>
      </c>
      <c r="W551" s="26">
        <f t="shared" si="362"/>
        <v>85833.333333333328</v>
      </c>
      <c r="X551" s="26">
        <f t="shared" si="362"/>
        <v>85833.333333333328</v>
      </c>
      <c r="Y551" s="26">
        <f t="shared" si="362"/>
        <v>85833.333333333328</v>
      </c>
      <c r="Z551" s="26">
        <f t="shared" si="362"/>
        <v>85833.333333333328</v>
      </c>
      <c r="AA551" s="26">
        <f t="shared" si="362"/>
        <v>85833.333333333328</v>
      </c>
      <c r="AB551" s="26">
        <f t="shared" si="362"/>
        <v>85833.333333333328</v>
      </c>
      <c r="AC551" s="26">
        <f t="shared" si="362"/>
        <v>85833.333333333328</v>
      </c>
      <c r="AD551" s="26">
        <f t="shared" si="362"/>
        <v>85833.333333333328</v>
      </c>
      <c r="AE551" s="26">
        <f t="shared" si="362"/>
        <v>97833.333333333328</v>
      </c>
      <c r="AF551" s="26">
        <f t="shared" si="362"/>
        <v>98016.666666666672</v>
      </c>
      <c r="AG551" s="26">
        <f t="shared" si="362"/>
        <v>98016.666666666672</v>
      </c>
      <c r="AH551" s="26">
        <f t="shared" si="362"/>
        <v>98016.666666666672</v>
      </c>
      <c r="AI551" s="26">
        <f t="shared" si="362"/>
        <v>98016.666666666672</v>
      </c>
      <c r="AJ551" s="26">
        <f t="shared" si="362"/>
        <v>98016.666666666672</v>
      </c>
      <c r="AK551" s="26">
        <f t="shared" si="362"/>
        <v>98016.666666666672</v>
      </c>
      <c r="AL551" s="26">
        <f t="shared" si="362"/>
        <v>98016.666666666672</v>
      </c>
      <c r="AM551" s="26">
        <f t="shared" ref="AM551:BO551" si="363">AM549+AM548</f>
        <v>98016.666666666672</v>
      </c>
      <c r="AN551" s="26">
        <f t="shared" si="363"/>
        <v>98016.666666666672</v>
      </c>
      <c r="AO551" s="26">
        <f t="shared" si="363"/>
        <v>98016.666666666672</v>
      </c>
      <c r="AP551" s="26">
        <f t="shared" si="363"/>
        <v>98016.666666666672</v>
      </c>
      <c r="AQ551" s="26">
        <f t="shared" si="363"/>
        <v>104016.66666666667</v>
      </c>
      <c r="AR551" s="26">
        <f t="shared" si="363"/>
        <v>104218.33333333333</v>
      </c>
      <c r="AS551" s="26">
        <f t="shared" si="363"/>
        <v>104218.33333333333</v>
      </c>
      <c r="AT551" s="26">
        <f t="shared" si="363"/>
        <v>104218.33333333333</v>
      </c>
      <c r="AU551" s="26">
        <f t="shared" si="363"/>
        <v>104218.33333333333</v>
      </c>
      <c r="AV551" s="26">
        <f t="shared" si="363"/>
        <v>104218.33333333333</v>
      </c>
      <c r="AW551" s="26">
        <f t="shared" si="363"/>
        <v>104218.33333333333</v>
      </c>
      <c r="AX551" s="26">
        <f t="shared" si="363"/>
        <v>104218.33333333333</v>
      </c>
      <c r="AY551" s="26">
        <f t="shared" si="363"/>
        <v>104218.33333333333</v>
      </c>
      <c r="AZ551" s="26">
        <f t="shared" si="363"/>
        <v>104218.33333333333</v>
      </c>
      <c r="BA551" s="26">
        <f t="shared" si="363"/>
        <v>104218.33333333333</v>
      </c>
      <c r="BB551" s="26">
        <f t="shared" si="363"/>
        <v>104218.33333333333</v>
      </c>
      <c r="BC551" s="26">
        <f t="shared" si="363"/>
        <v>110218.33333333333</v>
      </c>
      <c r="BD551" s="26">
        <f t="shared" si="363"/>
        <v>110440.16666666667</v>
      </c>
      <c r="BE551" s="26">
        <f t="shared" si="363"/>
        <v>110440.16666666667</v>
      </c>
      <c r="BF551" s="26">
        <f t="shared" si="363"/>
        <v>110440.16666666667</v>
      </c>
      <c r="BG551" s="26">
        <f t="shared" si="363"/>
        <v>110440.16666666667</v>
      </c>
      <c r="BH551" s="26">
        <f t="shared" si="363"/>
        <v>110440.16666666667</v>
      </c>
      <c r="BI551" s="26">
        <f t="shared" si="363"/>
        <v>110440.16666666667</v>
      </c>
      <c r="BJ551" s="26">
        <f t="shared" si="363"/>
        <v>110440.16666666667</v>
      </c>
      <c r="BK551" s="26">
        <f t="shared" si="363"/>
        <v>110440.16666666667</v>
      </c>
      <c r="BL551" s="26">
        <f t="shared" si="363"/>
        <v>110440.16666666667</v>
      </c>
      <c r="BM551" s="26">
        <f t="shared" si="363"/>
        <v>110440.16666666667</v>
      </c>
      <c r="BN551" s="26">
        <f t="shared" si="363"/>
        <v>110440.16666666667</v>
      </c>
      <c r="BO551" s="26">
        <f t="shared" si="363"/>
        <v>122440.16666666667</v>
      </c>
      <c r="BP551" s="38">
        <f>SUM(H551:BO551)</f>
        <v>4917102.0000000037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99000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1042000.0000000001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1182200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1256620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1337282</v>
      </c>
      <c r="BP552" s="38">
        <f>SUM(H552:BO552)</f>
        <v>4917102</v>
      </c>
    </row>
    <row r="553" spans="1:68" hidden="1" outlineLevel="2" x14ac:dyDescent="0.15">
      <c r="A553" s="14" t="s">
        <v>127</v>
      </c>
      <c r="G553" s="26">
        <f t="shared" ref="G553:AL553" si="364">G551+G545+G535</f>
        <v>0</v>
      </c>
      <c r="H553" s="26">
        <f t="shared" si="364"/>
        <v>3052051.6666666665</v>
      </c>
      <c r="I553" s="26">
        <f t="shared" si="364"/>
        <v>3052051.6666666665</v>
      </c>
      <c r="J553" s="26">
        <f t="shared" si="364"/>
        <v>3052051.6666666665</v>
      </c>
      <c r="K553" s="26">
        <f t="shared" si="364"/>
        <v>3053718.3333333335</v>
      </c>
      <c r="L553" s="26">
        <f t="shared" si="364"/>
        <v>3053718.3333333335</v>
      </c>
      <c r="M553" s="26">
        <f t="shared" si="364"/>
        <v>3053718.3333333335</v>
      </c>
      <c r="N553" s="26">
        <f t="shared" si="364"/>
        <v>3053718.3333333335</v>
      </c>
      <c r="O553" s="26">
        <f t="shared" si="364"/>
        <v>3053718.3333333335</v>
      </c>
      <c r="P553" s="26">
        <f t="shared" si="364"/>
        <v>3053718.3333333335</v>
      </c>
      <c r="Q553" s="26">
        <f t="shared" si="364"/>
        <v>3053718.3333333335</v>
      </c>
      <c r="R553" s="26">
        <f t="shared" si="364"/>
        <v>3053718.3333333335</v>
      </c>
      <c r="S553" s="26">
        <f t="shared" si="364"/>
        <v>3137718.3333333335</v>
      </c>
      <c r="T553" s="26">
        <f t="shared" si="364"/>
        <v>3573885</v>
      </c>
      <c r="U553" s="26">
        <f t="shared" si="364"/>
        <v>3573885</v>
      </c>
      <c r="V553" s="26">
        <f t="shared" si="364"/>
        <v>3573885</v>
      </c>
      <c r="W553" s="26">
        <f t="shared" si="364"/>
        <v>3573885</v>
      </c>
      <c r="X553" s="26">
        <f t="shared" si="364"/>
        <v>3573885</v>
      </c>
      <c r="Y553" s="26">
        <f t="shared" si="364"/>
        <v>3573885</v>
      </c>
      <c r="Z553" s="26">
        <f t="shared" si="364"/>
        <v>3573885</v>
      </c>
      <c r="AA553" s="26">
        <f t="shared" si="364"/>
        <v>3573885</v>
      </c>
      <c r="AB553" s="26">
        <f t="shared" si="364"/>
        <v>3573885</v>
      </c>
      <c r="AC553" s="26">
        <f t="shared" si="364"/>
        <v>3573885</v>
      </c>
      <c r="AD553" s="26">
        <f t="shared" si="364"/>
        <v>3573885</v>
      </c>
      <c r="AE553" s="26">
        <f t="shared" si="364"/>
        <v>3585885</v>
      </c>
      <c r="AF553" s="26">
        <f t="shared" si="364"/>
        <v>3804068.3333333335</v>
      </c>
      <c r="AG553" s="26">
        <f t="shared" si="364"/>
        <v>3804068.3333333335</v>
      </c>
      <c r="AH553" s="26">
        <f t="shared" si="364"/>
        <v>3804068.3333333335</v>
      </c>
      <c r="AI553" s="26">
        <f t="shared" si="364"/>
        <v>3804068.3333333335</v>
      </c>
      <c r="AJ553" s="26">
        <f t="shared" si="364"/>
        <v>3804068.3333333335</v>
      </c>
      <c r="AK553" s="26">
        <f t="shared" si="364"/>
        <v>3804068.3333333335</v>
      </c>
      <c r="AL553" s="26">
        <f t="shared" si="364"/>
        <v>3804068.3333333335</v>
      </c>
      <c r="AM553" s="26">
        <f t="shared" ref="AM553:BO553" si="365">AM551+AM545+AM535</f>
        <v>3804068.3333333335</v>
      </c>
      <c r="AN553" s="26">
        <f t="shared" si="365"/>
        <v>3804068.3333333335</v>
      </c>
      <c r="AO553" s="26">
        <f t="shared" si="365"/>
        <v>3804068.3333333335</v>
      </c>
      <c r="AP553" s="26">
        <f t="shared" si="365"/>
        <v>3804068.3333333335</v>
      </c>
      <c r="AQ553" s="26">
        <f t="shared" si="365"/>
        <v>3810068.3333333335</v>
      </c>
      <c r="AR553" s="26">
        <f t="shared" si="365"/>
        <v>4028270</v>
      </c>
      <c r="AS553" s="26">
        <f t="shared" si="365"/>
        <v>4028270</v>
      </c>
      <c r="AT553" s="26">
        <f t="shared" si="365"/>
        <v>4028270</v>
      </c>
      <c r="AU553" s="26">
        <f t="shared" si="365"/>
        <v>4028270</v>
      </c>
      <c r="AV553" s="26">
        <f t="shared" si="365"/>
        <v>4028270</v>
      </c>
      <c r="AW553" s="26">
        <f t="shared" si="365"/>
        <v>4028270</v>
      </c>
      <c r="AX553" s="26">
        <f t="shared" si="365"/>
        <v>4028270</v>
      </c>
      <c r="AY553" s="26">
        <f t="shared" si="365"/>
        <v>4028270</v>
      </c>
      <c r="AZ553" s="26">
        <f t="shared" si="365"/>
        <v>4028270</v>
      </c>
      <c r="BA553" s="26">
        <f t="shared" si="365"/>
        <v>4028270</v>
      </c>
      <c r="BB553" s="26">
        <f t="shared" si="365"/>
        <v>4028270</v>
      </c>
      <c r="BC553" s="26">
        <f t="shared" si="365"/>
        <v>4034270</v>
      </c>
      <c r="BD553" s="26">
        <f t="shared" si="365"/>
        <v>4470491.833333333</v>
      </c>
      <c r="BE553" s="26">
        <f t="shared" si="365"/>
        <v>4470491.833333333</v>
      </c>
      <c r="BF553" s="26">
        <f t="shared" si="365"/>
        <v>4470491.833333333</v>
      </c>
      <c r="BG553" s="26">
        <f t="shared" si="365"/>
        <v>4470491.833333333</v>
      </c>
      <c r="BH553" s="26">
        <f t="shared" si="365"/>
        <v>4470491.833333333</v>
      </c>
      <c r="BI553" s="26">
        <f t="shared" si="365"/>
        <v>4470491.833333333</v>
      </c>
      <c r="BJ553" s="26">
        <f t="shared" si="365"/>
        <v>4470491.833333333</v>
      </c>
      <c r="BK553" s="26">
        <f t="shared" si="365"/>
        <v>4470491.833333333</v>
      </c>
      <c r="BL553" s="26">
        <f t="shared" si="365"/>
        <v>4470491.833333333</v>
      </c>
      <c r="BM553" s="26">
        <f t="shared" si="365"/>
        <v>4470491.833333333</v>
      </c>
      <c r="BN553" s="26">
        <f t="shared" si="365"/>
        <v>4470491.833333333</v>
      </c>
      <c r="BO553" s="26">
        <f t="shared" si="365"/>
        <v>4482491.833333333</v>
      </c>
      <c r="BP553" s="38">
        <f>SUM(G553:BO553)</f>
        <v>227280202.00000006</v>
      </c>
    </row>
    <row r="554" spans="1:68" outlineLevel="1" collapsed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36723620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42898620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45654820.000000007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48345240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53657902.000000007</v>
      </c>
      <c r="BP554" s="38">
        <f>SUM(G554:BO554)</f>
        <v>227280202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1219</v>
      </c>
      <c r="G557" s="24"/>
    </row>
    <row r="558" spans="1:68" x14ac:dyDescent="0.15">
      <c r="A558" s="44" t="s">
        <v>10</v>
      </c>
      <c r="G558" s="28">
        <f t="shared" ref="G558:AL558" si="366">G143</f>
        <v>0</v>
      </c>
      <c r="H558" s="28">
        <f t="shared" si="366"/>
        <v>4</v>
      </c>
      <c r="I558" s="28">
        <f t="shared" si="366"/>
        <v>4</v>
      </c>
      <c r="J558" s="28">
        <f t="shared" si="366"/>
        <v>4</v>
      </c>
      <c r="K558" s="28">
        <f t="shared" si="366"/>
        <v>4</v>
      </c>
      <c r="L558" s="28">
        <f t="shared" si="366"/>
        <v>4</v>
      </c>
      <c r="M558" s="28">
        <f t="shared" si="366"/>
        <v>4</v>
      </c>
      <c r="N558" s="28">
        <f t="shared" si="366"/>
        <v>4</v>
      </c>
      <c r="O558" s="28">
        <f t="shared" si="366"/>
        <v>4</v>
      </c>
      <c r="P558" s="28">
        <f t="shared" si="366"/>
        <v>4</v>
      </c>
      <c r="Q558" s="28">
        <f t="shared" si="366"/>
        <v>4</v>
      </c>
      <c r="R558" s="28">
        <f t="shared" si="366"/>
        <v>4</v>
      </c>
      <c r="S558" s="28">
        <f t="shared" si="366"/>
        <v>4</v>
      </c>
      <c r="T558" s="28">
        <f t="shared" si="366"/>
        <v>4</v>
      </c>
      <c r="U558" s="28">
        <f t="shared" si="366"/>
        <v>4</v>
      </c>
      <c r="V558" s="28">
        <f t="shared" si="366"/>
        <v>4</v>
      </c>
      <c r="W558" s="28">
        <f t="shared" si="366"/>
        <v>4</v>
      </c>
      <c r="X558" s="28">
        <f t="shared" si="366"/>
        <v>4</v>
      </c>
      <c r="Y558" s="28">
        <f t="shared" si="366"/>
        <v>4</v>
      </c>
      <c r="Z558" s="28">
        <f t="shared" si="366"/>
        <v>4</v>
      </c>
      <c r="AA558" s="28">
        <f t="shared" si="366"/>
        <v>4</v>
      </c>
      <c r="AB558" s="28">
        <f t="shared" si="366"/>
        <v>4</v>
      </c>
      <c r="AC558" s="28">
        <f t="shared" si="366"/>
        <v>4</v>
      </c>
      <c r="AD558" s="28">
        <f t="shared" si="366"/>
        <v>4</v>
      </c>
      <c r="AE558" s="28">
        <f t="shared" si="366"/>
        <v>4</v>
      </c>
      <c r="AF558" s="28">
        <f t="shared" si="366"/>
        <v>4</v>
      </c>
      <c r="AG558" s="28">
        <f t="shared" si="366"/>
        <v>4</v>
      </c>
      <c r="AH558" s="28">
        <f t="shared" si="366"/>
        <v>4</v>
      </c>
      <c r="AI558" s="28">
        <f t="shared" si="366"/>
        <v>4</v>
      </c>
      <c r="AJ558" s="28">
        <f t="shared" si="366"/>
        <v>4</v>
      </c>
      <c r="AK558" s="28">
        <f t="shared" si="366"/>
        <v>4</v>
      </c>
      <c r="AL558" s="28">
        <f t="shared" si="366"/>
        <v>4</v>
      </c>
      <c r="AM558" s="28">
        <f t="shared" ref="AM558:BO558" si="367">AM143</f>
        <v>4</v>
      </c>
      <c r="AN558" s="28">
        <f t="shared" si="367"/>
        <v>4</v>
      </c>
      <c r="AO558" s="28">
        <f t="shared" si="367"/>
        <v>4</v>
      </c>
      <c r="AP558" s="28">
        <f t="shared" si="367"/>
        <v>4</v>
      </c>
      <c r="AQ558" s="28">
        <f t="shared" si="367"/>
        <v>4</v>
      </c>
      <c r="AR558" s="28">
        <f t="shared" si="367"/>
        <v>4</v>
      </c>
      <c r="AS558" s="28">
        <f t="shared" si="367"/>
        <v>4</v>
      </c>
      <c r="AT558" s="28">
        <f t="shared" si="367"/>
        <v>4</v>
      </c>
      <c r="AU558" s="28">
        <f t="shared" si="367"/>
        <v>4</v>
      </c>
      <c r="AV558" s="28">
        <f t="shared" si="367"/>
        <v>4</v>
      </c>
      <c r="AW558" s="28">
        <f t="shared" si="367"/>
        <v>4</v>
      </c>
      <c r="AX558" s="28">
        <f t="shared" si="367"/>
        <v>4</v>
      </c>
      <c r="AY558" s="28">
        <f t="shared" si="367"/>
        <v>4</v>
      </c>
      <c r="AZ558" s="28">
        <f t="shared" si="367"/>
        <v>4</v>
      </c>
      <c r="BA558" s="28">
        <f t="shared" si="367"/>
        <v>4</v>
      </c>
      <c r="BB558" s="28">
        <f t="shared" si="367"/>
        <v>4</v>
      </c>
      <c r="BC558" s="28">
        <f t="shared" si="367"/>
        <v>4</v>
      </c>
      <c r="BD558" s="28">
        <f t="shared" si="367"/>
        <v>4</v>
      </c>
      <c r="BE558" s="28">
        <f t="shared" si="367"/>
        <v>4</v>
      </c>
      <c r="BF558" s="28">
        <f t="shared" si="367"/>
        <v>4</v>
      </c>
      <c r="BG558" s="28">
        <f t="shared" si="367"/>
        <v>4</v>
      </c>
      <c r="BH558" s="28">
        <f t="shared" si="367"/>
        <v>4</v>
      </c>
      <c r="BI558" s="28">
        <f t="shared" si="367"/>
        <v>4</v>
      </c>
      <c r="BJ558" s="28">
        <f t="shared" si="367"/>
        <v>4</v>
      </c>
      <c r="BK558" s="28">
        <f t="shared" si="367"/>
        <v>4</v>
      </c>
      <c r="BL558" s="28">
        <f t="shared" si="367"/>
        <v>4</v>
      </c>
      <c r="BM558" s="28">
        <f t="shared" si="367"/>
        <v>4</v>
      </c>
      <c r="BN558" s="28">
        <f t="shared" si="367"/>
        <v>4</v>
      </c>
      <c r="BO558" s="28">
        <f t="shared" si="367"/>
        <v>4</v>
      </c>
    </row>
    <row r="559" spans="1:68" x14ac:dyDescent="0.15">
      <c r="A559" s="44" t="s">
        <v>9</v>
      </c>
      <c r="G559" s="28">
        <f t="shared" ref="G559:AL559" si="368">G144</f>
        <v>0</v>
      </c>
      <c r="H559" s="28">
        <f t="shared" si="368"/>
        <v>4</v>
      </c>
      <c r="I559" s="28">
        <f t="shared" si="368"/>
        <v>4</v>
      </c>
      <c r="J559" s="28">
        <f t="shared" si="368"/>
        <v>4</v>
      </c>
      <c r="K559" s="28">
        <f t="shared" si="368"/>
        <v>4</v>
      </c>
      <c r="L559" s="28">
        <f t="shared" si="368"/>
        <v>4</v>
      </c>
      <c r="M559" s="28">
        <f t="shared" si="368"/>
        <v>4</v>
      </c>
      <c r="N559" s="28">
        <f t="shared" si="368"/>
        <v>4</v>
      </c>
      <c r="O559" s="28">
        <f t="shared" si="368"/>
        <v>4</v>
      </c>
      <c r="P559" s="28">
        <f t="shared" si="368"/>
        <v>4</v>
      </c>
      <c r="Q559" s="28">
        <f t="shared" si="368"/>
        <v>4</v>
      </c>
      <c r="R559" s="28">
        <f t="shared" si="368"/>
        <v>4</v>
      </c>
      <c r="S559" s="28">
        <f t="shared" si="368"/>
        <v>4</v>
      </c>
      <c r="T559" s="28">
        <f t="shared" si="368"/>
        <v>4</v>
      </c>
      <c r="U559" s="28">
        <f t="shared" si="368"/>
        <v>4</v>
      </c>
      <c r="V559" s="28">
        <f t="shared" si="368"/>
        <v>4</v>
      </c>
      <c r="W559" s="28">
        <f t="shared" si="368"/>
        <v>4</v>
      </c>
      <c r="X559" s="28">
        <f t="shared" si="368"/>
        <v>4</v>
      </c>
      <c r="Y559" s="28">
        <f t="shared" si="368"/>
        <v>2</v>
      </c>
      <c r="Z559" s="28">
        <f t="shared" si="368"/>
        <v>1</v>
      </c>
      <c r="AA559" s="28">
        <f t="shared" si="368"/>
        <v>1</v>
      </c>
      <c r="AB559" s="28">
        <f t="shared" si="368"/>
        <v>1</v>
      </c>
      <c r="AC559" s="28">
        <f t="shared" si="368"/>
        <v>1</v>
      </c>
      <c r="AD559" s="28">
        <f t="shared" si="368"/>
        <v>1</v>
      </c>
      <c r="AE559" s="28">
        <f t="shared" si="368"/>
        <v>1</v>
      </c>
      <c r="AF559" s="28">
        <f t="shared" si="368"/>
        <v>0</v>
      </c>
      <c r="AG559" s="28">
        <f t="shared" si="368"/>
        <v>0</v>
      </c>
      <c r="AH559" s="28">
        <f t="shared" si="368"/>
        <v>0</v>
      </c>
      <c r="AI559" s="28">
        <f t="shared" si="368"/>
        <v>0</v>
      </c>
      <c r="AJ559" s="28">
        <f t="shared" si="368"/>
        <v>0</v>
      </c>
      <c r="AK559" s="28">
        <f t="shared" si="368"/>
        <v>0</v>
      </c>
      <c r="AL559" s="28">
        <f t="shared" si="368"/>
        <v>0</v>
      </c>
      <c r="AM559" s="28">
        <f t="shared" ref="AM559:BO559" si="369">AM144</f>
        <v>0</v>
      </c>
      <c r="AN559" s="28">
        <f t="shared" si="369"/>
        <v>0</v>
      </c>
      <c r="AO559" s="28">
        <f t="shared" si="369"/>
        <v>0</v>
      </c>
      <c r="AP559" s="28">
        <f t="shared" si="369"/>
        <v>0</v>
      </c>
      <c r="AQ559" s="28">
        <f t="shared" si="369"/>
        <v>0</v>
      </c>
      <c r="AR559" s="28">
        <f t="shared" si="369"/>
        <v>0</v>
      </c>
      <c r="AS559" s="28">
        <f t="shared" si="369"/>
        <v>0</v>
      </c>
      <c r="AT559" s="28">
        <f t="shared" si="369"/>
        <v>0</v>
      </c>
      <c r="AU559" s="28">
        <f t="shared" si="369"/>
        <v>0</v>
      </c>
      <c r="AV559" s="28">
        <f t="shared" si="369"/>
        <v>0</v>
      </c>
      <c r="AW559" s="28">
        <f t="shared" si="369"/>
        <v>0</v>
      </c>
      <c r="AX559" s="28">
        <f t="shared" si="369"/>
        <v>0</v>
      </c>
      <c r="AY559" s="28">
        <f t="shared" si="369"/>
        <v>0</v>
      </c>
      <c r="AZ559" s="28">
        <f t="shared" si="369"/>
        <v>0</v>
      </c>
      <c r="BA559" s="28">
        <f t="shared" si="369"/>
        <v>0</v>
      </c>
      <c r="BB559" s="28">
        <f t="shared" si="369"/>
        <v>0</v>
      </c>
      <c r="BC559" s="28">
        <f t="shared" si="369"/>
        <v>0</v>
      </c>
      <c r="BD559" s="28">
        <f t="shared" si="369"/>
        <v>0</v>
      </c>
      <c r="BE559" s="28">
        <f t="shared" si="369"/>
        <v>0</v>
      </c>
      <c r="BF559" s="28">
        <f t="shared" si="369"/>
        <v>0</v>
      </c>
      <c r="BG559" s="28">
        <f t="shared" si="369"/>
        <v>0</v>
      </c>
      <c r="BH559" s="28">
        <f t="shared" si="369"/>
        <v>0</v>
      </c>
      <c r="BI559" s="28">
        <f t="shared" si="369"/>
        <v>0</v>
      </c>
      <c r="BJ559" s="28">
        <f t="shared" si="369"/>
        <v>0</v>
      </c>
      <c r="BK559" s="28">
        <f t="shared" si="369"/>
        <v>0</v>
      </c>
      <c r="BL559" s="28">
        <f t="shared" si="369"/>
        <v>0</v>
      </c>
      <c r="BM559" s="28">
        <f t="shared" si="369"/>
        <v>0</v>
      </c>
      <c r="BN559" s="28">
        <f t="shared" si="369"/>
        <v>0</v>
      </c>
      <c r="BO559" s="28">
        <f t="shared" si="369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8</v>
      </c>
      <c r="I560" s="28">
        <f t="shared" ref="I560:AE560" si="370">SUM(I558:I559)</f>
        <v>8</v>
      </c>
      <c r="J560" s="28">
        <f t="shared" si="370"/>
        <v>8</v>
      </c>
      <c r="K560" s="28">
        <f t="shared" si="370"/>
        <v>8</v>
      </c>
      <c r="L560" s="28">
        <f t="shared" si="370"/>
        <v>8</v>
      </c>
      <c r="M560" s="28">
        <f t="shared" si="370"/>
        <v>8</v>
      </c>
      <c r="N560" s="28">
        <f t="shared" si="370"/>
        <v>8</v>
      </c>
      <c r="O560" s="28">
        <f t="shared" si="370"/>
        <v>8</v>
      </c>
      <c r="P560" s="28">
        <f t="shared" si="370"/>
        <v>8</v>
      </c>
      <c r="Q560" s="28">
        <f t="shared" si="370"/>
        <v>8</v>
      </c>
      <c r="R560" s="28">
        <f t="shared" si="370"/>
        <v>8</v>
      </c>
      <c r="S560" s="28">
        <f t="shared" si="370"/>
        <v>8</v>
      </c>
      <c r="T560" s="28">
        <f t="shared" si="370"/>
        <v>8</v>
      </c>
      <c r="U560" s="28">
        <f t="shared" si="370"/>
        <v>8</v>
      </c>
      <c r="V560" s="28">
        <f t="shared" si="370"/>
        <v>8</v>
      </c>
      <c r="W560" s="28">
        <f t="shared" si="370"/>
        <v>8</v>
      </c>
      <c r="X560" s="28">
        <f t="shared" si="370"/>
        <v>8</v>
      </c>
      <c r="Y560" s="28">
        <f t="shared" si="370"/>
        <v>6</v>
      </c>
      <c r="Z560" s="28">
        <f t="shared" si="370"/>
        <v>5</v>
      </c>
      <c r="AA560" s="28">
        <f t="shared" si="370"/>
        <v>5</v>
      </c>
      <c r="AB560" s="28">
        <f t="shared" si="370"/>
        <v>5</v>
      </c>
      <c r="AC560" s="28">
        <f t="shared" si="370"/>
        <v>5</v>
      </c>
      <c r="AD560" s="28">
        <f t="shared" si="370"/>
        <v>5</v>
      </c>
      <c r="AE560" s="28">
        <f t="shared" si="370"/>
        <v>5</v>
      </c>
      <c r="AF560" s="28">
        <f t="shared" ref="AF560:BO560" si="371">SUM(AF558:AF559)</f>
        <v>4</v>
      </c>
      <c r="AG560" s="28">
        <f t="shared" si="371"/>
        <v>4</v>
      </c>
      <c r="AH560" s="28">
        <f t="shared" si="371"/>
        <v>4</v>
      </c>
      <c r="AI560" s="28">
        <f t="shared" si="371"/>
        <v>4</v>
      </c>
      <c r="AJ560" s="28">
        <f t="shared" si="371"/>
        <v>4</v>
      </c>
      <c r="AK560" s="28">
        <f t="shared" si="371"/>
        <v>4</v>
      </c>
      <c r="AL560" s="28">
        <f t="shared" si="371"/>
        <v>4</v>
      </c>
      <c r="AM560" s="28">
        <f t="shared" si="371"/>
        <v>4</v>
      </c>
      <c r="AN560" s="28">
        <f t="shared" si="371"/>
        <v>4</v>
      </c>
      <c r="AO560" s="28">
        <f t="shared" si="371"/>
        <v>4</v>
      </c>
      <c r="AP560" s="28">
        <f t="shared" si="371"/>
        <v>4</v>
      </c>
      <c r="AQ560" s="28">
        <f t="shared" si="371"/>
        <v>4</v>
      </c>
      <c r="AR560" s="28">
        <f t="shared" si="371"/>
        <v>4</v>
      </c>
      <c r="AS560" s="28">
        <f t="shared" si="371"/>
        <v>4</v>
      </c>
      <c r="AT560" s="28">
        <f t="shared" si="371"/>
        <v>4</v>
      </c>
      <c r="AU560" s="28">
        <f t="shared" si="371"/>
        <v>4</v>
      </c>
      <c r="AV560" s="28">
        <f t="shared" si="371"/>
        <v>4</v>
      </c>
      <c r="AW560" s="28">
        <f t="shared" si="371"/>
        <v>4</v>
      </c>
      <c r="AX560" s="28">
        <f t="shared" si="371"/>
        <v>4</v>
      </c>
      <c r="AY560" s="28">
        <f t="shared" si="371"/>
        <v>4</v>
      </c>
      <c r="AZ560" s="28">
        <f t="shared" si="371"/>
        <v>4</v>
      </c>
      <c r="BA560" s="28">
        <f t="shared" si="371"/>
        <v>4</v>
      </c>
      <c r="BB560" s="28">
        <f t="shared" si="371"/>
        <v>4</v>
      </c>
      <c r="BC560" s="28">
        <f t="shared" si="371"/>
        <v>4</v>
      </c>
      <c r="BD560" s="28">
        <f t="shared" si="371"/>
        <v>4</v>
      </c>
      <c r="BE560" s="28">
        <f t="shared" si="371"/>
        <v>4</v>
      </c>
      <c r="BF560" s="28">
        <f t="shared" si="371"/>
        <v>4</v>
      </c>
      <c r="BG560" s="28">
        <f t="shared" si="371"/>
        <v>4</v>
      </c>
      <c r="BH560" s="28">
        <f t="shared" si="371"/>
        <v>4</v>
      </c>
      <c r="BI560" s="28">
        <f t="shared" si="371"/>
        <v>4</v>
      </c>
      <c r="BJ560" s="28">
        <f t="shared" si="371"/>
        <v>4</v>
      </c>
      <c r="BK560" s="28">
        <f t="shared" si="371"/>
        <v>4</v>
      </c>
      <c r="BL560" s="28">
        <f t="shared" si="371"/>
        <v>4</v>
      </c>
      <c r="BM560" s="28">
        <f t="shared" si="371"/>
        <v>4</v>
      </c>
      <c r="BN560" s="28">
        <f t="shared" si="371"/>
        <v>4</v>
      </c>
      <c r="BO560" s="28">
        <f t="shared" si="371"/>
        <v>4</v>
      </c>
    </row>
    <row r="561" spans="1:69" x14ac:dyDescent="0.15">
      <c r="A561" s="44" t="s">
        <v>1062</v>
      </c>
      <c r="G561" s="26">
        <f t="shared" ref="G561:AL561" si="372">+G208+G273+G356+G529</f>
        <v>0</v>
      </c>
      <c r="H561" s="26">
        <f t="shared" si="372"/>
        <v>7600000</v>
      </c>
      <c r="I561" s="26">
        <f t="shared" si="372"/>
        <v>7600000</v>
      </c>
      <c r="J561" s="26">
        <f t="shared" si="372"/>
        <v>7600000</v>
      </c>
      <c r="K561" s="26">
        <f t="shared" si="372"/>
        <v>7600000</v>
      </c>
      <c r="L561" s="26">
        <f t="shared" si="372"/>
        <v>7600000</v>
      </c>
      <c r="M561" s="26">
        <f t="shared" si="372"/>
        <v>7600000</v>
      </c>
      <c r="N561" s="26">
        <f t="shared" si="372"/>
        <v>7600000</v>
      </c>
      <c r="O561" s="26">
        <f t="shared" si="372"/>
        <v>7600000</v>
      </c>
      <c r="P561" s="26">
        <f t="shared" si="372"/>
        <v>7600000</v>
      </c>
      <c r="Q561" s="26">
        <f t="shared" si="372"/>
        <v>7600000</v>
      </c>
      <c r="R561" s="26">
        <f t="shared" si="372"/>
        <v>7600000</v>
      </c>
      <c r="S561" s="26">
        <f t="shared" si="372"/>
        <v>7600000</v>
      </c>
      <c r="T561" s="26">
        <f t="shared" si="372"/>
        <v>8800000</v>
      </c>
      <c r="U561" s="26">
        <f t="shared" si="372"/>
        <v>8800000</v>
      </c>
      <c r="V561" s="26">
        <f t="shared" si="372"/>
        <v>8800000</v>
      </c>
      <c r="W561" s="26">
        <f t="shared" si="372"/>
        <v>8800000</v>
      </c>
      <c r="X561" s="26">
        <f t="shared" si="372"/>
        <v>8800000</v>
      </c>
      <c r="Y561" s="26">
        <f t="shared" si="372"/>
        <v>8800000</v>
      </c>
      <c r="Z561" s="26">
        <f t="shared" si="372"/>
        <v>8800000</v>
      </c>
      <c r="AA561" s="26">
        <f t="shared" si="372"/>
        <v>8800000</v>
      </c>
      <c r="AB561" s="26">
        <f t="shared" si="372"/>
        <v>8800000</v>
      </c>
      <c r="AC561" s="26">
        <f t="shared" si="372"/>
        <v>8800000</v>
      </c>
      <c r="AD561" s="26">
        <f t="shared" si="372"/>
        <v>8800000</v>
      </c>
      <c r="AE561" s="26">
        <f t="shared" si="372"/>
        <v>8800000</v>
      </c>
      <c r="AF561" s="26">
        <f t="shared" si="372"/>
        <v>9800000</v>
      </c>
      <c r="AG561" s="26">
        <f t="shared" si="372"/>
        <v>9800000</v>
      </c>
      <c r="AH561" s="26">
        <f t="shared" si="372"/>
        <v>9800000</v>
      </c>
      <c r="AI561" s="26">
        <f t="shared" si="372"/>
        <v>9800000</v>
      </c>
      <c r="AJ561" s="26">
        <f t="shared" si="372"/>
        <v>9800000</v>
      </c>
      <c r="AK561" s="26">
        <f t="shared" si="372"/>
        <v>9800000</v>
      </c>
      <c r="AL561" s="26">
        <f t="shared" si="372"/>
        <v>9800000</v>
      </c>
      <c r="AM561" s="26">
        <f t="shared" ref="AM561:BO561" si="373">+AM208+AM273+AM356+AM529</f>
        <v>9800000</v>
      </c>
      <c r="AN561" s="26">
        <f t="shared" si="373"/>
        <v>9800000</v>
      </c>
      <c r="AO561" s="26">
        <f t="shared" si="373"/>
        <v>9800000</v>
      </c>
      <c r="AP561" s="26">
        <f t="shared" si="373"/>
        <v>9800000</v>
      </c>
      <c r="AQ561" s="26">
        <f t="shared" si="373"/>
        <v>9800000</v>
      </c>
      <c r="AR561" s="26">
        <f t="shared" si="373"/>
        <v>10800000</v>
      </c>
      <c r="AS561" s="26">
        <f t="shared" si="373"/>
        <v>10800000</v>
      </c>
      <c r="AT561" s="26">
        <f t="shared" si="373"/>
        <v>10800000</v>
      </c>
      <c r="AU561" s="26">
        <f t="shared" si="373"/>
        <v>10800000</v>
      </c>
      <c r="AV561" s="26">
        <f t="shared" si="373"/>
        <v>10800000</v>
      </c>
      <c r="AW561" s="26">
        <f t="shared" si="373"/>
        <v>10800000</v>
      </c>
      <c r="AX561" s="26">
        <f t="shared" si="373"/>
        <v>10800000</v>
      </c>
      <c r="AY561" s="26">
        <f t="shared" si="373"/>
        <v>10800000</v>
      </c>
      <c r="AZ561" s="26">
        <f t="shared" si="373"/>
        <v>10800000</v>
      </c>
      <c r="BA561" s="26">
        <f t="shared" si="373"/>
        <v>10800000</v>
      </c>
      <c r="BB561" s="26">
        <f t="shared" si="373"/>
        <v>10800000</v>
      </c>
      <c r="BC561" s="26">
        <f t="shared" si="373"/>
        <v>10800000</v>
      </c>
      <c r="BD561" s="26">
        <f t="shared" si="373"/>
        <v>12000000</v>
      </c>
      <c r="BE561" s="26">
        <f t="shared" si="373"/>
        <v>12000000</v>
      </c>
      <c r="BF561" s="26">
        <f t="shared" si="373"/>
        <v>12000000</v>
      </c>
      <c r="BG561" s="26">
        <f t="shared" si="373"/>
        <v>12000000</v>
      </c>
      <c r="BH561" s="26">
        <f t="shared" si="373"/>
        <v>12000000</v>
      </c>
      <c r="BI561" s="26">
        <f t="shared" si="373"/>
        <v>12000000</v>
      </c>
      <c r="BJ561" s="26">
        <f t="shared" si="373"/>
        <v>12000000</v>
      </c>
      <c r="BK561" s="26">
        <f t="shared" si="373"/>
        <v>12000000</v>
      </c>
      <c r="BL561" s="26">
        <f t="shared" si="373"/>
        <v>12000000</v>
      </c>
      <c r="BM561" s="26">
        <f t="shared" si="373"/>
        <v>12000000</v>
      </c>
      <c r="BN561" s="26">
        <f t="shared" si="373"/>
        <v>12000000</v>
      </c>
      <c r="BO561" s="26">
        <f t="shared" si="373"/>
        <v>12000000</v>
      </c>
      <c r="BP561" s="38">
        <f t="shared" ref="BP561:BP567" si="374">SUM(H561:BO561)</f>
        <v>588000000</v>
      </c>
    </row>
    <row r="562" spans="1:69" x14ac:dyDescent="0.15">
      <c r="A562" s="44" t="s">
        <v>1063</v>
      </c>
      <c r="G562" s="26">
        <f t="shared" ref="G562:AL562" si="375">+G209+G274+G357+G530</f>
        <v>0</v>
      </c>
      <c r="H562" s="26">
        <f t="shared" si="375"/>
        <v>0</v>
      </c>
      <c r="I562" s="26">
        <f t="shared" si="375"/>
        <v>0</v>
      </c>
      <c r="J562" s="26">
        <f t="shared" si="375"/>
        <v>0</v>
      </c>
      <c r="K562" s="26">
        <f t="shared" si="375"/>
        <v>0</v>
      </c>
      <c r="L562" s="26">
        <f t="shared" si="375"/>
        <v>0</v>
      </c>
      <c r="M562" s="26">
        <f t="shared" si="375"/>
        <v>0</v>
      </c>
      <c r="N562" s="26">
        <f t="shared" si="375"/>
        <v>0</v>
      </c>
      <c r="O562" s="26">
        <f t="shared" si="375"/>
        <v>0</v>
      </c>
      <c r="P562" s="26">
        <f t="shared" si="375"/>
        <v>0</v>
      </c>
      <c r="Q562" s="26">
        <f t="shared" si="375"/>
        <v>394.20000000000005</v>
      </c>
      <c r="R562" s="26">
        <f t="shared" si="375"/>
        <v>394.20000000000005</v>
      </c>
      <c r="S562" s="26">
        <f t="shared" si="375"/>
        <v>758.25</v>
      </c>
      <c r="T562" s="26">
        <f t="shared" si="375"/>
        <v>2524.1900000000005</v>
      </c>
      <c r="U562" s="26">
        <f t="shared" si="375"/>
        <v>3394.6650000000004</v>
      </c>
      <c r="V562" s="26">
        <f t="shared" si="375"/>
        <v>6789.3300000000008</v>
      </c>
      <c r="W562" s="26">
        <f t="shared" si="375"/>
        <v>6789.3300000000008</v>
      </c>
      <c r="X562" s="26">
        <f t="shared" si="375"/>
        <v>6789.3300000000008</v>
      </c>
      <c r="Y562" s="26">
        <f t="shared" si="375"/>
        <v>6789.3300000000008</v>
      </c>
      <c r="Z562" s="26">
        <f t="shared" si="375"/>
        <v>6789.3300000000008</v>
      </c>
      <c r="AA562" s="26">
        <f t="shared" si="375"/>
        <v>7659.8050000000003</v>
      </c>
      <c r="AB562" s="26">
        <f t="shared" si="375"/>
        <v>8530.2800000000007</v>
      </c>
      <c r="AC562" s="26">
        <f t="shared" si="375"/>
        <v>8552.7800000000007</v>
      </c>
      <c r="AD562" s="26">
        <f t="shared" si="375"/>
        <v>10206.963750000001</v>
      </c>
      <c r="AE562" s="26">
        <f t="shared" si="375"/>
        <v>10225.245000000001</v>
      </c>
      <c r="AF562" s="26">
        <f t="shared" si="375"/>
        <v>13653.38</v>
      </c>
      <c r="AG562" s="26">
        <f t="shared" si="375"/>
        <v>21827.058000000005</v>
      </c>
      <c r="AH562" s="26">
        <f t="shared" si="375"/>
        <v>24635.2215</v>
      </c>
      <c r="AI562" s="26">
        <f t="shared" si="375"/>
        <v>24635.2215</v>
      </c>
      <c r="AJ562" s="26">
        <f t="shared" si="375"/>
        <v>27352.51</v>
      </c>
      <c r="AK562" s="26">
        <f t="shared" si="375"/>
        <v>27352.51</v>
      </c>
      <c r="AL562" s="26">
        <f t="shared" si="375"/>
        <v>27352.51</v>
      </c>
      <c r="AM562" s="26">
        <f t="shared" ref="AM562:BO562" si="376">+AM209+AM274+AM357+AM530</f>
        <v>24658.0965</v>
      </c>
      <c r="AN562" s="26">
        <f t="shared" si="376"/>
        <v>24680.9715</v>
      </c>
      <c r="AO562" s="26">
        <f t="shared" si="376"/>
        <v>21988.433000000005</v>
      </c>
      <c r="AP562" s="26">
        <f t="shared" si="376"/>
        <v>19312.644500000002</v>
      </c>
      <c r="AQ562" s="26">
        <f t="shared" si="376"/>
        <v>16615.32475</v>
      </c>
      <c r="AR562" s="26">
        <f t="shared" si="376"/>
        <v>25620.770799999998</v>
      </c>
      <c r="AS562" s="26">
        <f t="shared" si="376"/>
        <v>40872.667500000003</v>
      </c>
      <c r="AT562" s="26">
        <f t="shared" si="376"/>
        <v>46133.167050000004</v>
      </c>
      <c r="AU562" s="26">
        <f t="shared" si="376"/>
        <v>46133.167050000004</v>
      </c>
      <c r="AV562" s="26">
        <f t="shared" si="376"/>
        <v>51162.490625000006</v>
      </c>
      <c r="AW562" s="26">
        <f t="shared" si="376"/>
        <v>51162.490625000006</v>
      </c>
      <c r="AX562" s="26">
        <f t="shared" si="376"/>
        <v>51162.490625000006</v>
      </c>
      <c r="AY562" s="26">
        <f t="shared" si="376"/>
        <v>46158.667050000004</v>
      </c>
      <c r="AZ562" s="26">
        <f t="shared" si="376"/>
        <v>46184.167050000004</v>
      </c>
      <c r="BA562" s="26">
        <f t="shared" si="376"/>
        <v>41052.917500000003</v>
      </c>
      <c r="BB562" s="26">
        <f t="shared" si="376"/>
        <v>36065.343925000001</v>
      </c>
      <c r="BC562" s="26">
        <f t="shared" si="376"/>
        <v>30929.031875000001</v>
      </c>
      <c r="BD562" s="26">
        <f t="shared" si="376"/>
        <v>43572.210675000002</v>
      </c>
      <c r="BE562" s="26">
        <f t="shared" si="376"/>
        <v>69690.999580000003</v>
      </c>
      <c r="BF562" s="26">
        <f t="shared" si="376"/>
        <v>78492.241714999996</v>
      </c>
      <c r="BG562" s="26">
        <f t="shared" si="376"/>
        <v>78492.241714999996</v>
      </c>
      <c r="BH562" s="26">
        <f t="shared" si="376"/>
        <v>87186.171350000004</v>
      </c>
      <c r="BI562" s="26">
        <f t="shared" si="376"/>
        <v>87186.171350000004</v>
      </c>
      <c r="BJ562" s="26">
        <f t="shared" si="376"/>
        <v>87186.171350000004</v>
      </c>
      <c r="BK562" s="26">
        <f t="shared" si="376"/>
        <v>78517.741714999996</v>
      </c>
      <c r="BL562" s="26">
        <f t="shared" si="376"/>
        <v>78543.241714999996</v>
      </c>
      <c r="BM562" s="26">
        <f t="shared" si="376"/>
        <v>69871.249580000003</v>
      </c>
      <c r="BN562" s="26">
        <f t="shared" si="376"/>
        <v>61219.069944999996</v>
      </c>
      <c r="BO562" s="26">
        <f t="shared" si="376"/>
        <v>52542.015310000003</v>
      </c>
      <c r="BP562" s="38">
        <f>SUM(H562:BO562)</f>
        <v>1745788.0076749998</v>
      </c>
    </row>
    <row r="563" spans="1:69" x14ac:dyDescent="0.15">
      <c r="A563" s="44" t="s">
        <v>1064</v>
      </c>
      <c r="G563" s="26">
        <f>SUM(G561:G562)</f>
        <v>0</v>
      </c>
      <c r="H563" s="26">
        <f t="shared" ref="H563:BO563" si="377">SUM(H561:H562)</f>
        <v>7600000</v>
      </c>
      <c r="I563" s="26">
        <f t="shared" si="377"/>
        <v>7600000</v>
      </c>
      <c r="J563" s="26">
        <f t="shared" si="377"/>
        <v>7600000</v>
      </c>
      <c r="K563" s="26">
        <f t="shared" si="377"/>
        <v>7600000</v>
      </c>
      <c r="L563" s="26">
        <f t="shared" si="377"/>
        <v>7600000</v>
      </c>
      <c r="M563" s="26">
        <f t="shared" si="377"/>
        <v>7600000</v>
      </c>
      <c r="N563" s="26">
        <f t="shared" si="377"/>
        <v>7600000</v>
      </c>
      <c r="O563" s="26">
        <f t="shared" si="377"/>
        <v>7600000</v>
      </c>
      <c r="P563" s="26">
        <f t="shared" si="377"/>
        <v>7600000</v>
      </c>
      <c r="Q563" s="26">
        <f t="shared" si="377"/>
        <v>7600394.2000000002</v>
      </c>
      <c r="R563" s="26">
        <f t="shared" si="377"/>
        <v>7600394.2000000002</v>
      </c>
      <c r="S563" s="26">
        <f t="shared" si="377"/>
        <v>7600758.25</v>
      </c>
      <c r="T563" s="26">
        <f t="shared" si="377"/>
        <v>8802524.1899999995</v>
      </c>
      <c r="U563" s="26">
        <f t="shared" si="377"/>
        <v>8803394.6649999991</v>
      </c>
      <c r="V563" s="26">
        <f t="shared" si="377"/>
        <v>8806789.3300000001</v>
      </c>
      <c r="W563" s="26">
        <f t="shared" si="377"/>
        <v>8806789.3300000001</v>
      </c>
      <c r="X563" s="26">
        <f t="shared" si="377"/>
        <v>8806789.3300000001</v>
      </c>
      <c r="Y563" s="26">
        <f t="shared" si="377"/>
        <v>8806789.3300000001</v>
      </c>
      <c r="Z563" s="26">
        <f t="shared" si="377"/>
        <v>8806789.3300000001</v>
      </c>
      <c r="AA563" s="26">
        <f t="shared" si="377"/>
        <v>8807659.8049999997</v>
      </c>
      <c r="AB563" s="26">
        <f t="shared" si="377"/>
        <v>8808530.2799999993</v>
      </c>
      <c r="AC563" s="26">
        <f t="shared" si="377"/>
        <v>8808552.7799999993</v>
      </c>
      <c r="AD563" s="26">
        <f t="shared" si="377"/>
        <v>8810206.9637499992</v>
      </c>
      <c r="AE563" s="26">
        <f t="shared" si="377"/>
        <v>8810225.2449999992</v>
      </c>
      <c r="AF563" s="26">
        <f t="shared" si="377"/>
        <v>9813653.3800000008</v>
      </c>
      <c r="AG563" s="26">
        <f t="shared" si="377"/>
        <v>9821827.0580000002</v>
      </c>
      <c r="AH563" s="26">
        <f t="shared" si="377"/>
        <v>9824635.2215</v>
      </c>
      <c r="AI563" s="26">
        <f t="shared" si="377"/>
        <v>9824635.2215</v>
      </c>
      <c r="AJ563" s="26">
        <f t="shared" si="377"/>
        <v>9827352.5099999998</v>
      </c>
      <c r="AK563" s="26">
        <f t="shared" si="377"/>
        <v>9827352.5099999998</v>
      </c>
      <c r="AL563" s="26">
        <f t="shared" si="377"/>
        <v>9827352.5099999998</v>
      </c>
      <c r="AM563" s="26">
        <f t="shared" si="377"/>
        <v>9824658.0965</v>
      </c>
      <c r="AN563" s="26">
        <f t="shared" si="377"/>
        <v>9824680.9715</v>
      </c>
      <c r="AO563" s="26">
        <f t="shared" si="377"/>
        <v>9821988.4330000002</v>
      </c>
      <c r="AP563" s="26">
        <f t="shared" si="377"/>
        <v>9819312.6445000004</v>
      </c>
      <c r="AQ563" s="26">
        <f t="shared" si="377"/>
        <v>9816615.3247500006</v>
      </c>
      <c r="AR563" s="26">
        <f t="shared" si="377"/>
        <v>10825620.7708</v>
      </c>
      <c r="AS563" s="26">
        <f t="shared" si="377"/>
        <v>10840872.6675</v>
      </c>
      <c r="AT563" s="26">
        <f t="shared" si="377"/>
        <v>10846133.16705</v>
      </c>
      <c r="AU563" s="26">
        <f t="shared" si="377"/>
        <v>10846133.16705</v>
      </c>
      <c r="AV563" s="26">
        <f t="shared" si="377"/>
        <v>10851162.490625</v>
      </c>
      <c r="AW563" s="26">
        <f t="shared" si="377"/>
        <v>10851162.490625</v>
      </c>
      <c r="AX563" s="26">
        <f t="shared" si="377"/>
        <v>10851162.490625</v>
      </c>
      <c r="AY563" s="26">
        <f t="shared" si="377"/>
        <v>10846158.66705</v>
      </c>
      <c r="AZ563" s="26">
        <f t="shared" si="377"/>
        <v>10846184.16705</v>
      </c>
      <c r="BA563" s="26">
        <f t="shared" si="377"/>
        <v>10841052.9175</v>
      </c>
      <c r="BB563" s="26">
        <f t="shared" si="377"/>
        <v>10836065.343924999</v>
      </c>
      <c r="BC563" s="26">
        <f t="shared" si="377"/>
        <v>10830929.031874999</v>
      </c>
      <c r="BD563" s="26">
        <f t="shared" si="377"/>
        <v>12043572.210674999</v>
      </c>
      <c r="BE563" s="26">
        <f t="shared" si="377"/>
        <v>12069690.99958</v>
      </c>
      <c r="BF563" s="26">
        <f t="shared" si="377"/>
        <v>12078492.241714999</v>
      </c>
      <c r="BG563" s="26">
        <f t="shared" si="377"/>
        <v>12078492.241714999</v>
      </c>
      <c r="BH563" s="26">
        <f t="shared" si="377"/>
        <v>12087186.17135</v>
      </c>
      <c r="BI563" s="26">
        <f t="shared" si="377"/>
        <v>12087186.17135</v>
      </c>
      <c r="BJ563" s="26">
        <f t="shared" si="377"/>
        <v>12087186.17135</v>
      </c>
      <c r="BK563" s="26">
        <f t="shared" si="377"/>
        <v>12078517.741714999</v>
      </c>
      <c r="BL563" s="26">
        <f t="shared" si="377"/>
        <v>12078543.241714999</v>
      </c>
      <c r="BM563" s="26">
        <f t="shared" si="377"/>
        <v>12069871.24958</v>
      </c>
      <c r="BN563" s="26">
        <f t="shared" si="377"/>
        <v>12061219.069945</v>
      </c>
      <c r="BO563" s="26">
        <f t="shared" si="377"/>
        <v>12052542.015310001</v>
      </c>
      <c r="BP563" s="38">
        <f>SUM(H563:BO563)</f>
        <v>589745788.00767529</v>
      </c>
      <c r="BQ563" s="26"/>
    </row>
    <row r="564" spans="1:69" x14ac:dyDescent="0.15">
      <c r="A564" s="44" t="s">
        <v>6</v>
      </c>
      <c r="G564" s="26">
        <f t="shared" ref="G564:AL564" si="378">G212+G277+G360+G533</f>
        <v>0</v>
      </c>
      <c r="H564" s="26">
        <f t="shared" si="378"/>
        <v>8000000</v>
      </c>
      <c r="I564" s="26">
        <f t="shared" si="378"/>
        <v>8000000</v>
      </c>
      <c r="J564" s="26">
        <f t="shared" si="378"/>
        <v>8000000</v>
      </c>
      <c r="K564" s="26">
        <f t="shared" si="378"/>
        <v>8000000</v>
      </c>
      <c r="L564" s="26">
        <f t="shared" si="378"/>
        <v>8000000</v>
      </c>
      <c r="M564" s="26">
        <f t="shared" si="378"/>
        <v>8000000</v>
      </c>
      <c r="N564" s="26">
        <f t="shared" si="378"/>
        <v>8000000</v>
      </c>
      <c r="O564" s="26">
        <f t="shared" si="378"/>
        <v>8000000</v>
      </c>
      <c r="P564" s="26">
        <f t="shared" si="378"/>
        <v>8000000</v>
      </c>
      <c r="Q564" s="26">
        <f t="shared" si="378"/>
        <v>8000000</v>
      </c>
      <c r="R564" s="26">
        <f t="shared" si="378"/>
        <v>8000000</v>
      </c>
      <c r="S564" s="26">
        <f t="shared" si="378"/>
        <v>8000000</v>
      </c>
      <c r="T564" s="26">
        <f t="shared" si="378"/>
        <v>8000000</v>
      </c>
      <c r="U564" s="26">
        <f t="shared" si="378"/>
        <v>8000000</v>
      </c>
      <c r="V564" s="26">
        <f t="shared" si="378"/>
        <v>8000000</v>
      </c>
      <c r="W564" s="26">
        <f t="shared" si="378"/>
        <v>8000000</v>
      </c>
      <c r="X564" s="26">
        <f t="shared" si="378"/>
        <v>8000000</v>
      </c>
      <c r="Y564" s="26">
        <f t="shared" si="378"/>
        <v>4000000</v>
      </c>
      <c r="Z564" s="26">
        <f t="shared" si="378"/>
        <v>2000000</v>
      </c>
      <c r="AA564" s="26">
        <f t="shared" si="378"/>
        <v>2000000</v>
      </c>
      <c r="AB564" s="26">
        <f t="shared" si="378"/>
        <v>2000000</v>
      </c>
      <c r="AC564" s="26">
        <f t="shared" si="378"/>
        <v>2000000</v>
      </c>
      <c r="AD564" s="26">
        <f t="shared" si="378"/>
        <v>2000000</v>
      </c>
      <c r="AE564" s="26">
        <f t="shared" si="378"/>
        <v>2000000</v>
      </c>
      <c r="AF564" s="26">
        <f t="shared" si="378"/>
        <v>0</v>
      </c>
      <c r="AG564" s="26">
        <f t="shared" si="378"/>
        <v>0</v>
      </c>
      <c r="AH564" s="26">
        <f t="shared" si="378"/>
        <v>0</v>
      </c>
      <c r="AI564" s="26">
        <f t="shared" si="378"/>
        <v>0</v>
      </c>
      <c r="AJ564" s="26">
        <f t="shared" si="378"/>
        <v>0</v>
      </c>
      <c r="AK564" s="26">
        <f t="shared" si="378"/>
        <v>0</v>
      </c>
      <c r="AL564" s="26">
        <f t="shared" si="378"/>
        <v>0</v>
      </c>
      <c r="AM564" s="26">
        <f t="shared" ref="AM564:BO564" si="379">AM212+AM277+AM360+AM533</f>
        <v>0</v>
      </c>
      <c r="AN564" s="26">
        <f t="shared" si="379"/>
        <v>0</v>
      </c>
      <c r="AO564" s="26">
        <f t="shared" si="379"/>
        <v>0</v>
      </c>
      <c r="AP564" s="26">
        <f t="shared" si="379"/>
        <v>0</v>
      </c>
      <c r="AQ564" s="26">
        <f t="shared" si="379"/>
        <v>0</v>
      </c>
      <c r="AR564" s="26">
        <f t="shared" si="379"/>
        <v>0</v>
      </c>
      <c r="AS564" s="26">
        <f t="shared" si="379"/>
        <v>0</v>
      </c>
      <c r="AT564" s="26">
        <f t="shared" si="379"/>
        <v>0</v>
      </c>
      <c r="AU564" s="26">
        <f t="shared" si="379"/>
        <v>0</v>
      </c>
      <c r="AV564" s="26">
        <f t="shared" si="379"/>
        <v>0</v>
      </c>
      <c r="AW564" s="26">
        <f t="shared" si="379"/>
        <v>0</v>
      </c>
      <c r="AX564" s="26">
        <f t="shared" si="379"/>
        <v>0</v>
      </c>
      <c r="AY564" s="26">
        <f t="shared" si="379"/>
        <v>0</v>
      </c>
      <c r="AZ564" s="26">
        <f t="shared" si="379"/>
        <v>0</v>
      </c>
      <c r="BA564" s="26">
        <f t="shared" si="379"/>
        <v>0</v>
      </c>
      <c r="BB564" s="26">
        <f t="shared" si="379"/>
        <v>0</v>
      </c>
      <c r="BC564" s="26">
        <f t="shared" si="379"/>
        <v>0</v>
      </c>
      <c r="BD564" s="26">
        <f t="shared" si="379"/>
        <v>0</v>
      </c>
      <c r="BE564" s="26">
        <f t="shared" si="379"/>
        <v>0</v>
      </c>
      <c r="BF564" s="26">
        <f t="shared" si="379"/>
        <v>0</v>
      </c>
      <c r="BG564" s="26">
        <f t="shared" si="379"/>
        <v>0</v>
      </c>
      <c r="BH564" s="26">
        <f t="shared" si="379"/>
        <v>0</v>
      </c>
      <c r="BI564" s="26">
        <f t="shared" si="379"/>
        <v>0</v>
      </c>
      <c r="BJ564" s="26">
        <f t="shared" si="379"/>
        <v>0</v>
      </c>
      <c r="BK564" s="26">
        <f t="shared" si="379"/>
        <v>0</v>
      </c>
      <c r="BL564" s="26">
        <f t="shared" si="379"/>
        <v>0</v>
      </c>
      <c r="BM564" s="26">
        <f t="shared" si="379"/>
        <v>0</v>
      </c>
      <c r="BN564" s="26">
        <f t="shared" si="379"/>
        <v>0</v>
      </c>
      <c r="BO564" s="26">
        <f t="shared" si="379"/>
        <v>0</v>
      </c>
      <c r="BP564" s="38">
        <f t="shared" si="374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0">+H564+H563</f>
        <v>15600000</v>
      </c>
      <c r="I565" s="26">
        <f t="shared" si="380"/>
        <v>15600000</v>
      </c>
      <c r="J565" s="26">
        <f t="shared" si="380"/>
        <v>15600000</v>
      </c>
      <c r="K565" s="26">
        <f t="shared" si="380"/>
        <v>15600000</v>
      </c>
      <c r="L565" s="26">
        <f t="shared" si="380"/>
        <v>15600000</v>
      </c>
      <c r="M565" s="26">
        <f t="shared" si="380"/>
        <v>15600000</v>
      </c>
      <c r="N565" s="26">
        <f t="shared" si="380"/>
        <v>15600000</v>
      </c>
      <c r="O565" s="26">
        <f t="shared" si="380"/>
        <v>15600000</v>
      </c>
      <c r="P565" s="26">
        <f t="shared" si="380"/>
        <v>15600000</v>
      </c>
      <c r="Q565" s="26">
        <f t="shared" si="380"/>
        <v>15600394.199999999</v>
      </c>
      <c r="R565" s="26">
        <f t="shared" si="380"/>
        <v>15600394.199999999</v>
      </c>
      <c r="S565" s="26">
        <f t="shared" si="380"/>
        <v>15600758.25</v>
      </c>
      <c r="T565" s="26">
        <f t="shared" si="380"/>
        <v>16802524.189999998</v>
      </c>
      <c r="U565" s="26">
        <f t="shared" si="380"/>
        <v>16803394.664999999</v>
      </c>
      <c r="V565" s="26">
        <f t="shared" si="380"/>
        <v>16806789.329999998</v>
      </c>
      <c r="W565" s="26">
        <f t="shared" si="380"/>
        <v>16806789.329999998</v>
      </c>
      <c r="X565" s="26">
        <f t="shared" si="380"/>
        <v>16806789.329999998</v>
      </c>
      <c r="Y565" s="26">
        <f t="shared" si="380"/>
        <v>12806789.33</v>
      </c>
      <c r="Z565" s="26">
        <f t="shared" si="380"/>
        <v>10806789.33</v>
      </c>
      <c r="AA565" s="26">
        <f t="shared" si="380"/>
        <v>10807659.805</v>
      </c>
      <c r="AB565" s="26">
        <f t="shared" si="380"/>
        <v>10808530.279999999</v>
      </c>
      <c r="AC565" s="26">
        <f t="shared" si="380"/>
        <v>10808552.779999999</v>
      </c>
      <c r="AD565" s="26">
        <f t="shared" si="380"/>
        <v>10810206.963749999</v>
      </c>
      <c r="AE565" s="26">
        <f t="shared" si="380"/>
        <v>10810225.244999999</v>
      </c>
      <c r="AF565" s="26">
        <f t="shared" si="380"/>
        <v>9813653.3800000008</v>
      </c>
      <c r="AG565" s="26">
        <f t="shared" si="380"/>
        <v>9821827.0580000002</v>
      </c>
      <c r="AH565" s="26">
        <f t="shared" si="380"/>
        <v>9824635.2215</v>
      </c>
      <c r="AI565" s="26">
        <f t="shared" si="380"/>
        <v>9824635.2215</v>
      </c>
      <c r="AJ565" s="26">
        <f t="shared" si="380"/>
        <v>9827352.5099999998</v>
      </c>
      <c r="AK565" s="26">
        <f t="shared" si="380"/>
        <v>9827352.5099999998</v>
      </c>
      <c r="AL565" s="26">
        <f t="shared" si="380"/>
        <v>9827352.5099999998</v>
      </c>
      <c r="AM565" s="26">
        <f t="shared" si="380"/>
        <v>9824658.0965</v>
      </c>
      <c r="AN565" s="26">
        <f t="shared" si="380"/>
        <v>9824680.9715</v>
      </c>
      <c r="AO565" s="26">
        <f t="shared" si="380"/>
        <v>9821988.4330000002</v>
      </c>
      <c r="AP565" s="26">
        <f t="shared" si="380"/>
        <v>9819312.6445000004</v>
      </c>
      <c r="AQ565" s="26">
        <f t="shared" si="380"/>
        <v>9816615.3247500006</v>
      </c>
      <c r="AR565" s="26">
        <f t="shared" si="380"/>
        <v>10825620.7708</v>
      </c>
      <c r="AS565" s="26">
        <f t="shared" si="380"/>
        <v>10840872.6675</v>
      </c>
      <c r="AT565" s="26">
        <f t="shared" si="380"/>
        <v>10846133.16705</v>
      </c>
      <c r="AU565" s="26">
        <f t="shared" si="380"/>
        <v>10846133.16705</v>
      </c>
      <c r="AV565" s="26">
        <f t="shared" si="380"/>
        <v>10851162.490625</v>
      </c>
      <c r="AW565" s="26">
        <f t="shared" si="380"/>
        <v>10851162.490625</v>
      </c>
      <c r="AX565" s="26">
        <f t="shared" si="380"/>
        <v>10851162.490625</v>
      </c>
      <c r="AY565" s="26">
        <f t="shared" si="380"/>
        <v>10846158.66705</v>
      </c>
      <c r="AZ565" s="26">
        <f t="shared" si="380"/>
        <v>10846184.16705</v>
      </c>
      <c r="BA565" s="26">
        <f t="shared" si="380"/>
        <v>10841052.9175</v>
      </c>
      <c r="BB565" s="26">
        <f t="shared" si="380"/>
        <v>10836065.343924999</v>
      </c>
      <c r="BC565" s="26">
        <f t="shared" si="380"/>
        <v>10830929.031874999</v>
      </c>
      <c r="BD565" s="26">
        <f t="shared" si="380"/>
        <v>12043572.210674999</v>
      </c>
      <c r="BE565" s="26">
        <f t="shared" si="380"/>
        <v>12069690.99958</v>
      </c>
      <c r="BF565" s="26">
        <f t="shared" si="380"/>
        <v>12078492.241714999</v>
      </c>
      <c r="BG565" s="26">
        <f t="shared" si="380"/>
        <v>12078492.241714999</v>
      </c>
      <c r="BH565" s="26">
        <f t="shared" si="380"/>
        <v>12087186.17135</v>
      </c>
      <c r="BI565" s="26">
        <f t="shared" si="380"/>
        <v>12087186.17135</v>
      </c>
      <c r="BJ565" s="26">
        <f t="shared" si="380"/>
        <v>12087186.17135</v>
      </c>
      <c r="BK565" s="26">
        <f t="shared" si="380"/>
        <v>12078517.741714999</v>
      </c>
      <c r="BL565" s="26">
        <f t="shared" si="380"/>
        <v>12078543.241714999</v>
      </c>
      <c r="BM565" s="26">
        <f t="shared" si="380"/>
        <v>12069871.24958</v>
      </c>
      <c r="BN565" s="26">
        <f t="shared" si="380"/>
        <v>12061219.069945</v>
      </c>
      <c r="BO565" s="26">
        <f t="shared" si="380"/>
        <v>12052542.015310001</v>
      </c>
      <c r="BP565" s="38">
        <f t="shared" si="374"/>
        <v>741745788.00767481</v>
      </c>
    </row>
    <row r="566" spans="1:69" x14ac:dyDescent="0.15">
      <c r="A566" s="33" t="s">
        <v>4</v>
      </c>
      <c r="G566" s="26">
        <f t="shared" ref="G566:AL566" si="381">G289+G372+G545+G224</f>
        <v>0</v>
      </c>
      <c r="H566" s="26">
        <f t="shared" si="381"/>
        <v>684103.33333333337</v>
      </c>
      <c r="I566" s="26">
        <f t="shared" si="381"/>
        <v>684103.33333333337</v>
      </c>
      <c r="J566" s="26">
        <f t="shared" si="381"/>
        <v>684103.33333333337</v>
      </c>
      <c r="K566" s="26">
        <f t="shared" si="381"/>
        <v>684103.33333333337</v>
      </c>
      <c r="L566" s="26">
        <f t="shared" si="381"/>
        <v>684103.33333333337</v>
      </c>
      <c r="M566" s="26">
        <f t="shared" si="381"/>
        <v>684103.33333333337</v>
      </c>
      <c r="N566" s="26">
        <f t="shared" si="381"/>
        <v>684103.33333333337</v>
      </c>
      <c r="O566" s="26">
        <f t="shared" si="381"/>
        <v>684103.33333333337</v>
      </c>
      <c r="P566" s="26">
        <f t="shared" si="381"/>
        <v>684103.33333333337</v>
      </c>
      <c r="Q566" s="26">
        <f t="shared" si="381"/>
        <v>684138.81133333337</v>
      </c>
      <c r="R566" s="26">
        <f t="shared" si="381"/>
        <v>684138.81133333337</v>
      </c>
      <c r="S566" s="26">
        <f t="shared" si="381"/>
        <v>684171.57583333331</v>
      </c>
      <c r="T566" s="26">
        <f t="shared" si="381"/>
        <v>792330.51043333346</v>
      </c>
      <c r="U566" s="26">
        <f t="shared" si="381"/>
        <v>792408.8531833333</v>
      </c>
      <c r="V566" s="26">
        <f t="shared" si="381"/>
        <v>792714.37303333334</v>
      </c>
      <c r="W566" s="26">
        <f t="shared" si="381"/>
        <v>792714.37303333334</v>
      </c>
      <c r="X566" s="26">
        <f t="shared" si="381"/>
        <v>792714.37303333334</v>
      </c>
      <c r="Y566" s="26">
        <f t="shared" si="381"/>
        <v>792714.37303333334</v>
      </c>
      <c r="Z566" s="26">
        <f t="shared" si="381"/>
        <v>792714.37303333334</v>
      </c>
      <c r="AA566" s="26">
        <f t="shared" si="381"/>
        <v>792792.71578333341</v>
      </c>
      <c r="AB566" s="26">
        <f t="shared" si="381"/>
        <v>792871.05853333347</v>
      </c>
      <c r="AC566" s="26">
        <f t="shared" si="381"/>
        <v>792873.08353333338</v>
      </c>
      <c r="AD566" s="26">
        <f t="shared" si="381"/>
        <v>793021.96007083345</v>
      </c>
      <c r="AE566" s="26">
        <f t="shared" si="381"/>
        <v>793023.6053833334</v>
      </c>
      <c r="AF566" s="26">
        <f t="shared" si="381"/>
        <v>883332.13753333339</v>
      </c>
      <c r="AG566" s="26">
        <f t="shared" si="381"/>
        <v>884067.76855333336</v>
      </c>
      <c r="AH566" s="26">
        <f t="shared" si="381"/>
        <v>884320.50326833315</v>
      </c>
      <c r="AI566" s="26">
        <f t="shared" si="381"/>
        <v>884320.50326833315</v>
      </c>
      <c r="AJ566" s="26">
        <f t="shared" si="381"/>
        <v>884565.05923333322</v>
      </c>
      <c r="AK566" s="26">
        <f t="shared" si="381"/>
        <v>884565.05923333322</v>
      </c>
      <c r="AL566" s="26">
        <f t="shared" si="381"/>
        <v>884565.05923333322</v>
      </c>
      <c r="AM566" s="26">
        <f t="shared" ref="AM566:BO566" si="382">AM289+AM372+AM545+AM224</f>
        <v>884322.56201833324</v>
      </c>
      <c r="AN566" s="26">
        <f t="shared" si="382"/>
        <v>884324.62076833332</v>
      </c>
      <c r="AO566" s="26">
        <f t="shared" si="382"/>
        <v>884082.29230333329</v>
      </c>
      <c r="AP566" s="26">
        <f t="shared" si="382"/>
        <v>883841.47133833333</v>
      </c>
      <c r="AQ566" s="26">
        <f t="shared" si="382"/>
        <v>883598.71256083343</v>
      </c>
      <c r="AR566" s="26">
        <f t="shared" si="382"/>
        <v>974409.20270533324</v>
      </c>
      <c r="AS566" s="26">
        <f t="shared" si="382"/>
        <v>975781.8734083334</v>
      </c>
      <c r="AT566" s="26">
        <f t="shared" si="382"/>
        <v>976255.3183678335</v>
      </c>
      <c r="AU566" s="26">
        <f t="shared" si="382"/>
        <v>976255.3183678335</v>
      </c>
      <c r="AV566" s="26">
        <f t="shared" si="382"/>
        <v>976707.95748958341</v>
      </c>
      <c r="AW566" s="26">
        <f t="shared" si="382"/>
        <v>976707.95748958341</v>
      </c>
      <c r="AX566" s="26">
        <f t="shared" si="382"/>
        <v>976707.95748958341</v>
      </c>
      <c r="AY566" s="26">
        <f t="shared" si="382"/>
        <v>976257.61336783343</v>
      </c>
      <c r="AZ566" s="26">
        <f t="shared" si="382"/>
        <v>976259.90836783336</v>
      </c>
      <c r="BA566" s="26">
        <f t="shared" si="382"/>
        <v>975798.09590833331</v>
      </c>
      <c r="BB566" s="26">
        <f t="shared" si="382"/>
        <v>975349.21428658324</v>
      </c>
      <c r="BC566" s="26">
        <f t="shared" si="382"/>
        <v>974886.94620208326</v>
      </c>
      <c r="BD566" s="26">
        <f t="shared" si="382"/>
        <v>1084024.8322940834</v>
      </c>
      <c r="BE566" s="26">
        <f t="shared" si="382"/>
        <v>1086375.5232955331</v>
      </c>
      <c r="BF566" s="26">
        <f t="shared" si="382"/>
        <v>1087167.6350876833</v>
      </c>
      <c r="BG566" s="26">
        <f t="shared" si="382"/>
        <v>1087167.6350876833</v>
      </c>
      <c r="BH566" s="26">
        <f t="shared" si="382"/>
        <v>1087950.0887548334</v>
      </c>
      <c r="BI566" s="26">
        <f t="shared" si="382"/>
        <v>1087950.0887548334</v>
      </c>
      <c r="BJ566" s="26">
        <f t="shared" si="382"/>
        <v>1087950.0887548334</v>
      </c>
      <c r="BK566" s="26">
        <f t="shared" si="382"/>
        <v>1087169.9300876833</v>
      </c>
      <c r="BL566" s="26">
        <f t="shared" si="382"/>
        <v>1087172.2250876832</v>
      </c>
      <c r="BM566" s="26">
        <f t="shared" si="382"/>
        <v>1086391.7457955333</v>
      </c>
      <c r="BN566" s="26">
        <f t="shared" si="382"/>
        <v>1085613.0496283832</v>
      </c>
      <c r="BO566" s="26">
        <f t="shared" si="382"/>
        <v>1084832.1147112332</v>
      </c>
      <c r="BP566" s="38">
        <f t="shared" si="374"/>
        <v>53083320.920690753</v>
      </c>
    </row>
    <row r="567" spans="1:69" x14ac:dyDescent="0.15">
      <c r="A567" s="33" t="s">
        <v>2</v>
      </c>
      <c r="G567" s="26">
        <f t="shared" ref="G567:AL567" si="383">G230+G295+G378+G551</f>
        <v>0</v>
      </c>
      <c r="H567" s="26">
        <f t="shared" si="383"/>
        <v>0</v>
      </c>
      <c r="I567" s="26">
        <f t="shared" si="383"/>
        <v>0</v>
      </c>
      <c r="J567" s="26">
        <f t="shared" si="383"/>
        <v>0</v>
      </c>
      <c r="K567" s="26">
        <f t="shared" si="383"/>
        <v>2500</v>
      </c>
      <c r="L567" s="26">
        <f t="shared" si="383"/>
        <v>2500</v>
      </c>
      <c r="M567" s="26">
        <f t="shared" si="383"/>
        <v>2500</v>
      </c>
      <c r="N567" s="26">
        <f t="shared" si="383"/>
        <v>2500</v>
      </c>
      <c r="O567" s="26">
        <f t="shared" si="383"/>
        <v>2500</v>
      </c>
      <c r="P567" s="26">
        <f t="shared" si="383"/>
        <v>2500</v>
      </c>
      <c r="Q567" s="26">
        <f t="shared" si="383"/>
        <v>2500</v>
      </c>
      <c r="R567" s="26">
        <f t="shared" si="383"/>
        <v>2500</v>
      </c>
      <c r="S567" s="26">
        <f t="shared" si="383"/>
        <v>230500</v>
      </c>
      <c r="T567" s="26">
        <f t="shared" si="383"/>
        <v>230750</v>
      </c>
      <c r="U567" s="26">
        <f t="shared" si="383"/>
        <v>230750</v>
      </c>
      <c r="V567" s="26">
        <f t="shared" si="383"/>
        <v>230750</v>
      </c>
      <c r="W567" s="26">
        <f t="shared" si="383"/>
        <v>230750</v>
      </c>
      <c r="X567" s="26">
        <f t="shared" si="383"/>
        <v>230750</v>
      </c>
      <c r="Y567" s="26">
        <f t="shared" si="383"/>
        <v>230750</v>
      </c>
      <c r="Z567" s="26">
        <f t="shared" si="383"/>
        <v>230750</v>
      </c>
      <c r="AA567" s="26">
        <f t="shared" si="383"/>
        <v>230750</v>
      </c>
      <c r="AB567" s="26">
        <f t="shared" si="383"/>
        <v>230761.826</v>
      </c>
      <c r="AC567" s="26">
        <f t="shared" si="383"/>
        <v>230761.826</v>
      </c>
      <c r="AD567" s="26">
        <f t="shared" si="383"/>
        <v>230772.7475</v>
      </c>
      <c r="AE567" s="26">
        <f t="shared" si="383"/>
        <v>266825.72570000001</v>
      </c>
      <c r="AF567" s="26">
        <f t="shared" si="383"/>
        <v>267126.83994999999</v>
      </c>
      <c r="AG567" s="26">
        <f t="shared" si="383"/>
        <v>267228.67989999999</v>
      </c>
      <c r="AH567" s="26">
        <f t="shared" si="383"/>
        <v>267228.67989999999</v>
      </c>
      <c r="AI567" s="26">
        <f t="shared" si="383"/>
        <v>267228.67989999999</v>
      </c>
      <c r="AJ567" s="26">
        <f t="shared" si="383"/>
        <v>267228.67989999999</v>
      </c>
      <c r="AK567" s="26">
        <f t="shared" si="383"/>
        <v>267228.67989999999</v>
      </c>
      <c r="AL567" s="26">
        <f t="shared" si="383"/>
        <v>267254.79414999997</v>
      </c>
      <c r="AM567" s="26">
        <f t="shared" ref="AM567:BO567" si="384">AM230+AM295+AM378+AM551</f>
        <v>267280.90840000001</v>
      </c>
      <c r="AN567" s="26">
        <f t="shared" si="384"/>
        <v>267281.5834</v>
      </c>
      <c r="AO567" s="26">
        <f t="shared" si="384"/>
        <v>267331.20891250001</v>
      </c>
      <c r="AP567" s="26">
        <f t="shared" si="384"/>
        <v>267331.75735000003</v>
      </c>
      <c r="AQ567" s="26">
        <f t="shared" si="384"/>
        <v>297434.60139999999</v>
      </c>
      <c r="AR567" s="26">
        <f t="shared" si="384"/>
        <v>297982.31173999998</v>
      </c>
      <c r="AS567" s="26">
        <f t="shared" si="384"/>
        <v>298066.556645</v>
      </c>
      <c r="AT567" s="26">
        <f t="shared" si="384"/>
        <v>298066.556645</v>
      </c>
      <c r="AU567" s="26">
        <f t="shared" si="384"/>
        <v>298148.07529999997</v>
      </c>
      <c r="AV567" s="26">
        <f t="shared" si="384"/>
        <v>298148.07529999997</v>
      </c>
      <c r="AW567" s="26">
        <f t="shared" si="384"/>
        <v>298148.07529999997</v>
      </c>
      <c r="AX567" s="26">
        <f t="shared" si="384"/>
        <v>298067.24289499997</v>
      </c>
      <c r="AY567" s="26">
        <f t="shared" si="384"/>
        <v>298067.929145</v>
      </c>
      <c r="AZ567" s="26">
        <f t="shared" si="384"/>
        <v>297987.15298999997</v>
      </c>
      <c r="BA567" s="26">
        <f t="shared" si="384"/>
        <v>297906.87933500001</v>
      </c>
      <c r="BB567" s="26">
        <f t="shared" si="384"/>
        <v>297825.95974249998</v>
      </c>
      <c r="BC567" s="26">
        <f t="shared" si="384"/>
        <v>328096.12312399998</v>
      </c>
      <c r="BD567" s="26">
        <f t="shared" si="384"/>
        <v>328886.43002500001</v>
      </c>
      <c r="BE567" s="26">
        <f t="shared" si="384"/>
        <v>329044.24501150002</v>
      </c>
      <c r="BF567" s="26">
        <f t="shared" si="384"/>
        <v>329044.24501150002</v>
      </c>
      <c r="BG567" s="26">
        <f t="shared" si="384"/>
        <v>329195.12471875001</v>
      </c>
      <c r="BH567" s="26">
        <f t="shared" si="384"/>
        <v>329195.12471875001</v>
      </c>
      <c r="BI567" s="26">
        <f t="shared" si="384"/>
        <v>329195.12471875001</v>
      </c>
      <c r="BJ567" s="26">
        <f t="shared" si="384"/>
        <v>329045.01001150004</v>
      </c>
      <c r="BK567" s="26">
        <f t="shared" si="384"/>
        <v>329045.77501149999</v>
      </c>
      <c r="BL567" s="26">
        <f t="shared" si="384"/>
        <v>328891.83752500004</v>
      </c>
      <c r="BM567" s="26">
        <f t="shared" si="384"/>
        <v>328742.21031775</v>
      </c>
      <c r="BN567" s="26">
        <f t="shared" si="384"/>
        <v>328588.12095625</v>
      </c>
      <c r="BO567" s="26">
        <f t="shared" si="384"/>
        <v>364967.41632025002</v>
      </c>
      <c r="BP567" s="38">
        <f t="shared" si="374"/>
        <v>13883158.820770495</v>
      </c>
      <c r="BQ567" s="26"/>
    </row>
    <row r="568" spans="1:69" x14ac:dyDescent="0.15">
      <c r="A568" s="33" t="s">
        <v>0</v>
      </c>
      <c r="G568" s="26">
        <f t="shared" ref="G568:AL568" si="385">G567+G566+G565</f>
        <v>0</v>
      </c>
      <c r="H568" s="26">
        <f t="shared" si="385"/>
        <v>16284103.333333334</v>
      </c>
      <c r="I568" s="26">
        <f t="shared" si="385"/>
        <v>16284103.333333334</v>
      </c>
      <c r="J568" s="26">
        <f t="shared" si="385"/>
        <v>16284103.333333334</v>
      </c>
      <c r="K568" s="26">
        <f t="shared" si="385"/>
        <v>16286603.333333334</v>
      </c>
      <c r="L568" s="26">
        <f t="shared" si="385"/>
        <v>16286603.333333334</v>
      </c>
      <c r="M568" s="26">
        <f t="shared" si="385"/>
        <v>16286603.333333334</v>
      </c>
      <c r="N568" s="26">
        <f t="shared" si="385"/>
        <v>16286603.333333334</v>
      </c>
      <c r="O568" s="26">
        <f t="shared" si="385"/>
        <v>16286603.333333334</v>
      </c>
      <c r="P568" s="26">
        <f t="shared" si="385"/>
        <v>16286603.333333334</v>
      </c>
      <c r="Q568" s="26">
        <f t="shared" si="385"/>
        <v>16287033.011333333</v>
      </c>
      <c r="R568" s="26">
        <f t="shared" si="385"/>
        <v>16287033.011333333</v>
      </c>
      <c r="S568" s="26">
        <f t="shared" si="385"/>
        <v>16515429.825833334</v>
      </c>
      <c r="T568" s="26">
        <f t="shared" si="385"/>
        <v>17825604.700433332</v>
      </c>
      <c r="U568" s="26">
        <f t="shared" si="385"/>
        <v>17826553.518183332</v>
      </c>
      <c r="V568" s="26">
        <f t="shared" si="385"/>
        <v>17830253.703033332</v>
      </c>
      <c r="W568" s="26">
        <f t="shared" si="385"/>
        <v>17830253.703033332</v>
      </c>
      <c r="X568" s="26">
        <f t="shared" si="385"/>
        <v>17830253.703033332</v>
      </c>
      <c r="Y568" s="26">
        <f t="shared" si="385"/>
        <v>13830253.703033334</v>
      </c>
      <c r="Z568" s="26">
        <f t="shared" si="385"/>
        <v>11830253.703033334</v>
      </c>
      <c r="AA568" s="26">
        <f t="shared" si="385"/>
        <v>11831202.520783333</v>
      </c>
      <c r="AB568" s="26">
        <f t="shared" si="385"/>
        <v>11832163.164533332</v>
      </c>
      <c r="AC568" s="26">
        <f t="shared" si="385"/>
        <v>11832187.689533332</v>
      </c>
      <c r="AD568" s="26">
        <f t="shared" si="385"/>
        <v>11834001.671320833</v>
      </c>
      <c r="AE568" s="26">
        <f t="shared" si="385"/>
        <v>11870074.576083332</v>
      </c>
      <c r="AF568" s="26">
        <f t="shared" si="385"/>
        <v>10964112.357483335</v>
      </c>
      <c r="AG568" s="26">
        <f t="shared" si="385"/>
        <v>10973123.506453333</v>
      </c>
      <c r="AH568" s="26">
        <f t="shared" si="385"/>
        <v>10976184.404668333</v>
      </c>
      <c r="AI568" s="26">
        <f t="shared" si="385"/>
        <v>10976184.404668333</v>
      </c>
      <c r="AJ568" s="26">
        <f t="shared" si="385"/>
        <v>10979146.249133334</v>
      </c>
      <c r="AK568" s="26">
        <f t="shared" si="385"/>
        <v>10979146.249133334</v>
      </c>
      <c r="AL568" s="26">
        <f t="shared" si="385"/>
        <v>10979172.363383332</v>
      </c>
      <c r="AM568" s="26">
        <f t="shared" ref="AM568:BO568" si="386">AM567+AM566+AM565</f>
        <v>10976261.566918334</v>
      </c>
      <c r="AN568" s="26">
        <f t="shared" si="386"/>
        <v>10976287.175668333</v>
      </c>
      <c r="AO568" s="26">
        <f t="shared" si="386"/>
        <v>10973401.934215833</v>
      </c>
      <c r="AP568" s="26">
        <f t="shared" si="386"/>
        <v>10970485.873188334</v>
      </c>
      <c r="AQ568" s="26">
        <f t="shared" si="386"/>
        <v>10997648.638710834</v>
      </c>
      <c r="AR568" s="26">
        <f t="shared" si="386"/>
        <v>12098012.285245333</v>
      </c>
      <c r="AS568" s="26">
        <f t="shared" si="386"/>
        <v>12114721.097553333</v>
      </c>
      <c r="AT568" s="26">
        <f t="shared" si="386"/>
        <v>12120455.042062834</v>
      </c>
      <c r="AU568" s="26">
        <f t="shared" si="386"/>
        <v>12120536.560717834</v>
      </c>
      <c r="AV568" s="26">
        <f t="shared" si="386"/>
        <v>12126018.523414582</v>
      </c>
      <c r="AW568" s="26">
        <f t="shared" si="386"/>
        <v>12126018.523414582</v>
      </c>
      <c r="AX568" s="26">
        <f t="shared" si="386"/>
        <v>12125937.691009583</v>
      </c>
      <c r="AY568" s="26">
        <f t="shared" si="386"/>
        <v>12120484.209562834</v>
      </c>
      <c r="AZ568" s="26">
        <f t="shared" si="386"/>
        <v>12120431.228407834</v>
      </c>
      <c r="BA568" s="26">
        <f t="shared" si="386"/>
        <v>12114757.892743334</v>
      </c>
      <c r="BB568" s="26">
        <f t="shared" si="386"/>
        <v>12109240.517954083</v>
      </c>
      <c r="BC568" s="26">
        <f t="shared" si="386"/>
        <v>12133912.101201084</v>
      </c>
      <c r="BD568" s="26">
        <f t="shared" si="386"/>
        <v>13456483.472994082</v>
      </c>
      <c r="BE568" s="26">
        <f t="shared" si="386"/>
        <v>13485110.767887034</v>
      </c>
      <c r="BF568" s="26">
        <f t="shared" si="386"/>
        <v>13494704.121814182</v>
      </c>
      <c r="BG568" s="26">
        <f t="shared" si="386"/>
        <v>13494855.001521433</v>
      </c>
      <c r="BH568" s="26">
        <f t="shared" si="386"/>
        <v>13504331.384823583</v>
      </c>
      <c r="BI568" s="26">
        <f t="shared" si="386"/>
        <v>13504331.384823583</v>
      </c>
      <c r="BJ568" s="26">
        <f t="shared" si="386"/>
        <v>13504181.270116333</v>
      </c>
      <c r="BK568" s="26">
        <f t="shared" si="386"/>
        <v>13494733.446814183</v>
      </c>
      <c r="BL568" s="26">
        <f t="shared" si="386"/>
        <v>13494607.304327682</v>
      </c>
      <c r="BM568" s="26">
        <f t="shared" si="386"/>
        <v>13485005.205693282</v>
      </c>
      <c r="BN568" s="26">
        <f t="shared" si="386"/>
        <v>13475420.240529634</v>
      </c>
      <c r="BO568" s="26">
        <f t="shared" si="386"/>
        <v>13502341.546341484</v>
      </c>
      <c r="BP568" s="38">
        <f>SUM(H568:BO568)</f>
        <v>808712267.74913645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195661425.84850001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174003056.35603747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131721154.72362497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145430525.67328724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161896105.14768648</v>
      </c>
      <c r="BP569" s="38">
        <f>SUM(H569:BO569)</f>
        <v>808712267.74913621</v>
      </c>
    </row>
    <row r="570" spans="1:69" s="37" customFormat="1" x14ac:dyDescent="0.15">
      <c r="A570" s="33" t="s">
        <v>108</v>
      </c>
      <c r="C570" s="22"/>
      <c r="D570" s="39"/>
      <c r="E570" s="39"/>
      <c r="F570" s="39"/>
      <c r="G570" s="40">
        <f t="shared" ref="G570:AL570" si="387">G553+G380+G297+G232</f>
        <v>0</v>
      </c>
      <c r="H570" s="40">
        <f t="shared" si="387"/>
        <v>16284103.333333332</v>
      </c>
      <c r="I570" s="40">
        <f t="shared" si="387"/>
        <v>16284103.333333332</v>
      </c>
      <c r="J570" s="40">
        <f t="shared" si="387"/>
        <v>16284103.333333332</v>
      </c>
      <c r="K570" s="40">
        <f t="shared" si="387"/>
        <v>16286603.333333334</v>
      </c>
      <c r="L570" s="40">
        <f t="shared" si="387"/>
        <v>16286603.333333334</v>
      </c>
      <c r="M570" s="40">
        <f t="shared" si="387"/>
        <v>16286603.333333334</v>
      </c>
      <c r="N570" s="40">
        <f t="shared" si="387"/>
        <v>16286603.333333334</v>
      </c>
      <c r="O570" s="40">
        <f t="shared" si="387"/>
        <v>16286603.333333334</v>
      </c>
      <c r="P570" s="40">
        <f t="shared" si="387"/>
        <v>16286603.333333334</v>
      </c>
      <c r="Q570" s="40">
        <f t="shared" si="387"/>
        <v>16287033.011333335</v>
      </c>
      <c r="R570" s="40">
        <f t="shared" si="387"/>
        <v>16287033.011333335</v>
      </c>
      <c r="S570" s="40">
        <f t="shared" si="387"/>
        <v>16515429.825833334</v>
      </c>
      <c r="T570" s="40">
        <f t="shared" si="387"/>
        <v>17825604.700433332</v>
      </c>
      <c r="U570" s="40">
        <f t="shared" si="387"/>
        <v>17826553.518183336</v>
      </c>
      <c r="V570" s="40">
        <f t="shared" si="387"/>
        <v>17830253.703033336</v>
      </c>
      <c r="W570" s="40">
        <f t="shared" si="387"/>
        <v>17830253.703033336</v>
      </c>
      <c r="X570" s="40">
        <f t="shared" si="387"/>
        <v>17830253.703033336</v>
      </c>
      <c r="Y570" s="40">
        <f t="shared" si="387"/>
        <v>13830253.703033334</v>
      </c>
      <c r="Z570" s="40">
        <f t="shared" si="387"/>
        <v>11830253.703033334</v>
      </c>
      <c r="AA570" s="40">
        <f t="shared" si="387"/>
        <v>11831202.520783333</v>
      </c>
      <c r="AB570" s="40">
        <f t="shared" si="387"/>
        <v>11832163.164533334</v>
      </c>
      <c r="AC570" s="40">
        <f t="shared" si="387"/>
        <v>11832187.689533334</v>
      </c>
      <c r="AD570" s="40">
        <f t="shared" si="387"/>
        <v>11834001.671320833</v>
      </c>
      <c r="AE570" s="40">
        <f t="shared" si="387"/>
        <v>11870074.576083332</v>
      </c>
      <c r="AF570" s="40">
        <f t="shared" si="387"/>
        <v>10964112.357483333</v>
      </c>
      <c r="AG570" s="40">
        <f t="shared" si="387"/>
        <v>10973123.506453333</v>
      </c>
      <c r="AH570" s="40">
        <f t="shared" si="387"/>
        <v>10976184.404668333</v>
      </c>
      <c r="AI570" s="40">
        <f t="shared" si="387"/>
        <v>10976184.404668333</v>
      </c>
      <c r="AJ570" s="40">
        <f t="shared" si="387"/>
        <v>10979146.249133334</v>
      </c>
      <c r="AK570" s="40">
        <f t="shared" si="387"/>
        <v>10979146.249133334</v>
      </c>
      <c r="AL570" s="40">
        <f t="shared" si="387"/>
        <v>10979172.363383334</v>
      </c>
      <c r="AM570" s="40">
        <f t="shared" ref="AM570:BO570" si="388">AM553+AM380+AM297+AM232</f>
        <v>10976261.566918334</v>
      </c>
      <c r="AN570" s="40">
        <f t="shared" si="388"/>
        <v>10976287.175668333</v>
      </c>
      <c r="AO570" s="40">
        <f t="shared" si="388"/>
        <v>10973401.934215834</v>
      </c>
      <c r="AP570" s="40">
        <f t="shared" si="388"/>
        <v>10970485.873188334</v>
      </c>
      <c r="AQ570" s="40">
        <f t="shared" si="388"/>
        <v>10997648.638710834</v>
      </c>
      <c r="AR570" s="40">
        <f t="shared" si="388"/>
        <v>12098012.285245333</v>
      </c>
      <c r="AS570" s="40">
        <f t="shared" si="388"/>
        <v>12114721.097553335</v>
      </c>
      <c r="AT570" s="40">
        <f t="shared" si="388"/>
        <v>12120455.042062834</v>
      </c>
      <c r="AU570" s="40">
        <f t="shared" si="388"/>
        <v>12120536.560717834</v>
      </c>
      <c r="AV570" s="40">
        <f t="shared" si="388"/>
        <v>12126018.523414582</v>
      </c>
      <c r="AW570" s="40">
        <f t="shared" si="388"/>
        <v>12126018.523414582</v>
      </c>
      <c r="AX570" s="40">
        <f t="shared" si="388"/>
        <v>12125937.691009583</v>
      </c>
      <c r="AY570" s="40">
        <f t="shared" si="388"/>
        <v>12120484.209562834</v>
      </c>
      <c r="AZ570" s="40">
        <f t="shared" si="388"/>
        <v>12120431.228407834</v>
      </c>
      <c r="BA570" s="40">
        <f t="shared" si="388"/>
        <v>12114757.892743334</v>
      </c>
      <c r="BB570" s="40">
        <f t="shared" si="388"/>
        <v>12109240.517954083</v>
      </c>
      <c r="BC570" s="40">
        <f t="shared" si="388"/>
        <v>12133912.101201084</v>
      </c>
      <c r="BD570" s="40">
        <f t="shared" si="388"/>
        <v>13456483.472994082</v>
      </c>
      <c r="BE570" s="40">
        <f t="shared" si="388"/>
        <v>13485110.767887034</v>
      </c>
      <c r="BF570" s="40">
        <f t="shared" si="388"/>
        <v>13494704.121814184</v>
      </c>
      <c r="BG570" s="40">
        <f t="shared" si="388"/>
        <v>13494855.001521435</v>
      </c>
      <c r="BH570" s="40">
        <f t="shared" si="388"/>
        <v>13504331.384823583</v>
      </c>
      <c r="BI570" s="40">
        <f t="shared" si="388"/>
        <v>13504331.384823583</v>
      </c>
      <c r="BJ570" s="40">
        <f t="shared" si="388"/>
        <v>13504181.270116333</v>
      </c>
      <c r="BK570" s="40">
        <f t="shared" si="388"/>
        <v>13494733.446814183</v>
      </c>
      <c r="BL570" s="40">
        <f t="shared" si="388"/>
        <v>13494607.304327682</v>
      </c>
      <c r="BM570" s="40">
        <f t="shared" si="388"/>
        <v>13485005.205693282</v>
      </c>
      <c r="BN570" s="40">
        <f t="shared" si="388"/>
        <v>13475420.240529634</v>
      </c>
      <c r="BO570" s="40">
        <f t="shared" si="388"/>
        <v>13502341.546341483</v>
      </c>
    </row>
    <row r="571" spans="1:69" x14ac:dyDescent="0.15">
      <c r="G571" s="24">
        <f t="shared" ref="G571:AL571" si="389">G570-G568</f>
        <v>0</v>
      </c>
      <c r="H571" s="24">
        <f t="shared" si="389"/>
        <v>0</v>
      </c>
      <c r="I571" s="24">
        <f t="shared" si="389"/>
        <v>0</v>
      </c>
      <c r="J571" s="24">
        <f t="shared" si="389"/>
        <v>0</v>
      </c>
      <c r="K571" s="24">
        <f t="shared" si="389"/>
        <v>0</v>
      </c>
      <c r="L571" s="24">
        <f t="shared" si="389"/>
        <v>0</v>
      </c>
      <c r="M571" s="24">
        <f t="shared" si="389"/>
        <v>0</v>
      </c>
      <c r="N571" s="24">
        <f t="shared" si="389"/>
        <v>0</v>
      </c>
      <c r="O571" s="24">
        <f t="shared" si="389"/>
        <v>0</v>
      </c>
      <c r="P571" s="24">
        <f t="shared" si="389"/>
        <v>0</v>
      </c>
      <c r="Q571" s="24">
        <f t="shared" si="389"/>
        <v>0</v>
      </c>
      <c r="R571" s="24">
        <f t="shared" si="389"/>
        <v>0</v>
      </c>
      <c r="S571" s="24">
        <f t="shared" si="389"/>
        <v>0</v>
      </c>
      <c r="T571" s="24">
        <f t="shared" si="389"/>
        <v>0</v>
      </c>
      <c r="U571" s="24">
        <f t="shared" si="389"/>
        <v>0</v>
      </c>
      <c r="V571" s="24">
        <f t="shared" si="389"/>
        <v>0</v>
      </c>
      <c r="W571" s="24">
        <f t="shared" si="389"/>
        <v>0</v>
      </c>
      <c r="X571" s="24">
        <f t="shared" si="389"/>
        <v>0</v>
      </c>
      <c r="Y571" s="24">
        <f t="shared" si="389"/>
        <v>0</v>
      </c>
      <c r="Z571" s="24">
        <f t="shared" si="389"/>
        <v>0</v>
      </c>
      <c r="AA571" s="24">
        <f t="shared" si="389"/>
        <v>0</v>
      </c>
      <c r="AB571" s="24">
        <f t="shared" si="389"/>
        <v>0</v>
      </c>
      <c r="AC571" s="24">
        <f t="shared" si="389"/>
        <v>0</v>
      </c>
      <c r="AD571" s="24">
        <f t="shared" si="389"/>
        <v>0</v>
      </c>
      <c r="AE571" s="24">
        <f t="shared" si="389"/>
        <v>0</v>
      </c>
      <c r="AF571" s="24">
        <f t="shared" si="389"/>
        <v>0</v>
      </c>
      <c r="AG571" s="24">
        <f t="shared" si="389"/>
        <v>0</v>
      </c>
      <c r="AH571" s="24">
        <f t="shared" si="389"/>
        <v>0</v>
      </c>
      <c r="AI571" s="24">
        <f t="shared" si="389"/>
        <v>0</v>
      </c>
      <c r="AJ571" s="24">
        <f t="shared" si="389"/>
        <v>0</v>
      </c>
      <c r="AK571" s="24">
        <f t="shared" si="389"/>
        <v>0</v>
      </c>
      <c r="AL571" s="24">
        <f t="shared" si="389"/>
        <v>0</v>
      </c>
      <c r="AM571" s="24">
        <f t="shared" ref="AM571:BO571" si="390">AM570-AM568</f>
        <v>0</v>
      </c>
      <c r="AN571" s="24">
        <f t="shared" si="390"/>
        <v>0</v>
      </c>
      <c r="AO571" s="24">
        <f t="shared" si="390"/>
        <v>0</v>
      </c>
      <c r="AP571" s="24">
        <f t="shared" si="390"/>
        <v>0</v>
      </c>
      <c r="AQ571" s="24">
        <f t="shared" si="390"/>
        <v>0</v>
      </c>
      <c r="AR571" s="24">
        <f t="shared" si="390"/>
        <v>0</v>
      </c>
      <c r="AS571" s="24">
        <f t="shared" si="390"/>
        <v>0</v>
      </c>
      <c r="AT571" s="24">
        <f t="shared" si="390"/>
        <v>0</v>
      </c>
      <c r="AU571" s="24">
        <f t="shared" si="390"/>
        <v>0</v>
      </c>
      <c r="AV571" s="24">
        <f t="shared" si="390"/>
        <v>0</v>
      </c>
      <c r="AW571" s="24">
        <f t="shared" si="390"/>
        <v>0</v>
      </c>
      <c r="AX571" s="24">
        <f t="shared" si="390"/>
        <v>0</v>
      </c>
      <c r="AY571" s="24">
        <f t="shared" si="390"/>
        <v>0</v>
      </c>
      <c r="AZ571" s="24">
        <f t="shared" si="390"/>
        <v>0</v>
      </c>
      <c r="BA571" s="24">
        <f t="shared" si="390"/>
        <v>0</v>
      </c>
      <c r="BB571" s="24">
        <f t="shared" si="390"/>
        <v>0</v>
      </c>
      <c r="BC571" s="24">
        <f t="shared" si="390"/>
        <v>0</v>
      </c>
      <c r="BD571" s="24">
        <f t="shared" si="390"/>
        <v>0</v>
      </c>
      <c r="BE571" s="24">
        <f t="shared" si="390"/>
        <v>0</v>
      </c>
      <c r="BF571" s="24">
        <f t="shared" si="390"/>
        <v>0</v>
      </c>
      <c r="BG571" s="24">
        <f t="shared" si="390"/>
        <v>0</v>
      </c>
      <c r="BH571" s="24">
        <f t="shared" si="390"/>
        <v>0</v>
      </c>
      <c r="BI571" s="24">
        <f t="shared" si="390"/>
        <v>0</v>
      </c>
      <c r="BJ571" s="24">
        <f t="shared" si="390"/>
        <v>0</v>
      </c>
      <c r="BK571" s="24">
        <f t="shared" si="390"/>
        <v>0</v>
      </c>
      <c r="BL571" s="24">
        <f t="shared" si="390"/>
        <v>0</v>
      </c>
      <c r="BM571" s="24">
        <f t="shared" si="390"/>
        <v>0</v>
      </c>
      <c r="BN571" s="24">
        <f t="shared" si="390"/>
        <v>0</v>
      </c>
      <c r="BO571" s="24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B169" sqref="B169:G169"/>
    </sheetView>
    <sheetView workbookViewId="1">
      <selection activeCell="C32" sqref="C32"/>
    </sheetView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1640625" style="148"/>
    <col min="8" max="8" width="2" style="148" customWidth="1"/>
    <col min="9" max="16384" width="9.1640625" style="148"/>
  </cols>
  <sheetData>
    <row r="1" spans="1:7" ht="14" x14ac:dyDescent="0.15">
      <c r="A1" s="146"/>
      <c r="B1" s="147" t="s">
        <v>149</v>
      </c>
      <c r="C1" s="147" t="s">
        <v>35</v>
      </c>
      <c r="D1" s="147" t="s">
        <v>36</v>
      </c>
      <c r="E1" s="147" t="s">
        <v>37</v>
      </c>
      <c r="F1" s="147" t="s">
        <v>38</v>
      </c>
      <c r="G1" s="147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162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136</v>
      </c>
      <c r="B4" s="146"/>
    </row>
    <row r="6" spans="1:7" ht="14" x14ac:dyDescent="0.15">
      <c r="A6" s="148" t="s">
        <v>137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138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143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139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140</v>
      </c>
      <c r="B11" s="149">
        <f t="shared" si="1"/>
        <v>0</v>
      </c>
      <c r="C11" s="149">
        <f t="shared" si="1"/>
        <v>2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144</v>
      </c>
      <c r="B12" s="149">
        <f t="shared" si="1"/>
        <v>0</v>
      </c>
      <c r="C12" s="149">
        <f t="shared" si="1"/>
        <v>2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141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142</v>
      </c>
      <c r="B15" s="149">
        <f t="shared" si="2"/>
        <v>0</v>
      </c>
      <c r="C15" s="149">
        <f t="shared" si="2"/>
        <v>2</v>
      </c>
      <c r="D15" s="149">
        <f t="shared" si="2"/>
        <v>1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145</v>
      </c>
      <c r="B16" s="149">
        <f t="shared" si="2"/>
        <v>0</v>
      </c>
      <c r="C16" s="149">
        <f t="shared" si="2"/>
        <v>2</v>
      </c>
      <c r="D16" s="149">
        <f t="shared" si="2"/>
        <v>1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146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147</v>
      </c>
      <c r="B23" s="150">
        <f t="shared" si="4"/>
        <v>0</v>
      </c>
      <c r="C23" s="150">
        <f t="shared" si="4"/>
        <v>4</v>
      </c>
      <c r="D23" s="150">
        <f t="shared" si="4"/>
        <v>1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148</v>
      </c>
      <c r="B24" s="150">
        <f t="shared" ref="B24:G24" si="5">B20+B16+B12+B8</f>
        <v>0</v>
      </c>
      <c r="C24" s="150">
        <f t="shared" si="5"/>
        <v>8</v>
      </c>
      <c r="D24" s="150">
        <f t="shared" si="5"/>
        <v>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128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132</v>
      </c>
      <c r="B30" s="278">
        <v>0.6</v>
      </c>
      <c r="C30" s="278">
        <v>0.6</v>
      </c>
      <c r="D30" s="278">
        <v>0.7</v>
      </c>
      <c r="E30" s="278">
        <v>0.8</v>
      </c>
      <c r="F30" s="278">
        <v>0.9</v>
      </c>
      <c r="G30" s="278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132</v>
      </c>
      <c r="B34" s="278">
        <v>0.6</v>
      </c>
      <c r="C34" s="278">
        <v>0.6</v>
      </c>
      <c r="D34" s="278">
        <v>0.7</v>
      </c>
      <c r="E34" s="278">
        <v>0.8</v>
      </c>
      <c r="F34" s="278">
        <v>0.9</v>
      </c>
      <c r="G34" s="278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132</v>
      </c>
      <c r="B38" s="278">
        <v>0.6</v>
      </c>
      <c r="C38" s="278">
        <v>0.6</v>
      </c>
      <c r="D38" s="278">
        <v>0.7</v>
      </c>
      <c r="E38" s="278">
        <v>0.8</v>
      </c>
      <c r="F38" s="278">
        <v>0.9</v>
      </c>
      <c r="G38" s="278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132</v>
      </c>
      <c r="B42" s="278">
        <v>0.6</v>
      </c>
      <c r="C42" s="278">
        <v>0.6</v>
      </c>
      <c r="D42" s="278">
        <v>0.7</v>
      </c>
      <c r="E42" s="278">
        <v>0.8</v>
      </c>
      <c r="F42" s="278">
        <v>0.9</v>
      </c>
      <c r="G42" s="278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132</v>
      </c>
      <c r="B46" s="278">
        <v>0.6</v>
      </c>
      <c r="C46" s="278">
        <v>0.6</v>
      </c>
      <c r="D46" s="278">
        <v>0.7</v>
      </c>
      <c r="E46" s="278">
        <v>0.8</v>
      </c>
      <c r="F46" s="278">
        <v>0.9</v>
      </c>
      <c r="G46" s="278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118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118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129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132</v>
      </c>
      <c r="B56" s="278">
        <v>0.6</v>
      </c>
      <c r="C56" s="278">
        <v>0.6</v>
      </c>
      <c r="D56" s="278">
        <v>0.7</v>
      </c>
      <c r="E56" s="278">
        <v>0.8</v>
      </c>
      <c r="F56" s="278">
        <v>0.9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1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132</v>
      </c>
      <c r="B60" s="278">
        <v>0.6</v>
      </c>
      <c r="C60" s="278">
        <v>0.6</v>
      </c>
      <c r="D60" s="278">
        <v>0.7</v>
      </c>
      <c r="E60" s="278">
        <v>0.8</v>
      </c>
      <c r="F60" s="278">
        <v>0.9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1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132</v>
      </c>
      <c r="B64" s="278">
        <v>0.6</v>
      </c>
      <c r="C64" s="278">
        <v>0.6</v>
      </c>
      <c r="D64" s="278">
        <v>0.7</v>
      </c>
      <c r="E64" s="278">
        <v>0.8</v>
      </c>
      <c r="F64" s="278">
        <v>0.9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132</v>
      </c>
      <c r="B68" s="278">
        <v>0.6</v>
      </c>
      <c r="C68" s="278">
        <v>0.6</v>
      </c>
      <c r="D68" s="278">
        <v>0.7</v>
      </c>
      <c r="E68" s="278">
        <v>0.8</v>
      </c>
      <c r="F68" s="278">
        <v>0.9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133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2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133</v>
      </c>
      <c r="B72" s="151">
        <f t="shared" ref="B72:G72" si="9">SUM(B70:B71)</f>
        <v>0</v>
      </c>
      <c r="C72" s="151">
        <f t="shared" si="9"/>
        <v>2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134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121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1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132</v>
      </c>
      <c r="B78" s="278">
        <v>0.6</v>
      </c>
      <c r="C78" s="278">
        <v>0.6</v>
      </c>
      <c r="D78" s="278">
        <v>0.7</v>
      </c>
      <c r="E78" s="278">
        <v>0.8</v>
      </c>
      <c r="F78" s="278">
        <v>0.9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122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1</v>
      </c>
      <c r="D81" s="151">
        <f>+STAFF_CWS!AE61</f>
        <v>1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132</v>
      </c>
      <c r="B82" s="278">
        <v>0.6</v>
      </c>
      <c r="C82" s="278">
        <v>0.6</v>
      </c>
      <c r="D82" s="278">
        <v>0.7</v>
      </c>
      <c r="E82" s="278">
        <v>0.8</v>
      </c>
      <c r="F82" s="278">
        <v>0.9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132</v>
      </c>
      <c r="B86" s="278">
        <v>0.6</v>
      </c>
      <c r="C86" s="278">
        <v>0.6</v>
      </c>
      <c r="D86" s="278">
        <v>0.7</v>
      </c>
      <c r="E86" s="278">
        <v>0.8</v>
      </c>
      <c r="F86" s="278">
        <v>0.9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109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132</v>
      </c>
      <c r="B90" s="278">
        <v>0.6</v>
      </c>
      <c r="C90" s="278">
        <v>0.6</v>
      </c>
      <c r="D90" s="278">
        <v>0.7</v>
      </c>
      <c r="E90" s="278">
        <v>0.8</v>
      </c>
      <c r="F90" s="278">
        <v>0.9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132</v>
      </c>
      <c r="B94" s="278">
        <v>0.6</v>
      </c>
      <c r="C94" s="278">
        <v>0.6</v>
      </c>
      <c r="D94" s="278">
        <v>0.7</v>
      </c>
      <c r="E94" s="278">
        <v>0.8</v>
      </c>
      <c r="F94" s="278">
        <v>0.9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110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132</v>
      </c>
      <c r="B98" s="278">
        <v>0.6</v>
      </c>
      <c r="C98" s="278">
        <v>0.6</v>
      </c>
      <c r="D98" s="278">
        <v>0.7</v>
      </c>
      <c r="E98" s="278">
        <v>0.8</v>
      </c>
      <c r="F98" s="278">
        <v>0.9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123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2</v>
      </c>
      <c r="D101" s="151">
        <f t="shared" si="10"/>
        <v>1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124</v>
      </c>
      <c r="B102" s="151">
        <f t="shared" ref="B102:G102" si="11">SUM(B100:B101)</f>
        <v>0</v>
      </c>
      <c r="C102" s="151">
        <f t="shared" si="11"/>
        <v>2</v>
      </c>
      <c r="D102" s="151">
        <f t="shared" si="11"/>
        <v>1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135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132</v>
      </c>
      <c r="B109" s="278">
        <v>0.6</v>
      </c>
      <c r="C109" s="278">
        <v>0.6</v>
      </c>
      <c r="D109" s="278">
        <v>0.7</v>
      </c>
      <c r="E109" s="278">
        <v>0.8</v>
      </c>
      <c r="F109" s="278">
        <v>0.9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132</v>
      </c>
      <c r="B113" s="278">
        <v>0.6</v>
      </c>
      <c r="C113" s="278">
        <v>0.6</v>
      </c>
      <c r="D113" s="278">
        <v>0.7</v>
      </c>
      <c r="E113" s="278">
        <v>0.8</v>
      </c>
      <c r="F113" s="278">
        <v>0.9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112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132</v>
      </c>
      <c r="B117" s="278">
        <v>0.6</v>
      </c>
      <c r="C117" s="278">
        <v>0.6</v>
      </c>
      <c r="D117" s="278">
        <v>0.7</v>
      </c>
      <c r="E117" s="278">
        <v>0.8</v>
      </c>
      <c r="F117" s="278">
        <v>0.9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132</v>
      </c>
      <c r="B121" s="278">
        <v>0.6</v>
      </c>
      <c r="C121" s="278">
        <v>0.6</v>
      </c>
      <c r="D121" s="278">
        <v>0.7</v>
      </c>
      <c r="E121" s="278">
        <v>0.8</v>
      </c>
      <c r="F121" s="278">
        <v>0.9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132</v>
      </c>
      <c r="B125" s="278">
        <v>0.6</v>
      </c>
      <c r="C125" s="278">
        <v>0.6</v>
      </c>
      <c r="D125" s="278">
        <v>0.7</v>
      </c>
      <c r="E125" s="278">
        <v>0.8</v>
      </c>
      <c r="F125" s="278">
        <v>0.9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132</v>
      </c>
      <c r="B129" s="278">
        <v>0.6</v>
      </c>
      <c r="C129" s="278">
        <v>0.6</v>
      </c>
      <c r="D129" s="278">
        <v>0.7</v>
      </c>
      <c r="E129" s="278">
        <v>0.8</v>
      </c>
      <c r="F129" s="278">
        <v>0.9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113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132</v>
      </c>
      <c r="B133" s="278">
        <v>0.6</v>
      </c>
      <c r="C133" s="278">
        <v>0.6</v>
      </c>
      <c r="D133" s="278">
        <v>0.7</v>
      </c>
      <c r="E133" s="278">
        <v>0.8</v>
      </c>
      <c r="F133" s="278">
        <v>0.9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132</v>
      </c>
      <c r="B137" s="278">
        <v>0.6</v>
      </c>
      <c r="C137" s="278">
        <v>0.6</v>
      </c>
      <c r="D137" s="278">
        <v>0.7</v>
      </c>
      <c r="E137" s="278">
        <v>0.8</v>
      </c>
      <c r="F137" s="278">
        <v>0.9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132</v>
      </c>
      <c r="B141" s="278">
        <v>0.8</v>
      </c>
      <c r="C141" s="278">
        <v>0.8</v>
      </c>
      <c r="D141" s="278">
        <v>0.9</v>
      </c>
      <c r="E141" s="278">
        <v>0.9</v>
      </c>
      <c r="F141" s="278">
        <v>0.9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114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132</v>
      </c>
      <c r="B145" s="278">
        <v>0.6</v>
      </c>
      <c r="C145" s="278">
        <v>0.6</v>
      </c>
      <c r="D145" s="278">
        <v>0.7</v>
      </c>
      <c r="E145" s="278">
        <v>0.8</v>
      </c>
      <c r="F145" s="278">
        <v>0.9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132</v>
      </c>
      <c r="B149" s="278">
        <v>0.6</v>
      </c>
      <c r="C149" s="278">
        <v>0.6</v>
      </c>
      <c r="D149" s="278">
        <v>0.7</v>
      </c>
      <c r="E149" s="278">
        <v>0.8</v>
      </c>
      <c r="F149" s="278">
        <v>0.9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132</v>
      </c>
      <c r="B153" s="278">
        <v>0.9</v>
      </c>
      <c r="C153" s="278">
        <v>0.9</v>
      </c>
      <c r="D153" s="278">
        <v>0.9</v>
      </c>
      <c r="E153" s="278">
        <v>1</v>
      </c>
      <c r="F153" s="278">
        <v>1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115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132</v>
      </c>
      <c r="B157" s="278">
        <v>0.6</v>
      </c>
      <c r="C157" s="278">
        <v>0.6</v>
      </c>
      <c r="D157" s="278">
        <v>0.7</v>
      </c>
      <c r="E157" s="278">
        <v>0.8</v>
      </c>
      <c r="F157" s="278">
        <v>0.9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132</v>
      </c>
      <c r="B161" s="278">
        <v>0.6</v>
      </c>
      <c r="C161" s="278">
        <v>0.6</v>
      </c>
      <c r="D161" s="278">
        <v>0.7</v>
      </c>
      <c r="E161" s="278">
        <v>0.8</v>
      </c>
      <c r="F161" s="278">
        <v>0.9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132</v>
      </c>
      <c r="B165" s="278">
        <v>0.6</v>
      </c>
      <c r="C165" s="278">
        <v>0.6</v>
      </c>
      <c r="D165" s="278">
        <v>0.7</v>
      </c>
      <c r="E165" s="278">
        <v>0.8</v>
      </c>
      <c r="F165" s="278">
        <v>0.9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132</v>
      </c>
      <c r="B169" s="278">
        <v>0.6</v>
      </c>
      <c r="C169" s="278">
        <v>0.6</v>
      </c>
      <c r="D169" s="278">
        <v>0.7</v>
      </c>
      <c r="E169" s="278">
        <v>0.8</v>
      </c>
      <c r="F169" s="278">
        <v>0.9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151</v>
      </c>
    </row>
    <row r="177" spans="1:7" x14ac:dyDescent="0.15">
      <c r="A177" s="370" t="s">
        <v>12</v>
      </c>
      <c r="B177" s="153">
        <v>6.2E-2</v>
      </c>
      <c r="C177" s="153">
        <v>6.2E-2</v>
      </c>
      <c r="D177" s="153">
        <v>6.2E-2</v>
      </c>
      <c r="E177" s="153">
        <v>6.2E-2</v>
      </c>
      <c r="F177" s="153">
        <v>6.2E-2</v>
      </c>
      <c r="G177" s="153">
        <v>6.2E-2</v>
      </c>
    </row>
    <row r="178" spans="1:7" x14ac:dyDescent="0.15">
      <c r="A178" s="370" t="s">
        <v>97</v>
      </c>
      <c r="B178" s="153">
        <v>1.4500000000000001E-2</v>
      </c>
      <c r="C178" s="153">
        <v>1.4500000000000001E-2</v>
      </c>
      <c r="D178" s="153">
        <v>1.4500000000000001E-2</v>
      </c>
      <c r="E178" s="153">
        <v>1.4500000000000001E-2</v>
      </c>
      <c r="F178" s="153">
        <v>1.4500000000000001E-2</v>
      </c>
      <c r="G178" s="153">
        <v>1.4500000000000001E-2</v>
      </c>
    </row>
    <row r="179" spans="1:7" x14ac:dyDescent="0.15">
      <c r="A179" s="370" t="s">
        <v>1237</v>
      </c>
      <c r="B179" s="153">
        <v>5.4999999999999997E-3</v>
      </c>
      <c r="C179" s="153">
        <v>5.4999999999999997E-3</v>
      </c>
      <c r="D179" s="153">
        <v>5.4999999999999997E-3</v>
      </c>
      <c r="E179" s="153">
        <v>5.4999999999999997E-3</v>
      </c>
      <c r="F179" s="153">
        <v>5.4999999999999997E-3</v>
      </c>
      <c r="G179" s="153">
        <v>5.4999999999999997E-3</v>
      </c>
    </row>
    <row r="180" spans="1:7" x14ac:dyDescent="0.15">
      <c r="A180" s="370" t="s">
        <v>100</v>
      </c>
      <c r="B180" s="153">
        <v>3.1E-2</v>
      </c>
      <c r="C180" s="153">
        <v>3.1E-2</v>
      </c>
      <c r="D180" s="153">
        <v>3.1E-2</v>
      </c>
      <c r="E180" s="153">
        <v>3.1E-2</v>
      </c>
      <c r="F180" s="153">
        <v>3.1E-2</v>
      </c>
      <c r="G180" s="153">
        <v>3.1E-2</v>
      </c>
    </row>
    <row r="181" spans="1:7" x14ac:dyDescent="0.15">
      <c r="A181" s="370" t="s">
        <v>101</v>
      </c>
      <c r="B181" s="153">
        <v>8.0000000000000002E-3</v>
      </c>
      <c r="C181" s="153">
        <v>8.0000000000000002E-3</v>
      </c>
      <c r="D181" s="153">
        <v>8.0000000000000002E-3</v>
      </c>
      <c r="E181" s="153">
        <v>8.0000000000000002E-3</v>
      </c>
      <c r="F181" s="153">
        <v>8.0000000000000002E-3</v>
      </c>
      <c r="G181" s="153">
        <v>8.0000000000000002E-3</v>
      </c>
    </row>
    <row r="182" spans="1:7" x14ac:dyDescent="0.15">
      <c r="A182" s="370" t="s">
        <v>98</v>
      </c>
      <c r="B182" s="153">
        <v>0.03</v>
      </c>
      <c r="C182" s="153">
        <v>0.03</v>
      </c>
      <c r="D182" s="153">
        <v>0.03</v>
      </c>
      <c r="E182" s="153">
        <v>0.03</v>
      </c>
      <c r="F182" s="153">
        <v>0.03</v>
      </c>
      <c r="G182" s="153">
        <v>0.03</v>
      </c>
    </row>
    <row r="183" spans="1:7" x14ac:dyDescent="0.15">
      <c r="A183" s="370" t="s">
        <v>99</v>
      </c>
      <c r="B183" s="122">
        <v>416.66666666666669</v>
      </c>
      <c r="C183" s="122">
        <v>416.66666666666669</v>
      </c>
      <c r="D183" s="122">
        <f>C183*1.1</f>
        <v>458.33333333333337</v>
      </c>
      <c r="E183" s="122">
        <f>D183*1.1</f>
        <v>504.16666666666674</v>
      </c>
      <c r="F183" s="122">
        <f>E183*1.1</f>
        <v>554.58333333333348</v>
      </c>
      <c r="G183" s="122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1" sqref="B21"/>
    </sheetView>
    <sheetView topLeftCell="A34" workbookViewId="1">
      <selection activeCell="A70" sqref="A70"/>
    </sheetView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1211</v>
      </c>
      <c r="C1" s="10" t="s">
        <v>1212</v>
      </c>
      <c r="D1" s="10" t="s">
        <v>1213</v>
      </c>
      <c r="E1" s="10" t="s">
        <v>1214</v>
      </c>
      <c r="F1" s="10" t="s">
        <v>1215</v>
      </c>
    </row>
    <row r="2" spans="1:102" x14ac:dyDescent="0.15">
      <c r="A2" s="14" t="s">
        <v>1210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4</v>
      </c>
      <c r="C5" s="43">
        <f t="shared" si="0"/>
        <v>1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8</v>
      </c>
      <c r="C6" s="43">
        <f t="shared" si="0"/>
        <v>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91201546.650000006</v>
      </c>
      <c r="C7" s="3">
        <f t="shared" si="0"/>
        <v>105685040.57875</v>
      </c>
      <c r="D7" s="3">
        <f t="shared" si="0"/>
        <v>117874063.88125001</v>
      </c>
      <c r="E7" s="3">
        <f t="shared" si="0"/>
        <v>130112637.37167501</v>
      </c>
      <c r="F7" s="3">
        <f t="shared" si="0"/>
        <v>144872499.52600002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187201546.65000001</v>
      </c>
      <c r="C9" s="3">
        <f t="shared" si="0"/>
        <v>161685040.57875001</v>
      </c>
      <c r="D9" s="3">
        <f t="shared" si="0"/>
        <v>117874063.88125001</v>
      </c>
      <c r="E9" s="3">
        <f t="shared" si="0"/>
        <v>130112637.37167501</v>
      </c>
      <c r="F9" s="3">
        <f t="shared" si="0"/>
        <v>144872499.52600002</v>
      </c>
    </row>
    <row r="10" spans="1:102" x14ac:dyDescent="0.15">
      <c r="A10" s="2" t="s">
        <v>4</v>
      </c>
      <c r="B10" s="3">
        <f t="shared" si="0"/>
        <v>8209379.1984999999</v>
      </c>
      <c r="C10" s="3">
        <f t="shared" si="0"/>
        <v>9512893.6520875003</v>
      </c>
      <c r="D10" s="3">
        <f t="shared" si="0"/>
        <v>10609905.7493125</v>
      </c>
      <c r="E10" s="3">
        <f t="shared" si="0"/>
        <v>11711377.363450751</v>
      </c>
      <c r="F10" s="3">
        <f t="shared" si="0"/>
        <v>13039764.957339998</v>
      </c>
    </row>
    <row r="11" spans="1:102" x14ac:dyDescent="0.15">
      <c r="A11" s="5" t="s">
        <v>3</v>
      </c>
      <c r="B11" s="4">
        <f>B10/B9</f>
        <v>4.3853159043865192E-2</v>
      </c>
      <c r="C11" s="4">
        <f>C10/C9</f>
        <v>5.8835954260432449E-2</v>
      </c>
      <c r="D11" s="4">
        <f>D10/D9</f>
        <v>9.0010519701783157E-2</v>
      </c>
      <c r="E11" s="4">
        <f>E10/E9</f>
        <v>9.0009530204175764E-2</v>
      </c>
      <c r="F11" s="4">
        <f>F10/F9</f>
        <v>9.0008559250403311E-2</v>
      </c>
    </row>
    <row r="12" spans="1:102" x14ac:dyDescent="0.15">
      <c r="A12" s="2" t="s">
        <v>2</v>
      </c>
      <c r="B12" s="3">
        <f>B26+B40+B54+B68</f>
        <v>250500</v>
      </c>
      <c r="C12" s="3">
        <f>C26+C40+C54+C68</f>
        <v>2805122.1251999997</v>
      </c>
      <c r="D12" s="3">
        <f>D26+D40+D54+D68</f>
        <v>3237185.0930625005</v>
      </c>
      <c r="E12" s="3">
        <f>E26+E40+E54+E68</f>
        <v>3606510.9381614998</v>
      </c>
      <c r="F12" s="3">
        <f>F26+F40+F54+F68</f>
        <v>3983840.6643465008</v>
      </c>
    </row>
    <row r="13" spans="1:102" x14ac:dyDescent="0.15">
      <c r="A13" s="2" t="s">
        <v>1</v>
      </c>
      <c r="B13" s="4">
        <f>B12/B9</f>
        <v>1.3381299699854804E-3</v>
      </c>
      <c r="C13" s="4">
        <f>C12/C9</f>
        <v>1.7349299076519959E-2</v>
      </c>
      <c r="D13" s="4">
        <f>D12/D9</f>
        <v>2.7463082093476823E-2</v>
      </c>
      <c r="E13" s="4">
        <f>E12/E9</f>
        <v>2.7718375486151067E-2</v>
      </c>
      <c r="F13" s="4">
        <f>F12/F9</f>
        <v>2.7498943397684165E-2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195661425.84850001</v>
      </c>
      <c r="C14" s="3">
        <f>C28+C42+C56+C70</f>
        <v>174003056.3560375</v>
      </c>
      <c r="D14" s="3">
        <f>D28+D42+D56+D70</f>
        <v>131721154.723625</v>
      </c>
      <c r="E14" s="3">
        <f>E28+E42+E56+E70</f>
        <v>145430525.67328724</v>
      </c>
      <c r="F14" s="3">
        <f>F28+F42+F56+F70</f>
        <v>161896105.14768651</v>
      </c>
      <c r="G14" s="1">
        <f>SUM(B14:F14)</f>
        <v>808712267.74913621</v>
      </c>
      <c r="H14" s="1">
        <f>+F28+F42+F56+F70</f>
        <v>161896105.14768651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57601546.650000006</v>
      </c>
      <c r="C21" s="26">
        <f>STAFF_CWS!AE211</f>
        <v>67285040.578749999</v>
      </c>
      <c r="D21" s="26">
        <f>STAFF_CWS!AQ211</f>
        <v>77074063.881250009</v>
      </c>
      <c r="E21" s="26">
        <f>STAFF_CWS!BC211</f>
        <v>86912637.371675014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57601546.650000006</v>
      </c>
      <c r="C23" s="26">
        <f>STAFF_CWS!AE215</f>
        <v>67285040.578749999</v>
      </c>
      <c r="D23" s="26">
        <f>STAFF_CWS!AQ215</f>
        <v>77074063.881250009</v>
      </c>
      <c r="E23" s="26">
        <f>STAFF_CWS!BC215</f>
        <v>86912637.371675014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5184759.1984999999</v>
      </c>
      <c r="C24" s="26">
        <f>STAFF_CWS!AE225</f>
        <v>6056273.6520875003</v>
      </c>
      <c r="D24" s="26">
        <f>STAFF_CWS!AQ225</f>
        <v>6937285.7493124995</v>
      </c>
      <c r="E24" s="26">
        <f>STAFF_CWS!BC225</f>
        <v>7822757.3634507507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9.0010763599869398E-2</v>
      </c>
      <c r="C25" s="4">
        <f>C24/C23</f>
        <v>9.0009214529628984E-2</v>
      </c>
      <c r="D25" s="4">
        <f>D24/D23</f>
        <v>9.0008044210578467E-2</v>
      </c>
      <c r="E25" s="4">
        <f>E24/E23</f>
        <v>9.0007133600115571E-2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151500</v>
      </c>
      <c r="C26" s="26">
        <f>STAFF_CWS!AE231</f>
        <v>1763122.1251999997</v>
      </c>
      <c r="D26" s="26">
        <f>STAFF_CWS!AQ231</f>
        <v>2054985.0930625002</v>
      </c>
      <c r="E26" s="26">
        <f>STAFF_CWS!BC231</f>
        <v>2349890.9381614998</v>
      </c>
      <c r="F26" s="26">
        <f>STAFF_CWS!BO231</f>
        <v>2646558.6643465008</v>
      </c>
    </row>
    <row r="27" spans="1:102" x14ac:dyDescent="0.15">
      <c r="A27" s="2" t="s">
        <v>1</v>
      </c>
      <c r="B27" s="4">
        <f>B26/B23</f>
        <v>2.6301377100262286E-3</v>
      </c>
      <c r="C27" s="4">
        <f>C26/C23</f>
        <v>2.6203775906718112E-2</v>
      </c>
      <c r="D27" s="4">
        <f>D26/D23</f>
        <v>2.6662472297148736E-2</v>
      </c>
      <c r="E27" s="4">
        <f>E26/E23</f>
        <v>2.7037390754952897E-2</v>
      </c>
      <c r="F27" s="4">
        <f>F26/F23</f>
        <v>2.7320020411326126E-2</v>
      </c>
    </row>
    <row r="28" spans="1:102" x14ac:dyDescent="0.15">
      <c r="A28" s="2" t="s">
        <v>0</v>
      </c>
      <c r="B28" s="26">
        <f>STAFF_CWS!S233</f>
        <v>62937805.848500006</v>
      </c>
      <c r="C28" s="26">
        <f>STAFF_CWS!AE233</f>
        <v>75104436.356037498</v>
      </c>
      <c r="D28" s="26">
        <f>STAFF_CWS!AQ233</f>
        <v>86066334.723625004</v>
      </c>
      <c r="E28" s="26">
        <f>STAFF_CWS!BC233</f>
        <v>97085285.673287243</v>
      </c>
      <c r="F28" s="26">
        <f>STAFF_CWS!BO233</f>
        <v>108238203.1476865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2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2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2</v>
      </c>
      <c r="C47" s="42">
        <f>STAFF_CWS!AE76</f>
        <v>1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2</v>
      </c>
      <c r="C48" s="42">
        <f>STAFF_CWS!AE77</f>
        <v>1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33600000</v>
      </c>
      <c r="C63" s="26">
        <f>STAFF_CWS!AE532</f>
        <v>38400000</v>
      </c>
      <c r="D63" s="26">
        <f>STAFF_CWS!AQ532</f>
        <v>40800000</v>
      </c>
      <c r="E63" s="26">
        <f>STAFF_CWS!BC532</f>
        <v>43200000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33600000</v>
      </c>
      <c r="C65" s="26">
        <f>STAFF_CWS!AE536</f>
        <v>38400000</v>
      </c>
      <c r="D65" s="26">
        <f>STAFF_CWS!AQ536</f>
        <v>40800000</v>
      </c>
      <c r="E65" s="26">
        <f>STAFF_CWS!BC536</f>
        <v>43200000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3024619.9999999995</v>
      </c>
      <c r="C66" s="26">
        <f>STAFF_CWS!AE546</f>
        <v>3456619.9999999995</v>
      </c>
      <c r="D66" s="26">
        <f>STAFF_CWS!AQ546</f>
        <v>3672619.9999999995</v>
      </c>
      <c r="E66" s="26">
        <f>STAFF_CWS!BC546</f>
        <v>3888619.9999999995</v>
      </c>
      <c r="F66" s="26">
        <f>STAFF_CWS!BO546</f>
        <v>4320619.9999999991</v>
      </c>
    </row>
    <row r="67" spans="1:6" x14ac:dyDescent="0.15">
      <c r="A67" s="5" t="s">
        <v>3</v>
      </c>
      <c r="B67" s="4">
        <f>B66/B65</f>
        <v>9.0018452380952366E-2</v>
      </c>
      <c r="C67" s="4">
        <f>C66/C65</f>
        <v>9.0016145833333325E-2</v>
      </c>
      <c r="D67" s="4">
        <f>D66/D65</f>
        <v>9.0015196078431364E-2</v>
      </c>
      <c r="E67" s="4">
        <f>E66/E65</f>
        <v>9.0014351851851845E-2</v>
      </c>
      <c r="F67" s="4">
        <f>F66/F65</f>
        <v>9.0012916666666651E-2</v>
      </c>
    </row>
    <row r="68" spans="1:6" x14ac:dyDescent="0.15">
      <c r="A68" s="2" t="s">
        <v>2</v>
      </c>
      <c r="B68" s="26">
        <f>STAFF_CWS!S552</f>
        <v>99000</v>
      </c>
      <c r="C68" s="26">
        <f>STAFF_CWS!AE552</f>
        <v>1042000.0000000001</v>
      </c>
      <c r="D68" s="26">
        <f>STAFF_CWS!AQ552</f>
        <v>1182200</v>
      </c>
      <c r="E68" s="26">
        <f>STAFF_CWS!BC552</f>
        <v>1256620</v>
      </c>
      <c r="F68" s="26">
        <f>STAFF_CWS!BO552</f>
        <v>1337282</v>
      </c>
    </row>
    <row r="69" spans="1:6" x14ac:dyDescent="0.15">
      <c r="A69" s="2" t="s">
        <v>1</v>
      </c>
      <c r="B69" s="4">
        <f>B68/B65</f>
        <v>2.9464285714285716E-3</v>
      </c>
      <c r="C69" s="4">
        <f>C68/C65</f>
        <v>2.7135416666666669E-2</v>
      </c>
      <c r="D69" s="4">
        <f>D68/D65</f>
        <v>2.8975490196078431E-2</v>
      </c>
      <c r="E69" s="4">
        <f>E68/E65</f>
        <v>2.9088425925925927E-2</v>
      </c>
      <c r="F69" s="4">
        <f>F68/F65</f>
        <v>2.7860041666666668E-2</v>
      </c>
    </row>
    <row r="70" spans="1:6" x14ac:dyDescent="0.15">
      <c r="A70" s="2" t="s">
        <v>0</v>
      </c>
      <c r="B70" s="26">
        <f>STAFF_CWS!S554</f>
        <v>36723620</v>
      </c>
      <c r="C70" s="26">
        <f>STAFF_CWS!AE554</f>
        <v>42898620</v>
      </c>
      <c r="D70" s="26">
        <f>STAFF_CWS!AQ554</f>
        <v>45654820.000000007</v>
      </c>
      <c r="E70" s="26">
        <f>STAFF_CWS!BC554</f>
        <v>48345240</v>
      </c>
      <c r="F70" s="26">
        <f>STAFF_CWS!BO554</f>
        <v>53657902.000000007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tabSelected="1" zoomScaleNormal="100" workbookViewId="0">
      <selection activeCell="C9" sqref="C9"/>
    </sheetView>
    <sheetView workbookViewId="1">
      <selection activeCell="A8" sqref="A8"/>
    </sheetView>
    <sheetView workbookViewId="2">
      <selection activeCell="D24" sqref="D24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1" t="s">
        <v>35</v>
      </c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 t="s">
        <v>36</v>
      </c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 t="s">
        <v>37</v>
      </c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 t="s">
        <v>38</v>
      </c>
      <c r="AN1" s="361"/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 t="s">
        <v>39</v>
      </c>
      <c r="AZ1" s="361"/>
      <c r="BA1" s="361"/>
      <c r="BB1" s="361"/>
      <c r="BC1" s="361"/>
      <c r="BD1" s="361"/>
      <c r="BE1" s="361"/>
      <c r="BF1" s="361"/>
      <c r="BG1" s="361"/>
      <c r="BH1" s="361"/>
      <c r="BI1" s="361"/>
      <c r="BJ1" s="36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152</v>
      </c>
      <c r="B3" s="14"/>
    </row>
    <row r="4" spans="1:63" x14ac:dyDescent="0.15">
      <c r="A4" s="10"/>
      <c r="B4" s="10"/>
    </row>
    <row r="5" spans="1:63" x14ac:dyDescent="0.15">
      <c r="A5" s="361" t="s">
        <v>153</v>
      </c>
      <c r="B5" s="361"/>
    </row>
    <row r="6" spans="1:63" x14ac:dyDescent="0.15">
      <c r="C6" s="361" t="s">
        <v>35</v>
      </c>
      <c r="D6" s="361"/>
      <c r="E6" s="361"/>
      <c r="F6" s="361"/>
      <c r="G6" s="361"/>
      <c r="H6" s="361"/>
      <c r="I6" s="361"/>
      <c r="J6" s="361"/>
      <c r="K6" s="361"/>
      <c r="L6" s="361"/>
      <c r="M6" s="361"/>
      <c r="N6" s="361"/>
      <c r="O6" s="361" t="s">
        <v>36</v>
      </c>
      <c r="P6" s="361"/>
      <c r="Q6" s="361"/>
      <c r="R6" s="361"/>
      <c r="S6" s="361"/>
      <c r="T6" s="361"/>
      <c r="U6" s="361"/>
      <c r="V6" s="361"/>
      <c r="W6" s="361"/>
      <c r="X6" s="361"/>
      <c r="Y6" s="361"/>
      <c r="Z6" s="361"/>
      <c r="AA6" s="361" t="s">
        <v>37</v>
      </c>
      <c r="AB6" s="361"/>
      <c r="AC6" s="361"/>
      <c r="AD6" s="361"/>
      <c r="AE6" s="361"/>
      <c r="AF6" s="361"/>
      <c r="AG6" s="361"/>
      <c r="AH6" s="361"/>
      <c r="AI6" s="361"/>
      <c r="AJ6" s="361"/>
      <c r="AK6" s="361"/>
      <c r="AL6" s="361"/>
      <c r="AM6" s="361" t="s">
        <v>38</v>
      </c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 t="s">
        <v>39</v>
      </c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155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1065</v>
      </c>
      <c r="C9" s="9">
        <f>+STAFF_CWS!H561</f>
        <v>7600000</v>
      </c>
      <c r="D9" s="9">
        <f>+STAFF_CWS!I561</f>
        <v>7600000</v>
      </c>
      <c r="E9" s="9">
        <f>+STAFF_CWS!J561</f>
        <v>7600000</v>
      </c>
      <c r="F9" s="9">
        <f>+STAFF_CWS!K561</f>
        <v>7600000</v>
      </c>
      <c r="G9" s="9">
        <f>+STAFF_CWS!L561</f>
        <v>7600000</v>
      </c>
      <c r="H9" s="9">
        <f>+STAFF_CWS!M561</f>
        <v>7600000</v>
      </c>
      <c r="I9" s="9">
        <f>+STAFF_CWS!N561</f>
        <v>7600000</v>
      </c>
      <c r="J9" s="9">
        <f>+STAFF_CWS!O561</f>
        <v>7600000</v>
      </c>
      <c r="K9" s="9">
        <f>+STAFF_CWS!P561</f>
        <v>7600000</v>
      </c>
      <c r="L9" s="9">
        <f>+STAFF_CWS!Q561</f>
        <v>7600000</v>
      </c>
      <c r="M9" s="9">
        <f>+STAFF_CWS!R561</f>
        <v>7600000</v>
      </c>
      <c r="N9" s="9">
        <f>+STAFF_CWS!S561</f>
        <v>7600000</v>
      </c>
      <c r="O9" s="9">
        <f>+STAFF_CWS!T561</f>
        <v>8800000</v>
      </c>
      <c r="P9" s="9">
        <f>+STAFF_CWS!U561</f>
        <v>8800000</v>
      </c>
      <c r="Q9" s="9">
        <f>+STAFF_CWS!V561</f>
        <v>8800000</v>
      </c>
      <c r="R9" s="9">
        <f>+STAFF_CWS!W561</f>
        <v>8800000</v>
      </c>
      <c r="S9" s="9">
        <f>+STAFF_CWS!X561</f>
        <v>8800000</v>
      </c>
      <c r="T9" s="9">
        <f>+STAFF_CWS!Y561</f>
        <v>8800000</v>
      </c>
      <c r="U9" s="9">
        <f>+STAFF_CWS!Z561</f>
        <v>8800000</v>
      </c>
      <c r="V9" s="9">
        <f>+STAFF_CWS!AA561</f>
        <v>8800000</v>
      </c>
      <c r="W9" s="9">
        <f>+STAFF_CWS!AB561</f>
        <v>8800000</v>
      </c>
      <c r="X9" s="9">
        <f>+STAFF_CWS!AC561</f>
        <v>8800000</v>
      </c>
      <c r="Y9" s="9">
        <f>+STAFF_CWS!AD561</f>
        <v>8800000</v>
      </c>
      <c r="Z9" s="9">
        <f>+STAFF_CWS!AE561</f>
        <v>8800000</v>
      </c>
      <c r="AA9" s="9">
        <f>+STAFF_CWS!AF561</f>
        <v>9800000</v>
      </c>
      <c r="AB9" s="9">
        <f>+STAFF_CWS!AG561</f>
        <v>9800000</v>
      </c>
      <c r="AC9" s="9">
        <f>+STAFF_CWS!AH561</f>
        <v>9800000</v>
      </c>
      <c r="AD9" s="9">
        <f>+STAFF_CWS!AI561</f>
        <v>9800000</v>
      </c>
      <c r="AE9" s="9">
        <f>+STAFF_CWS!AJ561</f>
        <v>9800000</v>
      </c>
      <c r="AF9" s="9">
        <f>+STAFF_CWS!AK561</f>
        <v>9800000</v>
      </c>
      <c r="AG9" s="9">
        <f>+STAFF_CWS!AL561</f>
        <v>9800000</v>
      </c>
      <c r="AH9" s="9">
        <f>+STAFF_CWS!AM561</f>
        <v>9800000</v>
      </c>
      <c r="AI9" s="9">
        <f>+STAFF_CWS!AN561</f>
        <v>9800000</v>
      </c>
      <c r="AJ9" s="9">
        <f>+STAFF_CWS!AO561</f>
        <v>9800000</v>
      </c>
      <c r="AK9" s="9">
        <f>+STAFF_CWS!AP561</f>
        <v>9800000</v>
      </c>
      <c r="AL9" s="9">
        <f>+STAFF_CWS!AQ561</f>
        <v>9800000</v>
      </c>
      <c r="AM9" s="9">
        <f>+STAFF_CWS!AR561</f>
        <v>10800000</v>
      </c>
      <c r="AN9" s="9">
        <f>+STAFF_CWS!AS561</f>
        <v>10800000</v>
      </c>
      <c r="AO9" s="9">
        <f>+STAFF_CWS!AT561</f>
        <v>10800000</v>
      </c>
      <c r="AP9" s="9">
        <f>+STAFF_CWS!AU561</f>
        <v>10800000</v>
      </c>
      <c r="AQ9" s="9">
        <f>+STAFF_CWS!AV561</f>
        <v>10800000</v>
      </c>
      <c r="AR9" s="9">
        <f>+STAFF_CWS!AW561</f>
        <v>10800000</v>
      </c>
      <c r="AS9" s="9">
        <f>+STAFF_CWS!AX561</f>
        <v>10800000</v>
      </c>
      <c r="AT9" s="9">
        <f>+STAFF_CWS!AY561</f>
        <v>10800000</v>
      </c>
      <c r="AU9" s="9">
        <f>+STAFF_CWS!AZ561</f>
        <v>10800000</v>
      </c>
      <c r="AV9" s="9">
        <f>+STAFF_CWS!BA561</f>
        <v>10800000</v>
      </c>
      <c r="AW9" s="9">
        <f>+STAFF_CWS!BB561</f>
        <v>10800000</v>
      </c>
      <c r="AX9" s="9">
        <f>+STAFF_CWS!BC561</f>
        <v>10800000</v>
      </c>
      <c r="AY9" s="9">
        <f>+STAFF_CWS!BD561</f>
        <v>12000000</v>
      </c>
      <c r="AZ9" s="9">
        <f>+STAFF_CWS!BE561</f>
        <v>12000000</v>
      </c>
      <c r="BA9" s="9">
        <f>+STAFF_CWS!BF561</f>
        <v>12000000</v>
      </c>
      <c r="BB9" s="9">
        <f>+STAFF_CWS!BG561</f>
        <v>12000000</v>
      </c>
      <c r="BC9" s="9">
        <f>+STAFF_CWS!BH561</f>
        <v>12000000</v>
      </c>
      <c r="BD9" s="9">
        <f>+STAFF_CWS!BI561</f>
        <v>12000000</v>
      </c>
      <c r="BE9" s="9">
        <f>+STAFF_CWS!BJ561</f>
        <v>12000000</v>
      </c>
      <c r="BF9" s="9">
        <f>+STAFF_CWS!BK561</f>
        <v>12000000</v>
      </c>
      <c r="BG9" s="9">
        <f>+STAFF_CWS!BL561</f>
        <v>12000000</v>
      </c>
      <c r="BH9" s="9">
        <f>+STAFF_CWS!BM561</f>
        <v>12000000</v>
      </c>
      <c r="BI9" s="9">
        <f>+STAFF_CWS!BN561</f>
        <v>12000000</v>
      </c>
      <c r="BJ9" s="9">
        <f>+STAFF_CWS!BO561</f>
        <v>12000000</v>
      </c>
      <c r="BK9" s="37">
        <f>SUM(C9:BJ9)</f>
        <v>588000000</v>
      </c>
    </row>
    <row r="10" spans="1:63" x14ac:dyDescent="0.15">
      <c r="B10" s="33" t="s">
        <v>1066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154</v>
      </c>
      <c r="C11" s="9">
        <f>+C10+C9</f>
        <v>7600000</v>
      </c>
      <c r="D11" s="9">
        <f t="shared" ref="D11:BJ11" si="0">+D10+D9</f>
        <v>7600000</v>
      </c>
      <c r="E11" s="9">
        <f t="shared" si="0"/>
        <v>7600000</v>
      </c>
      <c r="F11" s="9">
        <f t="shared" si="0"/>
        <v>7600000</v>
      </c>
      <c r="G11" s="9">
        <f t="shared" si="0"/>
        <v>7600000</v>
      </c>
      <c r="H11" s="9">
        <f t="shared" si="0"/>
        <v>7600000</v>
      </c>
      <c r="I11" s="9">
        <f t="shared" si="0"/>
        <v>7600000</v>
      </c>
      <c r="J11" s="9">
        <f t="shared" si="0"/>
        <v>7600000</v>
      </c>
      <c r="K11" s="9">
        <f t="shared" si="0"/>
        <v>7600000</v>
      </c>
      <c r="L11" s="9">
        <f t="shared" si="0"/>
        <v>7600394.2000000002</v>
      </c>
      <c r="M11" s="9">
        <f t="shared" si="0"/>
        <v>7600394.2000000002</v>
      </c>
      <c r="N11" s="9">
        <f t="shared" si="0"/>
        <v>7600758.25</v>
      </c>
      <c r="O11" s="9">
        <f t="shared" si="0"/>
        <v>8802524.1899999995</v>
      </c>
      <c r="P11" s="9">
        <f t="shared" si="0"/>
        <v>8803394.6649999991</v>
      </c>
      <c r="Q11" s="9">
        <f t="shared" si="0"/>
        <v>8806789.3300000001</v>
      </c>
      <c r="R11" s="9">
        <f t="shared" si="0"/>
        <v>8806789.3300000001</v>
      </c>
      <c r="S11" s="9">
        <f t="shared" si="0"/>
        <v>8806789.3300000001</v>
      </c>
      <c r="T11" s="9">
        <f t="shared" si="0"/>
        <v>8806789.3300000001</v>
      </c>
      <c r="U11" s="9">
        <f t="shared" si="0"/>
        <v>8806789.3300000001</v>
      </c>
      <c r="V11" s="9">
        <f t="shared" si="0"/>
        <v>8807659.8049999997</v>
      </c>
      <c r="W11" s="9">
        <f t="shared" si="0"/>
        <v>8808530.2799999993</v>
      </c>
      <c r="X11" s="9">
        <f t="shared" si="0"/>
        <v>8808552.7799999993</v>
      </c>
      <c r="Y11" s="9">
        <f t="shared" si="0"/>
        <v>8810206.9637499992</v>
      </c>
      <c r="Z11" s="9">
        <f t="shared" si="0"/>
        <v>8810225.2449999992</v>
      </c>
      <c r="AA11" s="9">
        <f t="shared" si="0"/>
        <v>9813653.3800000008</v>
      </c>
      <c r="AB11" s="9">
        <f t="shared" si="0"/>
        <v>9821827.0580000002</v>
      </c>
      <c r="AC11" s="9">
        <f t="shared" si="0"/>
        <v>9824635.2215</v>
      </c>
      <c r="AD11" s="9">
        <f t="shared" si="0"/>
        <v>9824635.2215</v>
      </c>
      <c r="AE11" s="9">
        <f t="shared" si="0"/>
        <v>9827352.5099999998</v>
      </c>
      <c r="AF11" s="9">
        <f t="shared" si="0"/>
        <v>9827352.5099999998</v>
      </c>
      <c r="AG11" s="9">
        <f t="shared" si="0"/>
        <v>9827352.5099999998</v>
      </c>
      <c r="AH11" s="9">
        <f t="shared" si="0"/>
        <v>9824658.0965</v>
      </c>
      <c r="AI11" s="9">
        <f t="shared" si="0"/>
        <v>9824680.9715</v>
      </c>
      <c r="AJ11" s="9">
        <f t="shared" si="0"/>
        <v>9821988.4330000002</v>
      </c>
      <c r="AK11" s="9">
        <f t="shared" si="0"/>
        <v>9819312.6445000004</v>
      </c>
      <c r="AL11" s="9">
        <f t="shared" si="0"/>
        <v>9816615.3247500006</v>
      </c>
      <c r="AM11" s="9">
        <f t="shared" si="0"/>
        <v>10825620.7708</v>
      </c>
      <c r="AN11" s="9">
        <f t="shared" si="0"/>
        <v>10840872.6675</v>
      </c>
      <c r="AO11" s="9">
        <f t="shared" si="0"/>
        <v>10846133.16705</v>
      </c>
      <c r="AP11" s="9">
        <f t="shared" si="0"/>
        <v>10846133.16705</v>
      </c>
      <c r="AQ11" s="9">
        <f t="shared" si="0"/>
        <v>10851162.490625</v>
      </c>
      <c r="AR11" s="9">
        <f t="shared" si="0"/>
        <v>10851162.490625</v>
      </c>
      <c r="AS11" s="9">
        <f t="shared" si="0"/>
        <v>10851162.490625</v>
      </c>
      <c r="AT11" s="9">
        <f t="shared" si="0"/>
        <v>10846158.66705</v>
      </c>
      <c r="AU11" s="9">
        <f t="shared" si="0"/>
        <v>10846184.16705</v>
      </c>
      <c r="AV11" s="9">
        <f t="shared" si="0"/>
        <v>10841052.9175</v>
      </c>
      <c r="AW11" s="9">
        <f t="shared" si="0"/>
        <v>10836065.343924999</v>
      </c>
      <c r="AX11" s="9">
        <f t="shared" si="0"/>
        <v>10830929.031874999</v>
      </c>
      <c r="AY11" s="9">
        <f t="shared" si="0"/>
        <v>12043572.210674999</v>
      </c>
      <c r="AZ11" s="9">
        <f t="shared" si="0"/>
        <v>12069690.99958</v>
      </c>
      <c r="BA11" s="9">
        <f t="shared" si="0"/>
        <v>12078492.241714999</v>
      </c>
      <c r="BB11" s="9">
        <f t="shared" si="0"/>
        <v>12078492.241714999</v>
      </c>
      <c r="BC11" s="9">
        <f t="shared" si="0"/>
        <v>12087186.17135</v>
      </c>
      <c r="BD11" s="9">
        <f t="shared" si="0"/>
        <v>12087186.17135</v>
      </c>
      <c r="BE11" s="9">
        <f t="shared" si="0"/>
        <v>12087186.17135</v>
      </c>
      <c r="BF11" s="9">
        <f t="shared" si="0"/>
        <v>12078517.741714999</v>
      </c>
      <c r="BG11" s="9">
        <f t="shared" si="0"/>
        <v>12078543.241714999</v>
      </c>
      <c r="BH11" s="9">
        <f t="shared" si="0"/>
        <v>12069871.24958</v>
      </c>
      <c r="BI11" s="9">
        <f t="shared" si="0"/>
        <v>12061219.069945</v>
      </c>
      <c r="BJ11" s="9">
        <f t="shared" si="0"/>
        <v>12052542.015310001</v>
      </c>
      <c r="BK11" s="37">
        <f>SUM(BK9:BK10)</f>
        <v>589745788.00767505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1" t="s">
        <v>156</v>
      </c>
      <c r="B13" s="361"/>
    </row>
    <row r="14" spans="1:63" x14ac:dyDescent="0.15">
      <c r="C14" s="361" t="s">
        <v>35</v>
      </c>
      <c r="D14" s="361"/>
      <c r="E14" s="361"/>
      <c r="F14" s="361"/>
      <c r="G14" s="361"/>
      <c r="H14" s="361"/>
      <c r="I14" s="361"/>
      <c r="J14" s="361"/>
      <c r="K14" s="361"/>
      <c r="L14" s="361"/>
      <c r="M14" s="361"/>
      <c r="N14" s="361"/>
      <c r="O14" s="361" t="s">
        <v>36</v>
      </c>
      <c r="P14" s="361"/>
      <c r="Q14" s="361"/>
      <c r="R14" s="361"/>
      <c r="S14" s="361"/>
      <c r="T14" s="361"/>
      <c r="U14" s="361"/>
      <c r="V14" s="361"/>
      <c r="W14" s="361"/>
      <c r="X14" s="361"/>
      <c r="Y14" s="361"/>
      <c r="Z14" s="361"/>
      <c r="AA14" s="361" t="s">
        <v>37</v>
      </c>
      <c r="AB14" s="361"/>
      <c r="AC14" s="361"/>
      <c r="AD14" s="361"/>
      <c r="AE14" s="361"/>
      <c r="AF14" s="361"/>
      <c r="AG14" s="361"/>
      <c r="AH14" s="361"/>
      <c r="AI14" s="361"/>
      <c r="AJ14" s="361"/>
      <c r="AK14" s="361"/>
      <c r="AL14" s="361"/>
      <c r="AM14" s="361" t="s">
        <v>38</v>
      </c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61"/>
      <c r="AY14" s="361" t="s">
        <v>39</v>
      </c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158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159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2023-04-06T05:53:31Z</dcterms:modified>
</cp:coreProperties>
</file>