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6EBA33F-3AC6-CC4F-9627-7C928CDCD059}" xr6:coauthVersionLast="47" xr6:coauthVersionMax="47" xr10:uidLastSave="{00000000-0000-0000-0000-000000000000}"/>
  <bookViews>
    <workbookView xWindow="0" yWindow="500" windowWidth="28560" windowHeight="20500" firstSheet="30" activeTab="36" xr2:uid="{360FB051-2420-3E49-AAF6-CD5C2BC7BA3E}"/>
    <workbookView xWindow="8380" yWindow="2000" windowWidth="22440" windowHeight="16940" firstSheet="23" activeTab="29" xr2:uid="{58786023-626A-2B4E-BA66-46DB9DCEE17B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44" i="46" l="1"/>
  <c r="B194" i="46"/>
  <c r="B144" i="46"/>
  <c r="B219" i="46"/>
  <c r="B169" i="46"/>
  <c r="B119" i="46"/>
  <c r="BE126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9" i="82"/>
  <c r="BI119" i="82"/>
  <c r="BH119" i="82"/>
  <c r="BG119" i="82"/>
  <c r="BF119" i="82"/>
  <c r="BE119" i="82"/>
  <c r="BD119" i="82"/>
  <c r="BC119" i="82"/>
  <c r="BB119" i="82"/>
  <c r="BA119" i="82"/>
  <c r="AZ119" i="82"/>
  <c r="AY119" i="82"/>
  <c r="BJ114" i="82"/>
  <c r="BI114" i="82"/>
  <c r="BH114" i="82"/>
  <c r="BG114" i="82"/>
  <c r="BF114" i="82"/>
  <c r="BE114" i="82"/>
  <c r="BE116" i="82" s="1"/>
  <c r="BD114" i="82"/>
  <c r="BD116" i="82" s="1"/>
  <c r="BC114" i="82"/>
  <c r="BB114" i="82"/>
  <c r="BA114" i="82"/>
  <c r="AZ114" i="82"/>
  <c r="AY114" i="82"/>
  <c r="BJ104" i="82"/>
  <c r="BI104" i="82"/>
  <c r="BH104" i="82"/>
  <c r="BG104" i="82"/>
  <c r="BF104" i="82"/>
  <c r="BE104" i="82"/>
  <c r="BD104" i="82"/>
  <c r="BC104" i="82"/>
  <c r="BB104" i="82"/>
  <c r="BA104" i="82"/>
  <c r="AZ104" i="82"/>
  <c r="BJ103" i="82"/>
  <c r="BI103" i="82"/>
  <c r="BH103" i="82"/>
  <c r="BG103" i="82"/>
  <c r="BF103" i="82"/>
  <c r="BE103" i="82"/>
  <c r="BD103" i="82"/>
  <c r="BC103" i="82"/>
  <c r="BB103" i="82"/>
  <c r="BA103" i="82"/>
  <c r="AZ103" i="82"/>
  <c r="BJ102" i="82"/>
  <c r="BI102" i="82"/>
  <c r="BH102" i="82"/>
  <c r="BG102" i="82"/>
  <c r="BF102" i="82"/>
  <c r="BE102" i="82"/>
  <c r="BD102" i="82"/>
  <c r="BC102" i="82"/>
  <c r="BB102" i="82"/>
  <c r="BA102" i="82"/>
  <c r="AZ102" i="82"/>
  <c r="BJ101" i="82"/>
  <c r="BI101" i="82"/>
  <c r="BH101" i="82"/>
  <c r="BG101" i="82"/>
  <c r="BF101" i="82"/>
  <c r="BE101" i="82"/>
  <c r="BD101" i="82"/>
  <c r="BC101" i="82"/>
  <c r="BB101" i="82"/>
  <c r="BA101" i="82"/>
  <c r="AZ101" i="82"/>
  <c r="AY104" i="82"/>
  <c r="AY103" i="82"/>
  <c r="AY102" i="82"/>
  <c r="AY101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93" i="82"/>
  <c r="BI93" i="82"/>
  <c r="BH93" i="82"/>
  <c r="BG93" i="82"/>
  <c r="BF93" i="82"/>
  <c r="BE93" i="82"/>
  <c r="BD93" i="82"/>
  <c r="BC93" i="82"/>
  <c r="BB93" i="82"/>
  <c r="BA93" i="82"/>
  <c r="AZ93" i="82"/>
  <c r="AY93" i="82"/>
  <c r="BJ92" i="82"/>
  <c r="BI92" i="82"/>
  <c r="BH92" i="82"/>
  <c r="BH97" i="82" s="1"/>
  <c r="BG92" i="82"/>
  <c r="BF92" i="82"/>
  <c r="BE92" i="82"/>
  <c r="BD92" i="82"/>
  <c r="BC92" i="82"/>
  <c r="BC97" i="82" s="1"/>
  <c r="BB92" i="82"/>
  <c r="BA92" i="82"/>
  <c r="AZ92" i="82"/>
  <c r="AY92" i="82"/>
  <c r="BJ86" i="82"/>
  <c r="BI86" i="82"/>
  <c r="BH86" i="82"/>
  <c r="BG86" i="82"/>
  <c r="BF86" i="82"/>
  <c r="BE86" i="82"/>
  <c r="BD86" i="82"/>
  <c r="BC86" i="82"/>
  <c r="BB86" i="82"/>
  <c r="BA86" i="82"/>
  <c r="AZ86" i="82"/>
  <c r="AY86" i="82"/>
  <c r="BJ80" i="82"/>
  <c r="BI80" i="82"/>
  <c r="BH80" i="82"/>
  <c r="BG80" i="82"/>
  <c r="BF80" i="82"/>
  <c r="BE80" i="82"/>
  <c r="BD80" i="82"/>
  <c r="BC80" i="82"/>
  <c r="BB80" i="82"/>
  <c r="BA80" i="82"/>
  <c r="AZ80" i="82"/>
  <c r="BJ79" i="82"/>
  <c r="BI79" i="82"/>
  <c r="BH79" i="82"/>
  <c r="BG79" i="82"/>
  <c r="BF79" i="82"/>
  <c r="BE79" i="82"/>
  <c r="BD79" i="82"/>
  <c r="BC79" i="82"/>
  <c r="BB79" i="82"/>
  <c r="BA79" i="82"/>
  <c r="AZ79" i="82"/>
  <c r="AY80" i="82"/>
  <c r="AY79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63" i="82"/>
  <c r="BI63" i="82"/>
  <c r="BH63" i="82"/>
  <c r="BG63" i="82"/>
  <c r="BF63" i="82"/>
  <c r="BE63" i="82"/>
  <c r="BD63" i="82"/>
  <c r="BC63" i="82"/>
  <c r="BB63" i="82"/>
  <c r="BA63" i="82"/>
  <c r="AZ63" i="82"/>
  <c r="BJ62" i="82"/>
  <c r="BI62" i="82"/>
  <c r="BH62" i="82"/>
  <c r="BG62" i="82"/>
  <c r="BF62" i="82"/>
  <c r="BE62" i="82"/>
  <c r="BD62" i="82"/>
  <c r="BC62" i="82"/>
  <c r="BB62" i="82"/>
  <c r="BA62" i="82"/>
  <c r="AZ62" i="82"/>
  <c r="BJ61" i="82"/>
  <c r="BI61" i="82"/>
  <c r="BH61" i="82"/>
  <c r="BG61" i="82"/>
  <c r="BF61" i="82"/>
  <c r="BE61" i="82"/>
  <c r="BD61" i="82"/>
  <c r="BC61" i="82"/>
  <c r="BB61" i="82"/>
  <c r="BA61" i="82"/>
  <c r="AZ61" i="82"/>
  <c r="BJ60" i="82"/>
  <c r="BI60" i="82"/>
  <c r="BH60" i="82"/>
  <c r="BG60" i="82"/>
  <c r="BF60" i="82"/>
  <c r="BE60" i="82"/>
  <c r="BD60" i="82"/>
  <c r="BC60" i="82"/>
  <c r="BB60" i="82"/>
  <c r="BA60" i="82"/>
  <c r="AZ60" i="82"/>
  <c r="AY63" i="82"/>
  <c r="AY62" i="82"/>
  <c r="AY61" i="82"/>
  <c r="AY60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52" i="82"/>
  <c r="BI52" i="82"/>
  <c r="BH52" i="82"/>
  <c r="BG52" i="82"/>
  <c r="BF52" i="82"/>
  <c r="BE52" i="82"/>
  <c r="BD52" i="82"/>
  <c r="BC52" i="82"/>
  <c r="BB52" i="82"/>
  <c r="BA52" i="82"/>
  <c r="AZ52" i="82"/>
  <c r="AY52" i="82"/>
  <c r="BJ51" i="82"/>
  <c r="BI51" i="82"/>
  <c r="BH51" i="82"/>
  <c r="BG51" i="82"/>
  <c r="BF51" i="82"/>
  <c r="BE51" i="82"/>
  <c r="BD51" i="82"/>
  <c r="BC51" i="82"/>
  <c r="BB51" i="82"/>
  <c r="BA51" i="82"/>
  <c r="AZ51" i="82"/>
  <c r="AY51" i="82"/>
  <c r="BJ47" i="82"/>
  <c r="BI47" i="82"/>
  <c r="BH47" i="82"/>
  <c r="BG47" i="82"/>
  <c r="BG27" i="82" s="1"/>
  <c r="BF47" i="82"/>
  <c r="BF46" i="82" s="1"/>
  <c r="BF19" i="82" s="1"/>
  <c r="BE47" i="82"/>
  <c r="BE46" i="82" s="1"/>
  <c r="BE19" i="82" s="1"/>
  <c r="BD47" i="82"/>
  <c r="BD46" i="82" s="1"/>
  <c r="BD19" i="82" s="1"/>
  <c r="BD35" i="82" s="1"/>
  <c r="BC47" i="82"/>
  <c r="BB47" i="82"/>
  <c r="BA47" i="82"/>
  <c r="AZ47" i="82"/>
  <c r="AY47" i="82"/>
  <c r="AY27" i="82" s="1"/>
  <c r="BJ46" i="82"/>
  <c r="BJ19" i="82" s="1"/>
  <c r="BJ35" i="82" s="1"/>
  <c r="BI46" i="82"/>
  <c r="BI19" i="82" s="1"/>
  <c r="BI35" i="82" s="1"/>
  <c r="BH46" i="82"/>
  <c r="BH19" i="82" s="1"/>
  <c r="BH35" i="82" s="1"/>
  <c r="BC46" i="82"/>
  <c r="BB46" i="82"/>
  <c r="BB19" i="82" s="1"/>
  <c r="BB35" i="82" s="1"/>
  <c r="BA46" i="82"/>
  <c r="BA19" i="82" s="1"/>
  <c r="BA35" i="82" s="1"/>
  <c r="AZ46" i="82"/>
  <c r="AZ19" i="82" s="1"/>
  <c r="AZ35" i="82" s="1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U51" i="82"/>
  <c r="AU61" i="82" s="1"/>
  <c r="AT51" i="82"/>
  <c r="AT61" i="82" s="1"/>
  <c r="AS51" i="82"/>
  <c r="AS62" i="82" s="1"/>
  <c r="AM51" i="82"/>
  <c r="AM63" i="82" s="1"/>
  <c r="AX47" i="82"/>
  <c r="AX46" i="82" s="1"/>
  <c r="AW47" i="82"/>
  <c r="AW46" i="82" s="1"/>
  <c r="AV47" i="82"/>
  <c r="AV46" i="82" s="1"/>
  <c r="AU47" i="82"/>
  <c r="AU46" i="82" s="1"/>
  <c r="AU19" i="82" s="1"/>
  <c r="AT47" i="82"/>
  <c r="AT46" i="82" s="1"/>
  <c r="AT19" i="82" s="1"/>
  <c r="AS47" i="82"/>
  <c r="AS46" i="82" s="1"/>
  <c r="AS19" i="82" s="1"/>
  <c r="AR47" i="82"/>
  <c r="AR27" i="82" s="1"/>
  <c r="AQ47" i="82"/>
  <c r="AQ92" i="82" s="1"/>
  <c r="AP47" i="82"/>
  <c r="AP92" i="82" s="1"/>
  <c r="AO47" i="82"/>
  <c r="AO27" i="82" s="1"/>
  <c r="AN47" i="82"/>
  <c r="AN27" i="82" s="1"/>
  <c r="AM47" i="82"/>
  <c r="AM46" i="82" s="1"/>
  <c r="AM19" i="82" s="1"/>
  <c r="AQ46" i="82"/>
  <c r="AQ19" i="82" s="1"/>
  <c r="AP46" i="82"/>
  <c r="AP19" i="82" s="1"/>
  <c r="AO46" i="82"/>
  <c r="AO51" i="82" s="1"/>
  <c r="AN46" i="82"/>
  <c r="AN51" i="82" s="1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D27" i="82"/>
  <c r="BC27" i="82"/>
  <c r="BC35" i="82" s="1"/>
  <c r="BB27" i="82"/>
  <c r="BA27" i="82"/>
  <c r="AZ27" i="82"/>
  <c r="AV27" i="82"/>
  <c r="AU27" i="82"/>
  <c r="AT27" i="82"/>
  <c r="AQ27" i="82"/>
  <c r="AM27" i="82"/>
  <c r="BC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16" i="82"/>
  <c r="BJ115" i="82" s="1"/>
  <c r="BI116" i="82"/>
  <c r="BI115" i="82" s="1"/>
  <c r="BH116" i="82"/>
  <c r="BG116" i="82"/>
  <c r="BA116" i="82"/>
  <c r="BA115" i="82" s="1"/>
  <c r="AZ116" i="82"/>
  <c r="AZ115" i="82" s="1"/>
  <c r="AY116" i="82"/>
  <c r="BK94" i="82"/>
  <c r="BB97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J97" i="82"/>
  <c r="BJ96" i="82" s="1"/>
  <c r="BJ28" i="82" s="1"/>
  <c r="BE97" i="82"/>
  <c r="BK122" i="82"/>
  <c r="BB96" i="82"/>
  <c r="BB28" i="82" s="1"/>
  <c r="BE96" i="82"/>
  <c r="AZ97" i="82"/>
  <c r="BA97" i="82"/>
  <c r="BA96" i="82" s="1"/>
  <c r="BA28" i="82" s="1"/>
  <c r="BI97" i="82"/>
  <c r="BI96" i="82" s="1"/>
  <c r="BI28" i="82" s="1"/>
  <c r="AY97" i="82"/>
  <c r="AY96" i="82" s="1"/>
  <c r="BB116" i="82"/>
  <c r="BF116" i="82"/>
  <c r="BK127" i="82"/>
  <c r="BC116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E250" i="46" s="1"/>
  <c r="B248" i="46"/>
  <c r="BH126" i="82" s="1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D175" i="46" s="1"/>
  <c r="A166" i="46"/>
  <c r="E164" i="46"/>
  <c r="B164" i="46"/>
  <c r="A164" i="46"/>
  <c r="D163" i="46"/>
  <c r="F163" i="46" s="1"/>
  <c r="F162" i="46"/>
  <c r="D161" i="46"/>
  <c r="F161" i="46" s="1"/>
  <c r="G161" i="46" s="1"/>
  <c r="E158" i="46"/>
  <c r="E175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F123" i="46" s="1"/>
  <c r="A116" i="46"/>
  <c r="E114" i="46"/>
  <c r="B114" i="46"/>
  <c r="A114" i="46"/>
  <c r="D113" i="46"/>
  <c r="AK67" i="49" s="1"/>
  <c r="F112" i="46"/>
  <c r="D111" i="46"/>
  <c r="E108" i="46"/>
  <c r="E116" i="46" s="1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E191" i="46"/>
  <c r="E241" i="46"/>
  <c r="F228" i="46"/>
  <c r="G219" i="46"/>
  <c r="F248" i="46"/>
  <c r="G244" i="46"/>
  <c r="F236" i="46"/>
  <c r="G236" i="46" s="1"/>
  <c r="D223" i="46"/>
  <c r="D248" i="46"/>
  <c r="F186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63" i="48" s="1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63" i="48" s="1"/>
  <c r="AV65" i="48" s="1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Y324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X39" i="48"/>
  <c r="H43" i="51"/>
  <c r="AW39" i="48"/>
  <c r="AG39" i="48"/>
  <c r="AH39" i="48"/>
  <c r="AO39" i="48"/>
  <c r="AI39" i="48"/>
  <c r="AP39" i="48"/>
  <c r="AJ39" i="48"/>
  <c r="AS39" i="48"/>
  <c r="AC39" i="48"/>
  <c r="AK39" i="48"/>
  <c r="X27" i="50"/>
  <c r="BC39" i="48"/>
  <c r="AQ39" i="48"/>
  <c r="AR39" i="48"/>
  <c r="AT39" i="48"/>
  <c r="AD39" i="48"/>
  <c r="AL39" i="48"/>
  <c r="G43" i="51" s="1"/>
  <c r="P27" i="50"/>
  <c r="AM39" i="48"/>
  <c r="AU39" i="48"/>
  <c r="AE39" i="48"/>
  <c r="AN39" i="48"/>
  <c r="BD39" i="48"/>
  <c r="BA39" i="48"/>
  <c r="BB39" i="48"/>
  <c r="U80" i="82"/>
  <c r="BG39" i="48"/>
  <c r="BH39" i="48"/>
  <c r="O39" i="48"/>
  <c r="V80" i="82"/>
  <c r="AY39" i="48"/>
  <c r="BI39" i="48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BE39" i="48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G96" i="68"/>
  <c r="O323" i="6"/>
  <c r="K131" i="91" s="1"/>
  <c r="K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BA126" i="82" l="1"/>
  <c r="BI126" i="82"/>
  <c r="BB126" i="82"/>
  <c r="BJ126" i="82"/>
  <c r="BC126" i="82"/>
  <c r="BC128" i="82" s="1"/>
  <c r="BH128" i="82"/>
  <c r="BD126" i="82"/>
  <c r="BF126" i="82"/>
  <c r="BB128" i="82"/>
  <c r="AY126" i="82"/>
  <c r="BG126" i="82"/>
  <c r="AZ126" i="82"/>
  <c r="AD96" i="68"/>
  <c r="D123" i="46"/>
  <c r="G123" i="46" s="1"/>
  <c r="BH333" i="6"/>
  <c r="AB138" i="91"/>
  <c r="AB139" i="91" s="1"/>
  <c r="AN54" i="48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BG128" i="82"/>
  <c r="BF128" i="82"/>
  <c r="BE128" i="82"/>
  <c r="BI128" i="82"/>
  <c r="D241" i="46"/>
  <c r="D250" i="46"/>
  <c r="BD97" i="82"/>
  <c r="BG97" i="82"/>
  <c r="BD96" i="82"/>
  <c r="BD28" i="82" s="1"/>
  <c r="BG96" i="82"/>
  <c r="BG28" i="82" s="1"/>
  <c r="BH96" i="82"/>
  <c r="BH28" i="82" s="1"/>
  <c r="AZ96" i="82"/>
  <c r="AZ28" i="82" s="1"/>
  <c r="BC115" i="82"/>
  <c r="BC121" i="82" s="1"/>
  <c r="BC123" i="82" s="1"/>
  <c r="BE115" i="82"/>
  <c r="BE121" i="82" s="1"/>
  <c r="BE123" i="82" s="1"/>
  <c r="BF115" i="82"/>
  <c r="BF121" i="82" s="1"/>
  <c r="BF123" i="82" s="1"/>
  <c r="BC96" i="82"/>
  <c r="BC28" i="82" s="1"/>
  <c r="AY46" i="82"/>
  <c r="AY19" i="82" s="1"/>
  <c r="AY35" i="82" s="1"/>
  <c r="BG46" i="82"/>
  <c r="BG19" i="82" s="1"/>
  <c r="BG35" i="82" s="1"/>
  <c r="BE27" i="82"/>
  <c r="BE35" i="82" s="1"/>
  <c r="BF27" i="82"/>
  <c r="BF35" i="82" s="1"/>
  <c r="BE28" i="82"/>
  <c r="AY28" i="82"/>
  <c r="AV19" i="82"/>
  <c r="AV35" i="82" s="1"/>
  <c r="AV51" i="82"/>
  <c r="AW51" i="82"/>
  <c r="AW19" i="82"/>
  <c r="AW35" i="82" s="1"/>
  <c r="AP101" i="82"/>
  <c r="AP104" i="82"/>
  <c r="AP103" i="82"/>
  <c r="AP116" i="82"/>
  <c r="AP102" i="82"/>
  <c r="AP93" i="82"/>
  <c r="AX19" i="82"/>
  <c r="AX51" i="82"/>
  <c r="AN61" i="82"/>
  <c r="AN63" i="82"/>
  <c r="AN60" i="82"/>
  <c r="AN62" i="82"/>
  <c r="AN52" i="82"/>
  <c r="AQ101" i="82"/>
  <c r="AQ104" i="82"/>
  <c r="AQ103" i="82"/>
  <c r="AQ116" i="82"/>
  <c r="AQ126" i="82" s="1"/>
  <c r="AQ128" i="82" s="1"/>
  <c r="AQ102" i="82"/>
  <c r="AQ93" i="82"/>
  <c r="AQ97" i="82" s="1"/>
  <c r="AQ96" i="82" s="1"/>
  <c r="AQ28" i="82" s="1"/>
  <c r="AO63" i="82"/>
  <c r="AO60" i="82"/>
  <c r="AO62" i="82"/>
  <c r="AO52" i="82"/>
  <c r="AO61" i="82"/>
  <c r="AP27" i="82"/>
  <c r="AP35" i="82" s="1"/>
  <c r="AM35" i="82"/>
  <c r="AU35" i="82"/>
  <c r="AQ51" i="82"/>
  <c r="AM52" i="82"/>
  <c r="AT52" i="82"/>
  <c r="AM60" i="82"/>
  <c r="AT62" i="82"/>
  <c r="AM92" i="82"/>
  <c r="AU92" i="82"/>
  <c r="AU52" i="82"/>
  <c r="AM61" i="82"/>
  <c r="AS60" i="82"/>
  <c r="AU62" i="82"/>
  <c r="AN92" i="82"/>
  <c r="AV92" i="82"/>
  <c r="AM62" i="82"/>
  <c r="AT60" i="82"/>
  <c r="AS63" i="82"/>
  <c r="AO92" i="82"/>
  <c r="AW92" i="82"/>
  <c r="AU60" i="82"/>
  <c r="AT63" i="82"/>
  <c r="AX92" i="82"/>
  <c r="AQ35" i="82"/>
  <c r="AS61" i="82"/>
  <c r="AU63" i="82"/>
  <c r="AN19" i="82"/>
  <c r="AN35" i="82" s="1"/>
  <c r="AW27" i="82"/>
  <c r="AR92" i="82"/>
  <c r="AO19" i="82"/>
  <c r="AO35" i="82" s="1"/>
  <c r="AX27" i="82"/>
  <c r="AS92" i="82"/>
  <c r="AT35" i="82"/>
  <c r="AP51" i="82"/>
  <c r="AS52" i="82"/>
  <c r="AT92" i="82"/>
  <c r="AT116" i="82"/>
  <c r="AS27" i="82"/>
  <c r="AS35" i="82" s="1"/>
  <c r="AR46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X66" i="48" s="1"/>
  <c r="AK96" i="68"/>
  <c r="AQ54" i="48"/>
  <c r="AN67" i="49"/>
  <c r="AO63" i="48"/>
  <c r="BD54" i="48"/>
  <c r="AL67" i="49"/>
  <c r="B125" i="46"/>
  <c r="D150" i="46"/>
  <c r="AY128" i="82"/>
  <c r="AY115" i="82"/>
  <c r="AY121" i="82" s="1"/>
  <c r="AY123" i="82" s="1"/>
  <c r="AY81" i="48"/>
  <c r="AY71" i="48"/>
  <c r="AY75" i="48" s="1"/>
  <c r="AY77" i="48" s="1"/>
  <c r="AY88" i="48" s="1"/>
  <c r="BE71" i="48"/>
  <c r="BE75" i="48" s="1"/>
  <c r="BE77" i="48" s="1"/>
  <c r="F178" i="46"/>
  <c r="BA121" i="82"/>
  <c r="BA123" i="82" s="1"/>
  <c r="E200" i="46"/>
  <c r="F154" i="46"/>
  <c r="G154" i="46" s="1"/>
  <c r="E166" i="46"/>
  <c r="BA128" i="82"/>
  <c r="D189" i="46"/>
  <c r="AP106" i="82"/>
  <c r="AP97" i="82"/>
  <c r="BF97" i="82"/>
  <c r="BF96" i="82" s="1"/>
  <c r="BC81" i="48"/>
  <c r="BC71" i="48"/>
  <c r="BC75" i="48" s="1"/>
  <c r="BC77" i="48" s="1"/>
  <c r="AN81" i="48"/>
  <c r="AN71" i="48"/>
  <c r="AN75" i="48" s="1"/>
  <c r="AN77" i="48" s="1"/>
  <c r="AQ115" i="82"/>
  <c r="BD115" i="82"/>
  <c r="BD128" i="82"/>
  <c r="AU71" i="48"/>
  <c r="AU75" i="48" s="1"/>
  <c r="AU77" i="48" s="1"/>
  <c r="BI71" i="48"/>
  <c r="BI75" i="48" s="1"/>
  <c r="BI77" i="48" s="1"/>
  <c r="F96" i="46"/>
  <c r="F194" i="46"/>
  <c r="F198" i="46" s="1"/>
  <c r="BH115" i="82"/>
  <c r="BH121" i="82" s="1"/>
  <c r="BH123" i="82" s="1"/>
  <c r="BG115" i="82"/>
  <c r="BG121" i="82" s="1"/>
  <c r="BG123" i="82" s="1"/>
  <c r="Y96" i="68"/>
  <c r="D191" i="46"/>
  <c r="F108" i="46"/>
  <c r="F238" i="46"/>
  <c r="F239" i="46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T115" i="82"/>
  <c r="G33" i="46"/>
  <c r="G228" i="46"/>
  <c r="AR71" i="48"/>
  <c r="AR75" i="48" s="1"/>
  <c r="AR77" i="48" s="1"/>
  <c r="AR88" i="48" s="1"/>
  <c r="F78" i="46"/>
  <c r="G78" i="46" s="1"/>
  <c r="AX88" i="48"/>
  <c r="G119" i="46"/>
  <c r="E225" i="46"/>
  <c r="BB115" i="82"/>
  <c r="BB121" i="82" s="1"/>
  <c r="BB123" i="82" s="1"/>
  <c r="BB30" i="82" s="1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AY59" i="48"/>
  <c r="AY63" i="48" s="1"/>
  <c r="AY65" i="48" s="1"/>
  <c r="BB59" i="48"/>
  <c r="BB63" i="48" s="1"/>
  <c r="BB65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U54" i="48"/>
  <c r="AQ81" i="48"/>
  <c r="AQ88" i="48" s="1"/>
  <c r="D108" i="46"/>
  <c r="F111" i="46"/>
  <c r="E125" i="46"/>
  <c r="F169" i="46"/>
  <c r="BG106" i="82"/>
  <c r="BG109" i="82" s="1"/>
  <c r="BG110" i="82" s="1"/>
  <c r="BI106" i="82"/>
  <c r="BI108" i="82" s="1"/>
  <c r="BI29" i="82" s="1"/>
  <c r="AZ106" i="82"/>
  <c r="AZ109" i="82" s="1"/>
  <c r="AZ110" i="82" s="1"/>
  <c r="BJ106" i="82"/>
  <c r="BJ109" i="82" s="1"/>
  <c r="BJ110" i="82" s="1"/>
  <c r="BD106" i="82"/>
  <c r="BD109" i="82" s="1"/>
  <c r="BD110" i="82" s="1"/>
  <c r="AY106" i="82"/>
  <c r="AY109" i="82" s="1"/>
  <c r="AY110" i="82" s="1"/>
  <c r="BA106" i="82"/>
  <c r="BE106" i="82"/>
  <c r="BE109" i="82" s="1"/>
  <c r="BE110" i="82" s="1"/>
  <c r="BB106" i="82"/>
  <c r="BH106" i="82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W96" i="68"/>
  <c r="AM54" i="48"/>
  <c r="D58" i="46"/>
  <c r="D83" i="46"/>
  <c r="F86" i="46"/>
  <c r="F250" i="46"/>
  <c r="G250" i="46" s="1"/>
  <c r="F139" i="46"/>
  <c r="G136" i="46"/>
  <c r="F158" i="46"/>
  <c r="G158" i="46" s="1"/>
  <c r="F148" i="46"/>
  <c r="G145" i="46"/>
  <c r="G238" i="46"/>
  <c r="BJ121" i="82"/>
  <c r="BJ123" i="82" s="1"/>
  <c r="AZ121" i="82"/>
  <c r="AZ123" i="82" s="1"/>
  <c r="AF67" i="49"/>
  <c r="BI121" i="82"/>
  <c r="BI123" i="82" s="1"/>
  <c r="BI30" i="82" s="1"/>
  <c r="AZ128" i="82"/>
  <c r="BJ128" i="82"/>
  <c r="AQ106" i="82"/>
  <c r="AQ109" i="82" s="1"/>
  <c r="AQ110" i="82" s="1"/>
  <c r="BD121" i="82"/>
  <c r="BD123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BG30" i="82" l="1"/>
  <c r="BD30" i="82"/>
  <c r="BH30" i="82"/>
  <c r="BF30" i="82"/>
  <c r="BE30" i="82"/>
  <c r="BE32" i="82" s="1"/>
  <c r="BC30" i="82"/>
  <c r="G83" i="46"/>
  <c r="AY30" i="82"/>
  <c r="AY31" i="82" s="1"/>
  <c r="AY16" i="82" s="1"/>
  <c r="BG108" i="82"/>
  <c r="BG29" i="82" s="1"/>
  <c r="BJ108" i="82"/>
  <c r="BJ29" i="82" s="1"/>
  <c r="F241" i="46"/>
  <c r="G241" i="46" s="1"/>
  <c r="AY108" i="82"/>
  <c r="AY29" i="82" s="1"/>
  <c r="BE108" i="82"/>
  <c r="BE29" i="82" s="1"/>
  <c r="BE31" i="82" s="1"/>
  <c r="BE16" i="82" s="1"/>
  <c r="BE30" i="52" s="1"/>
  <c r="AZ108" i="82"/>
  <c r="AZ29" i="82" s="1"/>
  <c r="BB109" i="82"/>
  <c r="BB110" i="82" s="1"/>
  <c r="BB108" i="82"/>
  <c r="BB29" i="82" s="1"/>
  <c r="BB31" i="82" s="1"/>
  <c r="BB16" i="82" s="1"/>
  <c r="BB30" i="52" s="1"/>
  <c r="BA109" i="82"/>
  <c r="BA110" i="82" s="1"/>
  <c r="BA108" i="82"/>
  <c r="BA29" i="82" s="1"/>
  <c r="BI109" i="82"/>
  <c r="BI110" i="82" s="1"/>
  <c r="BF106" i="82"/>
  <c r="BF109" i="82" s="1"/>
  <c r="BF110" i="82" s="1"/>
  <c r="BC106" i="82"/>
  <c r="BH108" i="82"/>
  <c r="BH29" i="82" s="1"/>
  <c r="BH31" i="82" s="1"/>
  <c r="BH16" i="82" s="1"/>
  <c r="BH30" i="52" s="1"/>
  <c r="BD108" i="82"/>
  <c r="BD29" i="82" s="1"/>
  <c r="BD31" i="82" s="1"/>
  <c r="BD16" i="82" s="1"/>
  <c r="BD30" i="52" s="1"/>
  <c r="BF28" i="82"/>
  <c r="AP63" i="82"/>
  <c r="AP60" i="82"/>
  <c r="AP62" i="82"/>
  <c r="AP52" i="82"/>
  <c r="AP61" i="82"/>
  <c r="AO102" i="82"/>
  <c r="AO93" i="82"/>
  <c r="AO97" i="82" s="1"/>
  <c r="AO96" i="82" s="1"/>
  <c r="AO28" i="82" s="1"/>
  <c r="AO101" i="82"/>
  <c r="AO106" i="82" s="1"/>
  <c r="AO109" i="82" s="1"/>
  <c r="AO110" i="82" s="1"/>
  <c r="AO104" i="82"/>
  <c r="AO103" i="82"/>
  <c r="AO116" i="82"/>
  <c r="AO126" i="82" s="1"/>
  <c r="AO128" i="82" s="1"/>
  <c r="AQ60" i="82"/>
  <c r="AQ62" i="82"/>
  <c r="AQ52" i="82"/>
  <c r="AQ61" i="82"/>
  <c r="AQ63" i="82"/>
  <c r="AP115" i="82"/>
  <c r="AP119" i="82" s="1"/>
  <c r="AP121" i="82" s="1"/>
  <c r="AP123" i="82" s="1"/>
  <c r="AP126" i="82"/>
  <c r="AP128" i="82" s="1"/>
  <c r="AP30" i="82" s="1"/>
  <c r="AS104" i="82"/>
  <c r="AS103" i="82"/>
  <c r="AS102" i="82"/>
  <c r="AS93" i="82"/>
  <c r="AS97" i="82" s="1"/>
  <c r="AS101" i="82"/>
  <c r="AS106" i="82" s="1"/>
  <c r="AS109" i="82" s="1"/>
  <c r="AS110" i="82" s="1"/>
  <c r="AS116" i="82"/>
  <c r="AU116" i="82"/>
  <c r="AU103" i="82"/>
  <c r="AU102" i="82"/>
  <c r="AU93" i="82"/>
  <c r="AU97" i="82" s="1"/>
  <c r="AU101" i="82"/>
  <c r="AU104" i="82"/>
  <c r="AU96" i="82"/>
  <c r="AU28" i="82" s="1"/>
  <c r="AQ121" i="82"/>
  <c r="AQ123" i="82" s="1"/>
  <c r="AQ30" i="82" s="1"/>
  <c r="AQ119" i="82"/>
  <c r="AR19" i="82"/>
  <c r="AR35" i="82" s="1"/>
  <c r="AR51" i="82"/>
  <c r="AT126" i="82"/>
  <c r="AT128" i="82" s="1"/>
  <c r="AX104" i="82"/>
  <c r="AX103" i="82"/>
  <c r="AX102" i="82"/>
  <c r="AX101" i="82"/>
  <c r="AX93" i="82"/>
  <c r="AX97" i="82" s="1"/>
  <c r="AX116" i="82"/>
  <c r="AM93" i="82"/>
  <c r="AM97" i="82" s="1"/>
  <c r="AM96" i="82" s="1"/>
  <c r="AM28" i="82" s="1"/>
  <c r="AM116" i="82"/>
  <c r="AM104" i="82"/>
  <c r="AM103" i="82"/>
  <c r="AM102" i="82"/>
  <c r="AM101" i="82"/>
  <c r="AV102" i="82"/>
  <c r="AV93" i="82"/>
  <c r="AV97" i="82" s="1"/>
  <c r="AV96" i="82" s="1"/>
  <c r="AV28" i="82" s="1"/>
  <c r="AV116" i="82"/>
  <c r="AV101" i="82"/>
  <c r="AV104" i="82"/>
  <c r="AV103" i="82"/>
  <c r="AX63" i="82"/>
  <c r="AX60" i="82"/>
  <c r="AX62" i="82"/>
  <c r="AX52" i="82"/>
  <c r="AX61" i="82"/>
  <c r="AT119" i="82"/>
  <c r="AT121" i="82" s="1"/>
  <c r="AT123" i="82" s="1"/>
  <c r="AR104" i="82"/>
  <c r="AR103" i="82"/>
  <c r="AR106" i="82" s="1"/>
  <c r="AR102" i="82"/>
  <c r="AR93" i="82"/>
  <c r="AR97" i="82" s="1"/>
  <c r="AR96" i="82" s="1"/>
  <c r="AR28" i="82" s="1"/>
  <c r="AR101" i="82"/>
  <c r="AN116" i="82"/>
  <c r="AN102" i="82"/>
  <c r="AN93" i="82"/>
  <c r="AN97" i="82" s="1"/>
  <c r="AN96" i="82" s="1"/>
  <c r="AN28" i="82" s="1"/>
  <c r="AN101" i="82"/>
  <c r="AN106" i="82" s="1"/>
  <c r="AN108" i="82" s="1"/>
  <c r="AN29" i="82" s="1"/>
  <c r="AN104" i="82"/>
  <c r="AN103" i="82"/>
  <c r="AX35" i="82"/>
  <c r="AW63" i="82"/>
  <c r="AW60" i="82"/>
  <c r="AW62" i="82"/>
  <c r="AW52" i="82"/>
  <c r="AW61" i="82"/>
  <c r="AT103" i="82"/>
  <c r="AT102" i="82"/>
  <c r="AT93" i="82"/>
  <c r="AT97" i="82" s="1"/>
  <c r="AT96" i="82" s="1"/>
  <c r="AT28" i="82" s="1"/>
  <c r="AT101" i="82"/>
  <c r="AT104" i="82"/>
  <c r="AV61" i="82"/>
  <c r="AV63" i="82"/>
  <c r="AV60" i="82"/>
  <c r="AV62" i="82"/>
  <c r="AV52" i="82"/>
  <c r="AO115" i="82"/>
  <c r="AR116" i="82"/>
  <c r="AW102" i="82"/>
  <c r="AW93" i="82"/>
  <c r="AW97" i="82" s="1"/>
  <c r="AW96" i="82" s="1"/>
  <c r="AW28" i="82" s="1"/>
  <c r="AW101" i="82"/>
  <c r="AW104" i="82"/>
  <c r="AW116" i="82"/>
  <c r="AW103" i="82"/>
  <c r="AX96" i="82"/>
  <c r="AX28" i="82" s="1"/>
  <c r="AO108" i="82"/>
  <c r="AO29" i="82" s="1"/>
  <c r="AS96" i="82"/>
  <c r="AS28" i="82" s="1"/>
  <c r="AQ108" i="82"/>
  <c r="AQ29" i="82" s="1"/>
  <c r="AP108" i="82"/>
  <c r="AP29" i="82" s="1"/>
  <c r="AP31" i="82" s="1"/>
  <c r="AP16" i="82" s="1"/>
  <c r="AP30" i="52" s="1"/>
  <c r="AP96" i="82"/>
  <c r="AP28" i="82" s="1"/>
  <c r="G204" i="46"/>
  <c r="F208" i="46"/>
  <c r="G208" i="46" s="1"/>
  <c r="BD59" i="48"/>
  <c r="BD63" i="48" s="1"/>
  <c r="BD65" i="48" s="1"/>
  <c r="AZ88" i="48"/>
  <c r="AN88" i="48"/>
  <c r="AP109" i="82"/>
  <c r="AP110" i="82" s="1"/>
  <c r="F183" i="46"/>
  <c r="G183" i="46" s="1"/>
  <c r="G178" i="46"/>
  <c r="BA30" i="82"/>
  <c r="BL128" i="82"/>
  <c r="BE59" i="48"/>
  <c r="BE63" i="48" s="1"/>
  <c r="BE65" i="48" s="1"/>
  <c r="BE89" i="48" s="1"/>
  <c r="BI59" i="48"/>
  <c r="BI63" i="48" s="1"/>
  <c r="AS88" i="48"/>
  <c r="G50" i="46"/>
  <c r="G41" i="46"/>
  <c r="F25" i="46"/>
  <c r="G25" i="46" s="1"/>
  <c r="BG59" i="48"/>
  <c r="BG63" i="48" s="1"/>
  <c r="BG65" i="48" s="1"/>
  <c r="BH59" i="48"/>
  <c r="BH63" i="48" s="1"/>
  <c r="BH65" i="48" s="1"/>
  <c r="AW65" i="48"/>
  <c r="AW89" i="48" s="1"/>
  <c r="D41" i="46"/>
  <c r="D75" i="46"/>
  <c r="G194" i="46"/>
  <c r="G108" i="46"/>
  <c r="BC59" i="48"/>
  <c r="BC63" i="48" s="1"/>
  <c r="AZ59" i="48"/>
  <c r="AZ63" i="48" s="1"/>
  <c r="AZ65" i="48" s="1"/>
  <c r="AZ30" i="82"/>
  <c r="AZ31" i="82" s="1"/>
  <c r="AZ16" i="82" s="1"/>
  <c r="AZ30" i="52" s="1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BI65" i="48"/>
  <c r="BI89" i="48" s="1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BF66" i="48"/>
  <c r="BF89" i="48"/>
  <c r="BI31" i="82"/>
  <c r="BI16" i="82" s="1"/>
  <c r="BI30" i="52" s="1"/>
  <c r="G86" i="46"/>
  <c r="F89" i="46"/>
  <c r="BJ66" i="48"/>
  <c r="BJ89" i="48"/>
  <c r="D66" i="46"/>
  <c r="BG66" i="48"/>
  <c r="BG89" i="48"/>
  <c r="AT324" i="6"/>
  <c r="AP131" i="91"/>
  <c r="AP132" i="91" s="1"/>
  <c r="G214" i="46"/>
  <c r="F216" i="46"/>
  <c r="G216" i="46" s="1"/>
  <c r="F173" i="46"/>
  <c r="G169" i="46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P88" i="48"/>
  <c r="D100" i="46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BD66" i="48"/>
  <c r="BD89" i="48"/>
  <c r="AT66" i="48"/>
  <c r="AT89" i="48"/>
  <c r="AY66" i="48"/>
  <c r="AY89" i="48"/>
  <c r="BJ30" i="82"/>
  <c r="G189" i="46"/>
  <c r="F191" i="46"/>
  <c r="G191" i="46" s="1"/>
  <c r="D125" i="46"/>
  <c r="G125" i="46" s="1"/>
  <c r="AH131" i="91"/>
  <c r="AH132" i="91" s="1"/>
  <c r="AL324" i="6"/>
  <c r="G111" i="46"/>
  <c r="F114" i="46"/>
  <c r="BG31" i="82"/>
  <c r="BG16" i="82" s="1"/>
  <c r="BG30" i="52" s="1"/>
  <c r="G139" i="46"/>
  <c r="F141" i="46"/>
  <c r="G141" i="46" s="1"/>
  <c r="D91" i="46"/>
  <c r="BH66" i="48"/>
  <c r="BH89" i="48"/>
  <c r="BI66" i="48"/>
  <c r="BG131" i="91"/>
  <c r="BG132" i="91" s="1"/>
  <c r="BK324" i="6"/>
  <c r="BN96" i="68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BH32" i="82" l="1"/>
  <c r="BD32" i="82"/>
  <c r="BB32" i="82"/>
  <c r="AT30" i="82"/>
  <c r="G100" i="46"/>
  <c r="BI32" i="82"/>
  <c r="BG32" i="82"/>
  <c r="AZ32" i="82"/>
  <c r="AY32" i="82"/>
  <c r="BC109" i="82"/>
  <c r="BC110" i="82" s="1"/>
  <c r="BC108" i="82"/>
  <c r="BC29" i="82" s="1"/>
  <c r="BC31" i="82" s="1"/>
  <c r="BF108" i="82"/>
  <c r="BF29" i="82" s="1"/>
  <c r="BF31" i="82" s="1"/>
  <c r="BF16" i="82" s="1"/>
  <c r="BF30" i="52" s="1"/>
  <c r="AW126" i="82"/>
  <c r="AW128" i="82" s="1"/>
  <c r="AW115" i="82"/>
  <c r="AS115" i="82"/>
  <c r="AS119" i="82" s="1"/>
  <c r="AS121" i="82" s="1"/>
  <c r="AS123" i="82" s="1"/>
  <c r="AS126" i="82"/>
  <c r="AS128" i="82" s="1"/>
  <c r="AW106" i="82"/>
  <c r="AS108" i="82"/>
  <c r="AS29" i="82" s="1"/>
  <c r="AN109" i="82"/>
  <c r="AN110" i="82" s="1"/>
  <c r="AV106" i="82"/>
  <c r="AM126" i="82"/>
  <c r="AM128" i="82" s="1"/>
  <c r="AM115" i="82"/>
  <c r="AU106" i="82"/>
  <c r="AN126" i="82"/>
  <c r="AN128" i="82" s="1"/>
  <c r="AN115" i="82"/>
  <c r="AV115" i="82"/>
  <c r="AV126" i="82"/>
  <c r="AV128" i="82" s="1"/>
  <c r="AR115" i="82"/>
  <c r="AR126" i="82"/>
  <c r="AR128" i="82" s="1"/>
  <c r="AT106" i="82"/>
  <c r="AX126" i="82"/>
  <c r="AX128" i="82" s="1"/>
  <c r="AX115" i="82"/>
  <c r="AR62" i="82"/>
  <c r="AR52" i="82"/>
  <c r="AR61" i="82"/>
  <c r="AR63" i="82"/>
  <c r="AR60" i="82"/>
  <c r="AW108" i="82"/>
  <c r="AW29" i="82" s="1"/>
  <c r="AO119" i="82"/>
  <c r="AO121" i="82" s="1"/>
  <c r="AO123" i="82" s="1"/>
  <c r="AO30" i="82" s="1"/>
  <c r="AW109" i="82"/>
  <c r="AW110" i="82" s="1"/>
  <c r="AM106" i="82"/>
  <c r="AX106" i="82"/>
  <c r="AU115" i="82"/>
  <c r="AU126" i="82"/>
  <c r="AU128" i="82" s="1"/>
  <c r="AP32" i="82"/>
  <c r="AR109" i="82"/>
  <c r="AR110" i="82" s="1"/>
  <c r="AR108" i="82"/>
  <c r="AR29" i="82" s="1"/>
  <c r="F225" i="46"/>
  <c r="G225" i="46" s="1"/>
  <c r="BA31" i="82"/>
  <c r="BA16" i="82" s="1"/>
  <c r="BA30" i="52" s="1"/>
  <c r="AQ31" i="82"/>
  <c r="AQ16" i="82" s="1"/>
  <c r="AQ30" i="52" s="1"/>
  <c r="AQ32" i="82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J32" i="82"/>
  <c r="BL30" i="82"/>
  <c r="BL29" i="82"/>
  <c r="BJ31" i="82"/>
  <c r="BJ16" i="82" s="1"/>
  <c r="BJ30" i="52" s="1"/>
  <c r="AU66" i="48"/>
  <c r="AU89" i="48"/>
  <c r="BB13" i="48"/>
  <c r="F76" i="52"/>
  <c r="F6" i="48"/>
  <c r="O9" i="48"/>
  <c r="O50" i="48" s="1"/>
  <c r="BF13" i="48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AJ72" i="48"/>
  <c r="AJ81" i="48" s="1"/>
  <c r="K76" i="52"/>
  <c r="BG13" i="48"/>
  <c r="Q9" i="48"/>
  <c r="Q50" i="48" s="1"/>
  <c r="BH13" i="48"/>
  <c r="L76" i="52"/>
  <c r="K6" i="48"/>
  <c r="M6" i="48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I76" i="52"/>
  <c r="J6" i="48"/>
  <c r="D28" i="47"/>
  <c r="AK9" i="48"/>
  <c r="AK50" i="48" s="1"/>
  <c r="Z59" i="48" l="1"/>
  <c r="Z51" i="48"/>
  <c r="Z54" i="48" s="1"/>
  <c r="Z60" i="48"/>
  <c r="BA32" i="82"/>
  <c r="BF32" i="82"/>
  <c r="BC16" i="82"/>
  <c r="BC30" i="52" s="1"/>
  <c r="BC32" i="82"/>
  <c r="K7" i="82"/>
  <c r="G39" i="52" s="1"/>
  <c r="AO31" i="82"/>
  <c r="AO16" i="82" s="1"/>
  <c r="AO30" i="52" s="1"/>
  <c r="AO32" i="82"/>
  <c r="AV119" i="82"/>
  <c r="AV121" i="82" s="1"/>
  <c r="AV123" i="82" s="1"/>
  <c r="AV30" i="82" s="1"/>
  <c r="AT109" i="82"/>
  <c r="AT110" i="82" s="1"/>
  <c r="AT108" i="82"/>
  <c r="AT29" i="82" s="1"/>
  <c r="AT31" i="82" s="1"/>
  <c r="AS30" i="82"/>
  <c r="AS31" i="82" s="1"/>
  <c r="AS16" i="82" s="1"/>
  <c r="AS30" i="52" s="1"/>
  <c r="AU109" i="82"/>
  <c r="AU110" i="82" s="1"/>
  <c r="AU108" i="82"/>
  <c r="AU29" i="82" s="1"/>
  <c r="AX119" i="82"/>
  <c r="AX121" i="82" s="1"/>
  <c r="AX123" i="82" s="1"/>
  <c r="AX30" i="82" s="1"/>
  <c r="AU119" i="82"/>
  <c r="AU121" i="82" s="1"/>
  <c r="AU123" i="82" s="1"/>
  <c r="AU30" i="82" s="1"/>
  <c r="AR121" i="82"/>
  <c r="AR123" i="82" s="1"/>
  <c r="AR30" i="82" s="1"/>
  <c r="AR31" i="82" s="1"/>
  <c r="AR16" i="82" s="1"/>
  <c r="AR30" i="52" s="1"/>
  <c r="AR119" i="82"/>
  <c r="AM119" i="82"/>
  <c r="AM121" i="82" s="1"/>
  <c r="AM123" i="82" s="1"/>
  <c r="AM30" i="82" s="1"/>
  <c r="AW119" i="82"/>
  <c r="AW121" i="82" s="1"/>
  <c r="AW123" i="82" s="1"/>
  <c r="AW30" i="82" s="1"/>
  <c r="AX109" i="82"/>
  <c r="AX110" i="82" s="1"/>
  <c r="AX108" i="82"/>
  <c r="AX29" i="82" s="1"/>
  <c r="AN121" i="82"/>
  <c r="AN123" i="82" s="1"/>
  <c r="AN30" i="82" s="1"/>
  <c r="AN119" i="82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Z61" i="48"/>
  <c r="AJ61" i="48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P35" i="48" s="1"/>
  <c r="P34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W21" i="71" s="1"/>
  <c r="Z71" i="48"/>
  <c r="Z75" i="48" s="1"/>
  <c r="Z77" i="48" s="1"/>
  <c r="Z88" i="48" s="1"/>
  <c r="U63" i="48"/>
  <c r="U65" i="48" s="1"/>
  <c r="Q8" i="48"/>
  <c r="Q13" i="48" s="1"/>
  <c r="S111" i="59" s="1"/>
  <c r="BI75" i="82"/>
  <c r="BI56" i="82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75" i="82"/>
  <c r="AZ56" i="82"/>
  <c r="AZ55" i="82" s="1"/>
  <c r="AZ20" i="82" s="1"/>
  <c r="AD60" i="48"/>
  <c r="AD72" i="48"/>
  <c r="AD81" i="48" s="1"/>
  <c r="AD58" i="48"/>
  <c r="AD59" i="48"/>
  <c r="AD61" i="48"/>
  <c r="AD51" i="48"/>
  <c r="AD54" i="48" s="1"/>
  <c r="BF56" i="82"/>
  <c r="BF75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Q38" i="50"/>
  <c r="Q39" i="50" s="1"/>
  <c r="Q51" i="52" s="1"/>
  <c r="P21" i="48"/>
  <c r="Q25" i="50"/>
  <c r="R15" i="92"/>
  <c r="R25" i="50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AJ63" i="48"/>
  <c r="AJ65" i="48" s="1"/>
  <c r="BE56" i="82"/>
  <c r="BE55" i="82" s="1"/>
  <c r="BE20" i="82" s="1"/>
  <c r="BE75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75" i="82"/>
  <c r="BD56" i="82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75" i="82"/>
  <c r="BC56" i="82"/>
  <c r="BC55" i="82" s="1"/>
  <c r="BC20" i="82" s="1"/>
  <c r="AY56" i="82"/>
  <c r="AY55" i="82" s="1"/>
  <c r="AY20" i="82" s="1"/>
  <c r="AY75" i="82"/>
  <c r="Z63" i="48"/>
  <c r="Z65" i="48" s="1"/>
  <c r="K47" i="82"/>
  <c r="K46" i="82" s="1"/>
  <c r="BA75" i="82"/>
  <c r="BA56" i="82"/>
  <c r="BA55" i="82" s="1"/>
  <c r="BA20" i="82" s="1"/>
  <c r="BB75" i="82"/>
  <c r="BB56" i="82"/>
  <c r="BB55" i="82" s="1"/>
  <c r="BB20" i="82" s="1"/>
  <c r="W35" i="48"/>
  <c r="W23" i="48"/>
  <c r="X38" i="50"/>
  <c r="X39" i="50" s="1"/>
  <c r="X51" i="52" s="1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75" i="82"/>
  <c r="BG56" i="82"/>
  <c r="BG55" i="82" s="1"/>
  <c r="BG20" i="82" s="1"/>
  <c r="BJ75" i="82"/>
  <c r="BJ56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75" i="82"/>
  <c r="BH56" i="82"/>
  <c r="BH55" i="82" s="1"/>
  <c r="BH20" i="82" s="1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W21" i="48" l="1"/>
  <c r="Q35" i="48"/>
  <c r="Q34" i="48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38" i="50"/>
  <c r="R39" i="50" s="1"/>
  <c r="R51" i="52" s="1"/>
  <c r="Q21" i="71"/>
  <c r="R111" i="59"/>
  <c r="AW31" i="82"/>
  <c r="AW16" i="82" s="1"/>
  <c r="AW30" i="52" s="1"/>
  <c r="AW32" i="82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N32" i="82"/>
  <c r="AU31" i="82"/>
  <c r="AU16" i="82" s="1"/>
  <c r="AU30" i="52" s="1"/>
  <c r="AH8" i="48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75" i="82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75" i="82"/>
  <c r="AX74" i="82"/>
  <c r="AX65" i="82"/>
  <c r="AX55" i="82"/>
  <c r="AX20" i="82" s="1"/>
  <c r="AQ75" i="82"/>
  <c r="AQ56" i="82"/>
  <c r="AL46" i="82"/>
  <c r="AK27" i="82"/>
  <c r="AK92" i="82"/>
  <c r="AK46" i="82"/>
  <c r="AT56" i="82"/>
  <c r="AT75" i="82"/>
  <c r="BD74" i="82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S25" i="50"/>
  <c r="P47" i="50" s="1"/>
  <c r="Q30" i="50" s="1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81" i="82" s="1"/>
  <c r="BD65" i="82"/>
  <c r="BD67" i="82" s="1"/>
  <c r="BD21" i="82" s="1"/>
  <c r="BD37" i="52" s="1"/>
  <c r="W47" i="50"/>
  <c r="X30" i="50" s="1"/>
  <c r="BE74" i="82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81" i="82" s="1"/>
  <c r="AZ74" i="82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81" i="82" s="1"/>
  <c r="BJ26" i="48"/>
  <c r="BL115" i="59" s="1"/>
  <c r="BC74" i="82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BC114" i="59"/>
  <c r="BA7" i="52"/>
  <c r="V88" i="48"/>
  <c r="BA74" i="82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M36" i="52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81" i="82" s="1"/>
  <c r="BJ7" i="52"/>
  <c r="BL114" i="59"/>
  <c r="BL116" i="59" s="1"/>
  <c r="BJ28" i="48"/>
  <c r="R63" i="48"/>
  <c r="R65" i="48" s="1"/>
  <c r="W7" i="52"/>
  <c r="W28" i="48"/>
  <c r="Y114" i="59"/>
  <c r="W34" i="48"/>
  <c r="V47" i="50"/>
  <c r="S114" i="59"/>
  <c r="S116" i="59" s="1"/>
  <c r="Q7" i="52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81" i="82" s="1"/>
  <c r="V35" i="82" l="1"/>
  <c r="Q28" i="48"/>
  <c r="Y26" i="48"/>
  <c r="AA115" i="59" s="1"/>
  <c r="AZ67" i="82"/>
  <c r="AZ21" i="82" s="1"/>
  <c r="BA68" i="82"/>
  <c r="AO86" i="82"/>
  <c r="AX32" i="82"/>
  <c r="AX79" i="82"/>
  <c r="AX81" i="82" s="1"/>
  <c r="AS86" i="82"/>
  <c r="AV32" i="82"/>
  <c r="AN86" i="82"/>
  <c r="AW86" i="82"/>
  <c r="AU32" i="82"/>
  <c r="AP86" i="82"/>
  <c r="AN36" i="52"/>
  <c r="AM30" i="52"/>
  <c r="I7" i="82"/>
  <c r="F39" i="52" s="1"/>
  <c r="AM32" i="82"/>
  <c r="AM86" i="82"/>
  <c r="AR86" i="82"/>
  <c r="AQ86" i="82"/>
  <c r="AT86" i="82"/>
  <c r="AU86" i="82"/>
  <c r="AX86" i="82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0" i="50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BA28" i="48"/>
  <c r="BE116" i="59"/>
  <c r="BF68" i="82"/>
  <c r="BD68" i="82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K116" i="59" s="1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61" i="82"/>
  <c r="AI75" i="82"/>
  <c r="AI86" i="82" s="1"/>
  <c r="AI55" i="82"/>
  <c r="AI20" i="82" s="1"/>
  <c r="AI36" i="52" s="1"/>
  <c r="AS47" i="50"/>
  <c r="AT30" i="50" s="1"/>
  <c r="AT34" i="50" s="1"/>
  <c r="D109" i="49"/>
  <c r="AH44" i="48"/>
  <c r="AV67" i="82"/>
  <c r="AV21" i="82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AQ55" i="82"/>
  <c r="AQ20" i="82" s="1"/>
  <c r="AX36" i="52"/>
  <c r="AX36" i="82"/>
  <c r="D46" i="49"/>
  <c r="AR38" i="48"/>
  <c r="AR40" i="48" s="1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U65" i="82"/>
  <c r="AU67" i="82" s="1"/>
  <c r="AU21" i="82" s="1"/>
  <c r="AA63" i="48"/>
  <c r="AA65" i="48" s="1"/>
  <c r="AX114" i="59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K19" i="82"/>
  <c r="AK35" i="82" s="1"/>
  <c r="AK51" i="82"/>
  <c r="AR44" i="48"/>
  <c r="D119" i="49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6" i="82"/>
  <c r="AH109" i="82" s="1"/>
  <c r="AH110" i="82" s="1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44" i="48"/>
  <c r="D122" i="49"/>
  <c r="AO34" i="48"/>
  <c r="D116" i="49"/>
  <c r="AO44" i="48"/>
  <c r="AV74" i="82"/>
  <c r="AO74" i="82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N30" i="50" s="1"/>
  <c r="N34" i="50" s="1"/>
  <c r="BD28" i="48"/>
  <c r="BD29" i="48" s="1"/>
  <c r="BF117" i="59" s="1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AN69" i="82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S115" i="82" l="1"/>
  <c r="S119" i="82" s="1"/>
  <c r="S121" i="82" s="1"/>
  <c r="S123" i="82" s="1"/>
  <c r="S30" i="82" s="1"/>
  <c r="Y106" i="82"/>
  <c r="AX116" i="59"/>
  <c r="T115" i="82"/>
  <c r="T119" i="82" s="1"/>
  <c r="T121" i="82" s="1"/>
  <c r="T123" i="82" s="1"/>
  <c r="T30" i="82" s="1"/>
  <c r="AZ116" i="59"/>
  <c r="W74" i="82"/>
  <c r="W79" i="82" s="1"/>
  <c r="W81" i="82" s="1"/>
  <c r="AY37" i="52"/>
  <c r="AQ79" i="82"/>
  <c r="AQ81" i="82" s="1"/>
  <c r="AO79" i="82"/>
  <c r="AO81" i="82" s="1"/>
  <c r="AU79" i="82"/>
  <c r="AU81" i="82" s="1"/>
  <c r="AM79" i="82"/>
  <c r="AM81" i="82" s="1"/>
  <c r="AV79" i="82"/>
  <c r="AV81" i="82" s="1"/>
  <c r="AT79" i="82"/>
  <c r="AT81" i="82" s="1"/>
  <c r="AP79" i="82"/>
  <c r="AP81" i="82" s="1"/>
  <c r="AS79" i="82"/>
  <c r="AS81" i="82" s="1"/>
  <c r="AW79" i="82"/>
  <c r="AW81" i="82" s="1"/>
  <c r="AR79" i="82"/>
  <c r="AR81" i="82" s="1"/>
  <c r="AN37" i="52"/>
  <c r="AN79" i="82"/>
  <c r="AN81" i="82" s="1"/>
  <c r="AU68" i="82"/>
  <c r="AR68" i="82"/>
  <c r="AQ67" i="82"/>
  <c r="AQ21" i="82" s="1"/>
  <c r="AQ37" i="52" s="1"/>
  <c r="AR37" i="82"/>
  <c r="AH28" i="48"/>
  <c r="AH29" i="48" s="1"/>
  <c r="AJ117" i="59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F15" i="92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Y109" i="82"/>
  <c r="Y110" i="82" s="1"/>
  <c r="AL115" i="82"/>
  <c r="AV37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R69" i="82"/>
  <c r="AD115" i="82"/>
  <c r="AO67" i="82"/>
  <c r="AO21" i="82" s="1"/>
  <c r="AO68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C106" i="82"/>
  <c r="AP37" i="52"/>
  <c r="AP37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69" i="82"/>
  <c r="AO10" i="52"/>
  <c r="AQ125" i="59"/>
  <c r="AQ127" i="59" s="1"/>
  <c r="AC37" i="52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U116" i="59" s="1"/>
  <c r="AS28" i="48"/>
  <c r="AS29" i="48" s="1"/>
  <c r="AU117" i="59" s="1"/>
  <c r="AR8" i="52"/>
  <c r="AT120" i="59"/>
  <c r="AT122" i="59" s="1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69" i="82"/>
  <c r="BF118" i="49"/>
  <c r="BN118" i="49" s="1"/>
  <c r="AT118" i="49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Y36" i="82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J120" i="59"/>
  <c r="AH8" i="52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69" i="82"/>
  <c r="AW37" i="82"/>
  <c r="AW37" i="52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S122" i="59" s="1"/>
  <c r="AQ8" i="52"/>
  <c r="Y34" i="50"/>
  <c r="Y42" i="50" s="1"/>
  <c r="K44" i="48"/>
  <c r="M125" i="59" s="1"/>
  <c r="D13" i="49"/>
  <c r="F38" i="50"/>
  <c r="F39" i="50" s="1"/>
  <c r="F51" i="52" s="1"/>
  <c r="AU10" i="52"/>
  <c r="AW125" i="59"/>
  <c r="AW127" i="59" s="1"/>
  <c r="S106" i="82"/>
  <c r="S108" i="82" s="1"/>
  <c r="S29" i="82" s="1"/>
  <c r="S31" i="82" s="1"/>
  <c r="AC68" i="82"/>
  <c r="AC6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37" i="52"/>
  <c r="AJ108" i="82"/>
  <c r="AJ29" i="82" s="1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A28" i="48"/>
  <c r="AA29" i="48" s="1"/>
  <c r="AC117" i="59" s="1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Z108" i="82" l="1"/>
  <c r="Z29" i="82" s="1"/>
  <c r="T31" i="82"/>
  <c r="T16" i="82" s="1"/>
  <c r="T30" i="52" s="1"/>
  <c r="Z31" i="82"/>
  <c r="U31" i="82"/>
  <c r="U16" i="82" s="1"/>
  <c r="U30" i="52" s="1"/>
  <c r="W68" i="82"/>
  <c r="W69" i="82" s="1"/>
  <c r="V36" i="82"/>
  <c r="AS129" i="59"/>
  <c r="AQ20" i="52" s="1"/>
  <c r="AE108" i="82"/>
  <c r="AE29" i="82" s="1"/>
  <c r="AQ37" i="82"/>
  <c r="Y35" i="50"/>
  <c r="AI108" i="82"/>
  <c r="AI29" i="82" s="1"/>
  <c r="AI37" i="82" s="1"/>
  <c r="AA34" i="50"/>
  <c r="AL74" i="82"/>
  <c r="AL79" i="82" s="1"/>
  <c r="AL81" i="82" s="1"/>
  <c r="Z16" i="82"/>
  <c r="Z30" i="52" s="1"/>
  <c r="Z32" i="82"/>
  <c r="AJ74" i="82"/>
  <c r="AK74" i="82"/>
  <c r="AE31" i="82"/>
  <c r="AE16" i="82" s="1"/>
  <c r="AE30" i="5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Z37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BL51" i="49"/>
  <c r="BN51" i="49" s="1"/>
  <c r="AE55" i="82"/>
  <c r="AE20" i="82" s="1"/>
  <c r="AE36" i="52" s="1"/>
  <c r="V67" i="82"/>
  <c r="V21" i="82" s="1"/>
  <c r="AO69" i="82"/>
  <c r="T55" i="82"/>
  <c r="T20" i="82" s="1"/>
  <c r="T36" i="52" s="1"/>
  <c r="BJ49" i="49"/>
  <c r="BN49" i="49" s="1"/>
  <c r="AX49" i="49"/>
  <c r="P31" i="82"/>
  <c r="P16" i="82" s="1"/>
  <c r="P30" i="52" s="1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K79" i="82"/>
  <c r="AK81" i="82" s="1"/>
  <c r="AH65" i="82"/>
  <c r="AH67" i="82" s="1"/>
  <c r="AH21" i="82" s="1"/>
  <c r="AO37" i="52"/>
  <c r="AO37" i="82"/>
  <c r="AU8" i="52"/>
  <c r="AW120" i="59"/>
  <c r="AW122" i="59" s="1"/>
  <c r="AW129" i="59" s="1"/>
  <c r="R55" i="82"/>
  <c r="R20" i="82" s="1"/>
  <c r="AX13" i="52"/>
  <c r="AM1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E32" i="82"/>
  <c r="AN8" i="52"/>
  <c r="AP120" i="59"/>
  <c r="AP122" i="59" s="1"/>
  <c r="AE74" i="82"/>
  <c r="X36" i="8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BC42" i="49"/>
  <c r="BN42" i="49" s="1"/>
  <c r="AQ42" i="49"/>
  <c r="BD43" i="49"/>
  <c r="BN43" i="49" s="1"/>
  <c r="AR43" i="49"/>
  <c r="AI8" i="52"/>
  <c r="AK120" i="59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37" i="52"/>
  <c r="AH74" i="82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G21" i="59" s="1"/>
  <c r="F31" i="116" s="1"/>
  <c r="AA10" i="52"/>
  <c r="AS37" i="52"/>
  <c r="AS37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P32" i="82" l="1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X132" i="82" s="1"/>
  <c r="AX12" i="82" s="1"/>
  <c r="AP87" i="82"/>
  <c r="AP88" i="82" s="1"/>
  <c r="BJ87" i="82"/>
  <c r="BB87" i="82"/>
  <c r="AW87" i="82"/>
  <c r="AW88" i="82" s="1"/>
  <c r="AO87" i="82"/>
  <c r="AO88" i="82" s="1"/>
  <c r="BI87" i="82"/>
  <c r="BA87" i="82"/>
  <c r="AV87" i="82"/>
  <c r="AV88" i="82" s="1"/>
  <c r="AV132" i="82" s="1"/>
  <c r="AV12" i="82" s="1"/>
  <c r="AN87" i="82"/>
  <c r="AN88" i="82" s="1"/>
  <c r="BH87" i="82"/>
  <c r="AZ87" i="82"/>
  <c r="AU87" i="82"/>
  <c r="AU88" i="82" s="1"/>
  <c r="AM87" i="82"/>
  <c r="AM88" i="82" s="1"/>
  <c r="BG87" i="82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B82" i="82"/>
  <c r="AQ82" i="82"/>
  <c r="AQ83" i="82" s="1"/>
  <c r="BI82" i="82"/>
  <c r="BA82" i="82"/>
  <c r="AX82" i="82"/>
  <c r="AX83" i="82" s="1"/>
  <c r="AP82" i="82"/>
  <c r="AP83" i="82" s="1"/>
  <c r="BH82" i="82"/>
  <c r="AZ82" i="82"/>
  <c r="AR7" i="92"/>
  <c r="U37" i="82"/>
  <c r="AD37" i="82"/>
  <c r="AD37" i="52"/>
  <c r="AA42" i="50"/>
  <c r="AA35" i="50"/>
  <c r="E10" i="50" s="1"/>
  <c r="E16" i="50" s="1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Y7" i="92"/>
  <c r="AX20" i="52"/>
  <c r="AR20" i="52"/>
  <c r="AS7" i="9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L87" i="82"/>
  <c r="L88" i="82" s="1"/>
  <c r="L45" i="48"/>
  <c r="K28" i="51"/>
  <c r="J82" i="82"/>
  <c r="J83" i="82" s="1"/>
  <c r="J41" i="48"/>
  <c r="BG139" i="49"/>
  <c r="BG141" i="49" s="1"/>
  <c r="BN83" i="49"/>
  <c r="AQ45" i="48"/>
  <c r="AM126" i="59"/>
  <c r="AM127" i="59" s="1"/>
  <c r="AK11" i="52"/>
  <c r="F120" i="59"/>
  <c r="D8" i="52"/>
  <c r="BI88" i="82"/>
  <c r="BI45" i="48"/>
  <c r="K27" i="51"/>
  <c r="E47" i="51"/>
  <c r="E125" i="59"/>
  <c r="C10" i="52"/>
  <c r="BK44" i="48"/>
  <c r="AO45" i="48"/>
  <c r="AK82" i="82"/>
  <c r="AK83" i="82" s="1"/>
  <c r="AK132" i="82" s="1"/>
  <c r="AK12" i="82" s="1"/>
  <c r="AK41" i="48"/>
  <c r="AK90" i="48" s="1"/>
  <c r="BG88" i="82"/>
  <c r="BG45" i="48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E22" i="116"/>
  <c r="F13" i="59"/>
  <c r="E23" i="116" s="1"/>
  <c r="BB83" i="82"/>
  <c r="BB41" i="48"/>
  <c r="M132" i="82"/>
  <c r="M12" i="82" s="1"/>
  <c r="BI83" i="82"/>
  <c r="BI41" i="48"/>
  <c r="AJ66" i="49"/>
  <c r="AJ68" i="49" s="1"/>
  <c r="N32" i="82"/>
  <c r="AC82" i="82"/>
  <c r="AC83" i="82" s="1"/>
  <c r="AC41" i="48"/>
  <c r="Q87" i="82"/>
  <c r="Q88" i="82" s="1"/>
  <c r="Q45" i="48"/>
  <c r="BJ83" i="82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I91" i="48"/>
  <c r="AI86" i="48"/>
  <c r="AI92" i="48" s="1"/>
  <c r="V82" i="82"/>
  <c r="V83" i="82" s="1"/>
  <c r="V41" i="48"/>
  <c r="AR45" i="48"/>
  <c r="J87" i="82"/>
  <c r="J88" i="82" s="1"/>
  <c r="J45" i="48"/>
  <c r="J91" i="48" s="1"/>
  <c r="BD139" i="49"/>
  <c r="BD141" i="49" s="1"/>
  <c r="BN80" i="49"/>
  <c r="AW41" i="48"/>
  <c r="AW90" i="48" s="1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T45" i="48"/>
  <c r="E35" i="50"/>
  <c r="E42" i="50"/>
  <c r="BB88" i="82"/>
  <c r="BB45" i="48"/>
  <c r="AV45" i="48"/>
  <c r="AS45" i="48"/>
  <c r="R9" i="52"/>
  <c r="T121" i="59"/>
  <c r="T122" i="59" s="1"/>
  <c r="R91" i="48"/>
  <c r="R87" i="48"/>
  <c r="R93" i="48" s="1"/>
  <c r="R86" i="48"/>
  <c r="R92" i="48" s="1"/>
  <c r="BJ88" i="82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F22" i="82"/>
  <c r="F23" i="82" s="1"/>
  <c r="T82" i="82"/>
  <c r="T83" i="82" s="1"/>
  <c r="T41" i="48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BG41" i="48"/>
  <c r="AX45" i="48"/>
  <c r="AR132" i="82" l="1"/>
  <c r="AR12" i="82" s="1"/>
  <c r="AQ132" i="82"/>
  <c r="AQ12" i="82" s="1"/>
  <c r="AM132" i="82"/>
  <c r="AM12" i="82" s="1"/>
  <c r="AM32" i="52" s="1"/>
  <c r="AO132" i="82"/>
  <c r="AO12" i="82" s="1"/>
  <c r="AO32" i="52" s="1"/>
  <c r="AX133" i="82"/>
  <c r="AX13" i="82" s="1"/>
  <c r="AX28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Q32" i="52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R32" i="52"/>
  <c r="AR14" i="82"/>
  <c r="AR31" i="5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X32" i="52"/>
  <c r="AR22" i="82"/>
  <c r="AR133" i="82"/>
  <c r="AR13" i="82" s="1"/>
  <c r="AR28" i="52" s="1"/>
  <c r="AN132" i="82"/>
  <c r="AN12" i="82" s="1"/>
  <c r="AP132" i="82"/>
  <c r="AP12" i="82" s="1"/>
  <c r="AI9" i="52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BA41" i="48"/>
  <c r="AC49" i="68"/>
  <c r="AA26" i="92"/>
  <c r="AA28" i="92" s="1"/>
  <c r="AA20" i="92"/>
  <c r="N7" i="92"/>
  <c r="M20" i="52"/>
  <c r="BK65" i="82"/>
  <c r="BA88" i="82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E45" i="48"/>
  <c r="BH88" i="82"/>
  <c r="BH45" i="48"/>
  <c r="BC83" i="82"/>
  <c r="BC41" i="48"/>
  <c r="AF82" i="82"/>
  <c r="AF83" i="82" s="1"/>
  <c r="AF132" i="82" s="1"/>
  <c r="AF12" i="82" s="1"/>
  <c r="AF41" i="48"/>
  <c r="AF90" i="48" s="1"/>
  <c r="BD88" i="82"/>
  <c r="BD45" i="48"/>
  <c r="BK77" i="48"/>
  <c r="C88" i="48"/>
  <c r="AE90" i="48"/>
  <c r="AE11" i="52"/>
  <c r="AG126" i="59"/>
  <c r="AG127" i="59" s="1"/>
  <c r="AT126" i="59"/>
  <c r="AR11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8" i="82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41" i="48"/>
  <c r="AS90" i="48" s="1"/>
  <c r="AV41" i="48"/>
  <c r="AV90" i="48" s="1"/>
  <c r="AH22" i="82"/>
  <c r="AH133" i="82"/>
  <c r="AH13" i="82" s="1"/>
  <c r="AH28" i="52" s="1"/>
  <c r="J22" i="82"/>
  <c r="BL66" i="50"/>
  <c r="BN68" i="50" s="1"/>
  <c r="BL43" i="50"/>
  <c r="J14" i="82" l="1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/>
  <c r="AT38" i="52" s="1"/>
  <c r="AT38" i="82"/>
  <c r="AV14" i="82"/>
  <c r="AV31" i="52" s="1"/>
  <c r="AU32" i="52"/>
  <c r="AU14" i="82"/>
  <c r="AU31" i="52" s="1"/>
  <c r="AQ14" i="82"/>
  <c r="AQ31" i="52" s="1"/>
  <c r="AX23" i="82"/>
  <c r="AX39" i="52"/>
  <c r="AX24" i="82"/>
  <c r="AX38" i="52" s="1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AA32" i="82"/>
  <c r="H18" i="59"/>
  <c r="G28" i="116" s="1"/>
  <c r="AO129" i="59"/>
  <c r="N39" i="82"/>
  <c r="AH14" i="82"/>
  <c r="AH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AZ45" i="48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AZ41" i="48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W129" i="59"/>
  <c r="AG51" i="68"/>
  <c r="AG50" i="68"/>
  <c r="W20" i="92"/>
  <c r="Y49" i="68"/>
  <c r="W26" i="92"/>
  <c r="W28" i="92" s="1"/>
  <c r="AC20" i="52" l="1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AD24" i="82" l="1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J6" i="82" l="1"/>
  <c r="F43" i="52" s="1"/>
  <c r="F38" i="52"/>
  <c r="BK13" i="52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AG209" i="6" l="1"/>
  <c r="BK209" i="6"/>
  <c r="U209" i="6"/>
  <c r="Q209" i="6"/>
  <c r="AM210" i="6"/>
  <c r="AJ150" i="59" s="1"/>
  <c r="AJ154" i="59" s="1"/>
  <c r="AK209" i="6"/>
  <c r="AK562" i="6" s="1"/>
  <c r="BN210" i="6"/>
  <c r="X210" i="6"/>
  <c r="K164" i="91"/>
  <c r="K37" i="92" s="1"/>
  <c r="Z210" i="6"/>
  <c r="Z223" i="6" s="1"/>
  <c r="BF209" i="6"/>
  <c r="AO209" i="6"/>
  <c r="AO562" i="6" s="1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AM220" i="6" l="1"/>
  <c r="AO210" i="6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I563" i="6" l="1"/>
  <c r="BI565" i="6" s="1"/>
  <c r="M164" i="91"/>
  <c r="M37" i="92" s="1"/>
  <c r="AH553" i="6"/>
  <c r="BJ223" i="6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AT21" i="52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AV207" i="59" l="1"/>
  <c r="P164" i="91"/>
  <c r="AG167" i="59"/>
  <c r="AG169" i="59" s="1"/>
  <c r="AG205" i="59" s="1"/>
  <c r="AG207" i="59" s="1"/>
  <c r="U167" i="59"/>
  <c r="U169" i="59" s="1"/>
  <c r="U205" i="59" s="1"/>
  <c r="S21" i="52" s="1"/>
  <c r="BA232" i="6"/>
  <c r="BA570" i="6" s="1"/>
  <c r="I207" i="59"/>
  <c r="H42" i="71" s="1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AX570" i="6" s="1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AF8" i="92" l="1"/>
  <c r="H35" i="64"/>
  <c r="U207" i="59"/>
  <c r="BC9" i="92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F69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A8" i="92" l="1"/>
  <c r="BC45" i="64"/>
  <c r="BB207" i="59"/>
  <c r="AZ22" i="52" s="1"/>
  <c r="BD566" i="6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F13" i="9" l="1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3" i="111" l="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<sst xmlns="http://schemas.openxmlformats.org/spreadsheetml/2006/main" count="7631" uniqueCount="1247">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</sst>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-8198115.307291666</c:v>
                </c:pt>
                <c:pt idx="26">
                  <c:v>-8144445.9184583323</c:v>
                </c:pt>
                <c:pt idx="27">
                  <c:v>-8120484.8020583335</c:v>
                </c:pt>
                <c:pt idx="28">
                  <c:v>-8142589.8020583335</c:v>
                </c:pt>
                <c:pt idx="29">
                  <c:v>-8105048.8999583339</c:v>
                </c:pt>
                <c:pt idx="30">
                  <c:v>-8093507.7835583333</c:v>
                </c:pt>
                <c:pt idx="31">
                  <c:v>-8121839.8020583335</c:v>
                </c:pt>
                <c:pt idx="32">
                  <c:v>-8108848.8999583339</c:v>
                </c:pt>
                <c:pt idx="33">
                  <c:v>-8138325.9184583323</c:v>
                </c:pt>
                <c:pt idx="34">
                  <c:v>-8158930.9184583323</c:v>
                </c:pt>
                <c:pt idx="35">
                  <c:v>-8138325.9184583323</c:v>
                </c:pt>
                <c:pt idx="36">
                  <c:v>-8195099.2676583333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-8558380.140625</c:v>
                </c:pt>
                <c:pt idx="26">
                  <c:v>-8525548.7351249997</c:v>
                </c:pt>
                <c:pt idx="27">
                  <c:v>-8247451.5887250006</c:v>
                </c:pt>
                <c:pt idx="28">
                  <c:v>-8184808.4687250005</c:v>
                </c:pt>
                <c:pt idx="29">
                  <c:v>-8247268.4966250006</c:v>
                </c:pt>
                <c:pt idx="30">
                  <c:v>-8132520.5702249995</c:v>
                </c:pt>
                <c:pt idx="31">
                  <c:v>-7935332.4187250007</c:v>
                </c:pt>
                <c:pt idx="32">
                  <c:v>-8119137.4966250006</c:v>
                </c:pt>
                <c:pt idx="33">
                  <c:v>-7907841.5351249985</c:v>
                </c:pt>
                <c:pt idx="34">
                  <c:v>-8157172.5851249993</c:v>
                </c:pt>
                <c:pt idx="35">
                  <c:v>-8004636.5851249993</c:v>
                </c:pt>
                <c:pt idx="36">
                  <c:v>-8056368.5743249999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-8198115.307291666</c:v>
                </c:pt>
                <c:pt idx="26">
                  <c:v>-8144445.9184583323</c:v>
                </c:pt>
                <c:pt idx="27">
                  <c:v>-8120484.8020583335</c:v>
                </c:pt>
                <c:pt idx="28">
                  <c:v>-8142589.8020583335</c:v>
                </c:pt>
                <c:pt idx="29">
                  <c:v>-8105048.8999583339</c:v>
                </c:pt>
                <c:pt idx="30">
                  <c:v>-8093507.7835583333</c:v>
                </c:pt>
                <c:pt idx="31">
                  <c:v>-8121839.8020583335</c:v>
                </c:pt>
                <c:pt idx="32">
                  <c:v>-8108848.8999583339</c:v>
                </c:pt>
                <c:pt idx="33">
                  <c:v>-8138325.9184583323</c:v>
                </c:pt>
                <c:pt idx="34">
                  <c:v>-8158930.9184583323</c:v>
                </c:pt>
                <c:pt idx="35">
                  <c:v>-8138325.9184583323</c:v>
                </c:pt>
                <c:pt idx="36">
                  <c:v>-8195099.2676583333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-243094445.35729167</c:v>
                </c:pt>
                <c:pt idx="26">
                  <c:v>-251238891.27575001</c:v>
                </c:pt>
                <c:pt idx="27">
                  <c:v>-259359376.07780835</c:v>
                </c:pt>
                <c:pt idx="28">
                  <c:v>-267501965.87986669</c:v>
                </c:pt>
                <c:pt idx="29">
                  <c:v>-275607014.77982503</c:v>
                </c:pt>
                <c:pt idx="30">
                  <c:v>-283700522.56338334</c:v>
                </c:pt>
                <c:pt idx="31">
                  <c:v>-291822362.36544168</c:v>
                </c:pt>
                <c:pt idx="32">
                  <c:v>-299931211.26539999</c:v>
                </c:pt>
                <c:pt idx="33">
                  <c:v>-308069537.18385834</c:v>
                </c:pt>
                <c:pt idx="34">
                  <c:v>-316228468.10231668</c:v>
                </c:pt>
                <c:pt idx="35">
                  <c:v>-324366794.02077502</c:v>
                </c:pt>
                <c:pt idx="36">
                  <c:v>-332561893.28843337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-8558380.140625</c:v>
                </c:pt>
                <c:pt idx="26">
                  <c:v>-8525548.7351249997</c:v>
                </c:pt>
                <c:pt idx="27">
                  <c:v>-8247451.5887250006</c:v>
                </c:pt>
                <c:pt idx="28">
                  <c:v>-8184808.4687250005</c:v>
                </c:pt>
                <c:pt idx="29">
                  <c:v>-8247268.4966250006</c:v>
                </c:pt>
                <c:pt idx="30">
                  <c:v>-8132520.5702249995</c:v>
                </c:pt>
                <c:pt idx="31">
                  <c:v>-7935332.4187250007</c:v>
                </c:pt>
                <c:pt idx="32">
                  <c:v>-8119137.4966250006</c:v>
                </c:pt>
                <c:pt idx="33">
                  <c:v>-7907841.5351249985</c:v>
                </c:pt>
                <c:pt idx="34">
                  <c:v>-8157172.5851249993</c:v>
                </c:pt>
                <c:pt idx="35">
                  <c:v>-8004636.5851249993</c:v>
                </c:pt>
                <c:pt idx="36">
                  <c:v>-8056368.5743249999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-244009260.19062504</c:v>
                </c:pt>
                <c:pt idx="26">
                  <c:v>-252534808.92575005</c:v>
                </c:pt>
                <c:pt idx="27">
                  <c:v>-260782260.51447505</c:v>
                </c:pt>
                <c:pt idx="28">
                  <c:v>-268967068.98320007</c:v>
                </c:pt>
                <c:pt idx="29">
                  <c:v>-277214337.47982508</c:v>
                </c:pt>
                <c:pt idx="30">
                  <c:v>-285346858.05005008</c:v>
                </c:pt>
                <c:pt idx="31">
                  <c:v>-293282190.46877509</c:v>
                </c:pt>
                <c:pt idx="32">
                  <c:v>-301401327.9654001</c:v>
                </c:pt>
                <c:pt idx="33">
                  <c:v>-309309169.50052512</c:v>
                </c:pt>
                <c:pt idx="34">
                  <c:v>-317466342.08565009</c:v>
                </c:pt>
                <c:pt idx="35">
                  <c:v>-325470978.67077506</c:v>
                </c:pt>
                <c:pt idx="36">
                  <c:v>-333527347.24510008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-8198115.307291666</c:v>
                </c:pt>
                <c:pt idx="26">
                  <c:v>-8144445.9184583323</c:v>
                </c:pt>
                <c:pt idx="27">
                  <c:v>-8120484.8020583335</c:v>
                </c:pt>
                <c:pt idx="28">
                  <c:v>-8142589.8020583335</c:v>
                </c:pt>
                <c:pt idx="29">
                  <c:v>-8105048.8999583339</c:v>
                </c:pt>
                <c:pt idx="30">
                  <c:v>-8093507.7835583333</c:v>
                </c:pt>
                <c:pt idx="31">
                  <c:v>-8121839.8020583335</c:v>
                </c:pt>
                <c:pt idx="32">
                  <c:v>-8108848.8999583339</c:v>
                </c:pt>
                <c:pt idx="33">
                  <c:v>-8138325.9184583323</c:v>
                </c:pt>
                <c:pt idx="34">
                  <c:v>-8158930.9184583323</c:v>
                </c:pt>
                <c:pt idx="35">
                  <c:v>-8138325.9184583323</c:v>
                </c:pt>
                <c:pt idx="36">
                  <c:v>-8195099.2676583333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-243094445.35729167</c:v>
                </c:pt>
                <c:pt idx="26">
                  <c:v>-251238891.27575001</c:v>
                </c:pt>
                <c:pt idx="27">
                  <c:v>-259359376.07780835</c:v>
                </c:pt>
                <c:pt idx="28">
                  <c:v>-267501965.87986669</c:v>
                </c:pt>
                <c:pt idx="29">
                  <c:v>-275607014.77982503</c:v>
                </c:pt>
                <c:pt idx="30">
                  <c:v>-283700522.56338334</c:v>
                </c:pt>
                <c:pt idx="31">
                  <c:v>-291822362.36544168</c:v>
                </c:pt>
                <c:pt idx="32">
                  <c:v>-299931211.26539999</c:v>
                </c:pt>
                <c:pt idx="33">
                  <c:v>-308069537.18385834</c:v>
                </c:pt>
                <c:pt idx="34">
                  <c:v>-316228468.10231668</c:v>
                </c:pt>
                <c:pt idx="35">
                  <c:v>-324366794.02077502</c:v>
                </c:pt>
                <c:pt idx="36">
                  <c:v>-332561893.28843337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-8558380.140625</c:v>
                </c:pt>
                <c:pt idx="26">
                  <c:v>-8525548.7351249997</c:v>
                </c:pt>
                <c:pt idx="27">
                  <c:v>-8247451.5887250006</c:v>
                </c:pt>
                <c:pt idx="28">
                  <c:v>-8184808.4687250005</c:v>
                </c:pt>
                <c:pt idx="29">
                  <c:v>-8247268.4966250006</c:v>
                </c:pt>
                <c:pt idx="30">
                  <c:v>-8132520.5702249995</c:v>
                </c:pt>
                <c:pt idx="31">
                  <c:v>-7935332.4187250007</c:v>
                </c:pt>
                <c:pt idx="32">
                  <c:v>-8119137.4966250006</c:v>
                </c:pt>
                <c:pt idx="33">
                  <c:v>-7907841.5351249985</c:v>
                </c:pt>
                <c:pt idx="34">
                  <c:v>-8157172.5851249993</c:v>
                </c:pt>
                <c:pt idx="35">
                  <c:v>-8004636.5851249993</c:v>
                </c:pt>
                <c:pt idx="36">
                  <c:v>-8056368.5743249999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-244009260.19062504</c:v>
                </c:pt>
                <c:pt idx="26">
                  <c:v>-252534808.92575005</c:v>
                </c:pt>
                <c:pt idx="27">
                  <c:v>-260782260.51447505</c:v>
                </c:pt>
                <c:pt idx="28">
                  <c:v>-268967068.98320007</c:v>
                </c:pt>
                <c:pt idx="29">
                  <c:v>-277214337.47982508</c:v>
                </c:pt>
                <c:pt idx="30">
                  <c:v>-285346858.05005008</c:v>
                </c:pt>
                <c:pt idx="31">
                  <c:v>-293282190.46877509</c:v>
                </c:pt>
                <c:pt idx="32">
                  <c:v>-301401327.9654001</c:v>
                </c:pt>
                <c:pt idx="33">
                  <c:v>-309309169.50052512</c:v>
                </c:pt>
                <c:pt idx="34">
                  <c:v>-317466342.08565009</c:v>
                </c:pt>
                <c:pt idx="35">
                  <c:v>-325470978.67077506</c:v>
                </c:pt>
                <c:pt idx="36">
                  <c:v>-333527347.24510008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-87779045.540624991</c:v>
                </c:pt>
                <c:pt idx="26">
                  <c:v>-96304594.275749996</c:v>
                </c:pt>
                <c:pt idx="27">
                  <c:v>-104552045.864475</c:v>
                </c:pt>
                <c:pt idx="28">
                  <c:v>-112736854.33319999</c:v>
                </c:pt>
                <c:pt idx="29">
                  <c:v>-120984122.829825</c:v>
                </c:pt>
                <c:pt idx="30">
                  <c:v>-129116643.40005</c:v>
                </c:pt>
                <c:pt idx="31">
                  <c:v>-137051975.818775</c:v>
                </c:pt>
                <c:pt idx="32">
                  <c:v>-145171113.3154</c:v>
                </c:pt>
                <c:pt idx="33">
                  <c:v>-153078954.85052499</c:v>
                </c:pt>
                <c:pt idx="34">
                  <c:v>-161236127.43564999</c:v>
                </c:pt>
                <c:pt idx="35">
                  <c:v>-169240764.02077499</c:v>
                </c:pt>
                <c:pt idx="36">
                  <c:v>-177297132.59509999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625622.5</c:v>
                </c:pt>
                <c:pt idx="25">
                  <c:v>1011800.65</c:v>
                </c:pt>
                <c:pt idx="26">
                  <c:v>1140525.77</c:v>
                </c:pt>
                <c:pt idx="27">
                  <c:v>1140525.77</c:v>
                </c:pt>
                <c:pt idx="28">
                  <c:v>1240526.7</c:v>
                </c:pt>
                <c:pt idx="29">
                  <c:v>1369251.8199999998</c:v>
                </c:pt>
                <c:pt idx="30">
                  <c:v>1140525.77</c:v>
                </c:pt>
                <c:pt idx="31">
                  <c:v>1240526.7</c:v>
                </c:pt>
                <c:pt idx="32">
                  <c:v>1011800.65</c:v>
                </c:pt>
                <c:pt idx="33">
                  <c:v>1011800.65</c:v>
                </c:pt>
                <c:pt idx="34">
                  <c:v>1011800.65</c:v>
                </c:pt>
                <c:pt idx="35">
                  <c:v>625625.29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248122.5</c:v>
                </c:pt>
                <c:pt idx="25">
                  <c:v>400300.65</c:v>
                </c:pt>
                <c:pt idx="26">
                  <c:v>451025.77</c:v>
                </c:pt>
                <c:pt idx="27">
                  <c:v>451025.77</c:v>
                </c:pt>
                <c:pt idx="28">
                  <c:v>486526.7</c:v>
                </c:pt>
                <c:pt idx="29">
                  <c:v>537251.82000000007</c:v>
                </c:pt>
                <c:pt idx="30">
                  <c:v>451025.77</c:v>
                </c:pt>
                <c:pt idx="31">
                  <c:v>486526.7</c:v>
                </c:pt>
                <c:pt idx="32">
                  <c:v>400300.65</c:v>
                </c:pt>
                <c:pt idx="33">
                  <c:v>400300.65</c:v>
                </c:pt>
                <c:pt idx="34">
                  <c:v>400300.65</c:v>
                </c:pt>
                <c:pt idx="35">
                  <c:v>248125.28999999998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248122.5</c:v>
                </c:pt>
                <c:pt idx="25">
                  <c:v>400296</c:v>
                </c:pt>
                <c:pt idx="26">
                  <c:v>451020.5</c:v>
                </c:pt>
                <c:pt idx="27">
                  <c:v>451020.5</c:v>
                </c:pt>
                <c:pt idx="28">
                  <c:v>486520.5</c:v>
                </c:pt>
                <c:pt idx="29">
                  <c:v>537245</c:v>
                </c:pt>
                <c:pt idx="30">
                  <c:v>451020.5</c:v>
                </c:pt>
                <c:pt idx="31">
                  <c:v>486520.5</c:v>
                </c:pt>
                <c:pt idx="32">
                  <c:v>400296</c:v>
                </c:pt>
                <c:pt idx="33">
                  <c:v>400296</c:v>
                </c:pt>
                <c:pt idx="34">
                  <c:v>400296</c:v>
                </c:pt>
                <c:pt idx="35">
                  <c:v>248122.5</c:v>
                </c:pt>
                <c:pt idx="36">
                  <c:v>265126.07500000001</c:v>
                </c:pt>
                <c:pt idx="37">
                  <c:v>424001.72</c:v>
                </c:pt>
                <c:pt idx="38">
                  <c:v>475126.93500000006</c:v>
                </c:pt>
                <c:pt idx="39">
                  <c:v>475126.93500000006</c:v>
                </c:pt>
                <c:pt idx="40">
                  <c:v>526252.15</c:v>
                </c:pt>
                <c:pt idx="41">
                  <c:v>577377.36499999999</c:v>
                </c:pt>
                <c:pt idx="42">
                  <c:v>475126.93500000006</c:v>
                </c:pt>
                <c:pt idx="43">
                  <c:v>526252.15</c:v>
                </c:pt>
                <c:pt idx="44">
                  <c:v>424001.72</c:v>
                </c:pt>
                <c:pt idx="45">
                  <c:v>424001.72</c:v>
                </c:pt>
                <c:pt idx="46">
                  <c:v>424001.72</c:v>
                </c:pt>
                <c:pt idx="47">
                  <c:v>265126.07500000001</c:v>
                </c:pt>
                <c:pt idx="48">
                  <c:v>285546.89027499995</c:v>
                </c:pt>
                <c:pt idx="49">
                  <c:v>455208.83042499999</c:v>
                </c:pt>
                <c:pt idx="50">
                  <c:v>503485.82045</c:v>
                </c:pt>
                <c:pt idx="51">
                  <c:v>503485.82045</c:v>
                </c:pt>
                <c:pt idx="52">
                  <c:v>560539.8004999999</c:v>
                </c:pt>
                <c:pt idx="53">
                  <c:v>612093.78055000002</c:v>
                </c:pt>
                <c:pt idx="54">
                  <c:v>503485.82045</c:v>
                </c:pt>
                <c:pt idx="55">
                  <c:v>560539.8004999999</c:v>
                </c:pt>
                <c:pt idx="56">
                  <c:v>455208.83042499999</c:v>
                </c:pt>
                <c:pt idx="57">
                  <c:v>455208.83042499999</c:v>
                </c:pt>
                <c:pt idx="58">
                  <c:v>455208.83042499999</c:v>
                </c:pt>
                <c:pt idx="59">
                  <c:v>285546.89027499995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91311.25</c:v>
                </c:pt>
                <c:pt idx="25">
                  <c:v>149398</c:v>
                </c:pt>
                <c:pt idx="26">
                  <c:v>168760.25</c:v>
                </c:pt>
                <c:pt idx="27">
                  <c:v>168760.25</c:v>
                </c:pt>
                <c:pt idx="28">
                  <c:v>185260.25</c:v>
                </c:pt>
                <c:pt idx="29">
                  <c:v>204622.5</c:v>
                </c:pt>
                <c:pt idx="30">
                  <c:v>168760.25</c:v>
                </c:pt>
                <c:pt idx="31">
                  <c:v>185260.25</c:v>
                </c:pt>
                <c:pt idx="32">
                  <c:v>149398</c:v>
                </c:pt>
                <c:pt idx="33">
                  <c:v>149398</c:v>
                </c:pt>
                <c:pt idx="34">
                  <c:v>149398</c:v>
                </c:pt>
                <c:pt idx="35">
                  <c:v>91311.25</c:v>
                </c:pt>
                <c:pt idx="36">
                  <c:v>97813.037500000006</c:v>
                </c:pt>
                <c:pt idx="37">
                  <c:v>162000.85999999999</c:v>
                </c:pt>
                <c:pt idx="38">
                  <c:v>181563.4675</c:v>
                </c:pt>
                <c:pt idx="39">
                  <c:v>181563.4675</c:v>
                </c:pt>
                <c:pt idx="40">
                  <c:v>201126.07500000001</c:v>
                </c:pt>
                <c:pt idx="41">
                  <c:v>220688.6825</c:v>
                </c:pt>
                <c:pt idx="42">
                  <c:v>181563.4675</c:v>
                </c:pt>
                <c:pt idx="43">
                  <c:v>201126.07500000001</c:v>
                </c:pt>
                <c:pt idx="44">
                  <c:v>162000.85999999999</c:v>
                </c:pt>
                <c:pt idx="45">
                  <c:v>162000.85999999999</c:v>
                </c:pt>
                <c:pt idx="46">
                  <c:v>162000.85999999999</c:v>
                </c:pt>
                <c:pt idx="47">
                  <c:v>97813.037500000006</c:v>
                </c:pt>
                <c:pt idx="48">
                  <c:v>104384.950125</c:v>
                </c:pt>
                <c:pt idx="49">
                  <c:v>169215.92019999999</c:v>
                </c:pt>
                <c:pt idx="50">
                  <c:v>188992.910225</c:v>
                </c:pt>
                <c:pt idx="51">
                  <c:v>188992.910225</c:v>
                </c:pt>
                <c:pt idx="52">
                  <c:v>214269.90025000001</c:v>
                </c:pt>
                <c:pt idx="53">
                  <c:v>234046.89027500001</c:v>
                </c:pt>
                <c:pt idx="54">
                  <c:v>188992.910225</c:v>
                </c:pt>
                <c:pt idx="55">
                  <c:v>214269.90025000001</c:v>
                </c:pt>
                <c:pt idx="56">
                  <c:v>169215.92019999999</c:v>
                </c:pt>
                <c:pt idx="57">
                  <c:v>169215.92019999999</c:v>
                </c:pt>
                <c:pt idx="58">
                  <c:v>169215.92019999999</c:v>
                </c:pt>
                <c:pt idx="59">
                  <c:v>104384.950125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156811.25</c:v>
                </c:pt>
                <c:pt idx="25">
                  <c:v>250898</c:v>
                </c:pt>
                <c:pt idx="26">
                  <c:v>282260.25</c:v>
                </c:pt>
                <c:pt idx="27">
                  <c:v>282260.25</c:v>
                </c:pt>
                <c:pt idx="28">
                  <c:v>301260.25</c:v>
                </c:pt>
                <c:pt idx="29">
                  <c:v>332622.5</c:v>
                </c:pt>
                <c:pt idx="30">
                  <c:v>282260.25</c:v>
                </c:pt>
                <c:pt idx="31">
                  <c:v>301260.25</c:v>
                </c:pt>
                <c:pt idx="32">
                  <c:v>250898</c:v>
                </c:pt>
                <c:pt idx="33">
                  <c:v>250898</c:v>
                </c:pt>
                <c:pt idx="34">
                  <c:v>250898</c:v>
                </c:pt>
                <c:pt idx="35">
                  <c:v>156811.25</c:v>
                </c:pt>
                <c:pt idx="36">
                  <c:v>167313.03750000001</c:v>
                </c:pt>
                <c:pt idx="37">
                  <c:v>262000.86</c:v>
                </c:pt>
                <c:pt idx="38">
                  <c:v>293563.46750000003</c:v>
                </c:pt>
                <c:pt idx="39">
                  <c:v>293563.46750000003</c:v>
                </c:pt>
                <c:pt idx="40">
                  <c:v>325126.07500000001</c:v>
                </c:pt>
                <c:pt idx="41">
                  <c:v>356688.6825</c:v>
                </c:pt>
                <c:pt idx="42">
                  <c:v>293563.46750000003</c:v>
                </c:pt>
                <c:pt idx="43">
                  <c:v>325126.07500000001</c:v>
                </c:pt>
                <c:pt idx="44">
                  <c:v>262000.86</c:v>
                </c:pt>
                <c:pt idx="45">
                  <c:v>262000.86</c:v>
                </c:pt>
                <c:pt idx="46">
                  <c:v>262000.86</c:v>
                </c:pt>
                <c:pt idx="47">
                  <c:v>167313.03750000001</c:v>
                </c:pt>
                <c:pt idx="48">
                  <c:v>181161.94015000001</c:v>
                </c:pt>
                <c:pt idx="49">
                  <c:v>285992.910225</c:v>
                </c:pt>
                <c:pt idx="50">
                  <c:v>314492.910225</c:v>
                </c:pt>
                <c:pt idx="51">
                  <c:v>314492.910225</c:v>
                </c:pt>
                <c:pt idx="52">
                  <c:v>346269.90025000001</c:v>
                </c:pt>
                <c:pt idx="53">
                  <c:v>378046.89027500001</c:v>
                </c:pt>
                <c:pt idx="54">
                  <c:v>314492.910225</c:v>
                </c:pt>
                <c:pt idx="55">
                  <c:v>346269.90025000001</c:v>
                </c:pt>
                <c:pt idx="56">
                  <c:v>285992.910225</c:v>
                </c:pt>
                <c:pt idx="57">
                  <c:v>285992.910225</c:v>
                </c:pt>
                <c:pt idx="58">
                  <c:v>285992.910225</c:v>
                </c:pt>
                <c:pt idx="59">
                  <c:v>181161.94015000001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6203.0625</c:v>
                </c:pt>
                <c:pt idx="25">
                  <c:v>10007.516250000001</c:v>
                </c:pt>
                <c:pt idx="26">
                  <c:v>11275.644250000001</c:v>
                </c:pt>
                <c:pt idx="27">
                  <c:v>11275.644250000001</c:v>
                </c:pt>
                <c:pt idx="28">
                  <c:v>12163.167500000001</c:v>
                </c:pt>
                <c:pt idx="29">
                  <c:v>13431.295500000002</c:v>
                </c:pt>
                <c:pt idx="30">
                  <c:v>11275.644250000001</c:v>
                </c:pt>
                <c:pt idx="31">
                  <c:v>12163.167500000001</c:v>
                </c:pt>
                <c:pt idx="32">
                  <c:v>10007.516250000001</c:v>
                </c:pt>
                <c:pt idx="33">
                  <c:v>10007.516250000001</c:v>
                </c:pt>
                <c:pt idx="34">
                  <c:v>10007.516250000001</c:v>
                </c:pt>
                <c:pt idx="35">
                  <c:v>6203.1322499999997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6406203.0625</c:v>
                </c:pt>
                <c:pt idx="25">
                  <c:v>6410007.5162500003</c:v>
                </c:pt>
                <c:pt idx="26">
                  <c:v>6411275.6442499999</c:v>
                </c:pt>
                <c:pt idx="27">
                  <c:v>6411275.6442499999</c:v>
                </c:pt>
                <c:pt idx="28">
                  <c:v>6412163.1675000004</c:v>
                </c:pt>
                <c:pt idx="29">
                  <c:v>6413431.2955</c:v>
                </c:pt>
                <c:pt idx="30">
                  <c:v>6411275.6442499999</c:v>
                </c:pt>
                <c:pt idx="31">
                  <c:v>6412163.1675000004</c:v>
                </c:pt>
                <c:pt idx="32">
                  <c:v>6410007.5162500003</c:v>
                </c:pt>
                <c:pt idx="33">
                  <c:v>6410007.5162500003</c:v>
                </c:pt>
                <c:pt idx="34">
                  <c:v>6410007.5162500003</c:v>
                </c:pt>
                <c:pt idx="35">
                  <c:v>6406203.1322499998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6203.0625</c:v>
                </c:pt>
                <c:pt idx="25">
                  <c:v>10007.516250000001</c:v>
                </c:pt>
                <c:pt idx="26">
                  <c:v>11275.644250000001</c:v>
                </c:pt>
                <c:pt idx="27">
                  <c:v>11275.644250000001</c:v>
                </c:pt>
                <c:pt idx="28">
                  <c:v>12163.167500000001</c:v>
                </c:pt>
                <c:pt idx="29">
                  <c:v>13431.295500000002</c:v>
                </c:pt>
                <c:pt idx="30">
                  <c:v>11275.644250000001</c:v>
                </c:pt>
                <c:pt idx="31">
                  <c:v>12163.167500000001</c:v>
                </c:pt>
                <c:pt idx="32">
                  <c:v>10007.516250000001</c:v>
                </c:pt>
                <c:pt idx="33">
                  <c:v>10007.516250000001</c:v>
                </c:pt>
                <c:pt idx="34">
                  <c:v>10007.516250000001</c:v>
                </c:pt>
                <c:pt idx="35">
                  <c:v>6203.1322499999997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6406203.0625</c:v>
                </c:pt>
                <c:pt idx="25">
                  <c:v>6410007.5162500003</c:v>
                </c:pt>
                <c:pt idx="26">
                  <c:v>6411275.6442499999</c:v>
                </c:pt>
                <c:pt idx="27">
                  <c:v>6411275.6442499999</c:v>
                </c:pt>
                <c:pt idx="28">
                  <c:v>6412163.1675000004</c:v>
                </c:pt>
                <c:pt idx="29">
                  <c:v>6413431.2955</c:v>
                </c:pt>
                <c:pt idx="30">
                  <c:v>6411275.6442499999</c:v>
                </c:pt>
                <c:pt idx="31">
                  <c:v>6412163.1675000004</c:v>
                </c:pt>
                <c:pt idx="32">
                  <c:v>6410007.5162500003</c:v>
                </c:pt>
                <c:pt idx="33">
                  <c:v>6410007.5162500003</c:v>
                </c:pt>
                <c:pt idx="34">
                  <c:v>6410007.5162500003</c:v>
                </c:pt>
                <c:pt idx="35">
                  <c:v>6406203.1322499998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-112.50615650189786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-113.69891077610895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8.7299774438466198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-17.881915621334674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0.76601104418741073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1861694.6699999997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43324020.822999999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76924020.822999984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15384804.164599998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22133892.164599996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99057912.987599999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99527257.908433333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-97665563.238433316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-332561893.28843331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-97665563.238433316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-277340.29000000004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-416403.95666666678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-98081967.19509998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-98076467.19509998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-177297132.59510002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-177297132.59510002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-177297132.59509999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625625.28999999992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-174818141.30509999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-174777824.63843334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-324366794.02077502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-8195099.2676583333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-176331678.63843334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-174777824.63843334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1861694.6699999997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43324020.822999999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76924020.822999984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15384804.164599998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22133892.164599996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99057912.987599999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99527257.908433333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-97665563.238433316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-332561893.28843331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91311.25</v>
      </c>
      <c r="AD129" s="104">
        <f t="shared" si="12"/>
        <v>149402.65</v>
      </c>
      <c r="AE129" s="104">
        <f t="shared" si="12"/>
        <v>168765.52</v>
      </c>
      <c r="AF129" s="104">
        <f t="shared" si="12"/>
        <v>168765.52</v>
      </c>
      <c r="AG129" s="104">
        <f t="shared" si="12"/>
        <v>185266.45</v>
      </c>
      <c r="AH129" s="104">
        <f t="shared" si="12"/>
        <v>204629.32</v>
      </c>
      <c r="AI129" s="104">
        <f t="shared" si="12"/>
        <v>168765.52</v>
      </c>
      <c r="AJ129" s="104">
        <f t="shared" ref="AJ129:BL129" si="13">AJ127+AJ122+AJ116</f>
        <v>185266.45</v>
      </c>
      <c r="AK129" s="104">
        <f t="shared" si="13"/>
        <v>149402.65</v>
      </c>
      <c r="AL129" s="104">
        <f t="shared" si="13"/>
        <v>149402.65</v>
      </c>
      <c r="AM129" s="104">
        <f t="shared" si="13"/>
        <v>149402.65</v>
      </c>
      <c r="AN129" s="104">
        <f t="shared" si="13"/>
        <v>91314.040000000008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3606203.0625</v>
      </c>
      <c r="AD150" s="158">
        <f>STAFF_CWS!AG210</f>
        <v>3610007.5162499999</v>
      </c>
      <c r="AE150" s="158">
        <f>STAFF_CWS!AH210</f>
        <v>3611275.6442499999</v>
      </c>
      <c r="AF150" s="158">
        <f>STAFF_CWS!AI210</f>
        <v>3611275.6442499999</v>
      </c>
      <c r="AG150" s="158">
        <f>STAFF_CWS!AJ210</f>
        <v>3612163.1675</v>
      </c>
      <c r="AH150" s="158">
        <f>STAFF_CWS!AK210</f>
        <v>3613431.2955</v>
      </c>
      <c r="AI150" s="158">
        <f>STAFF_CWS!AL210</f>
        <v>3611275.6442499999</v>
      </c>
      <c r="AJ150" s="158">
        <f>STAFF_CWS!AM210</f>
        <v>3612163.1675</v>
      </c>
      <c r="AK150" s="158">
        <f>STAFF_CWS!AN210</f>
        <v>3610007.5162499999</v>
      </c>
      <c r="AL150" s="158">
        <f>STAFF_CWS!AO210</f>
        <v>3610007.5162499999</v>
      </c>
      <c r="AM150" s="158">
        <f>STAFF_CWS!AP210</f>
        <v>3610007.5162499999</v>
      </c>
      <c r="AN150" s="158">
        <f>STAFF_CWS!AQ210</f>
        <v>3606203.1322499998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6406203.0625</v>
      </c>
      <c r="AD154" s="160">
        <f t="shared" si="17"/>
        <v>6410007.5162499994</v>
      </c>
      <c r="AE154" s="160">
        <f t="shared" si="17"/>
        <v>6411275.6442499999</v>
      </c>
      <c r="AF154" s="160">
        <f t="shared" si="17"/>
        <v>6411275.6442499999</v>
      </c>
      <c r="AG154" s="160">
        <f t="shared" si="17"/>
        <v>6412163.1675000004</v>
      </c>
      <c r="AH154" s="160">
        <f t="shared" si="17"/>
        <v>6413431.2955</v>
      </c>
      <c r="AI154" s="160">
        <f t="shared" si="17"/>
        <v>6411275.6442499999</v>
      </c>
      <c r="AJ154" s="160">
        <f t="shared" si="17"/>
        <v>6412163.1675000004</v>
      </c>
      <c r="AK154" s="160">
        <f t="shared" si="17"/>
        <v>6410007.5162499994</v>
      </c>
      <c r="AL154" s="160">
        <f t="shared" si="17"/>
        <v>6410007.5162499994</v>
      </c>
      <c r="AM154" s="160">
        <f t="shared" si="17"/>
        <v>6410007.5162499994</v>
      </c>
      <c r="AN154" s="160">
        <f t="shared" si="17"/>
        <v>6406203.1322499998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1281240.6125</v>
      </c>
      <c r="AD164" s="161">
        <f>STAFF_CWS!AG224+STAFF_CWS!AG289+STAFF_CWS!AG372+STAFF_CWS!AG545</f>
        <v>1282001.5032500001</v>
      </c>
      <c r="AE164" s="161">
        <f>STAFF_CWS!AH224+STAFF_CWS!AH289+STAFF_CWS!AH372+STAFF_CWS!AH545</f>
        <v>1282255.12885</v>
      </c>
      <c r="AF164" s="161">
        <f>STAFF_CWS!AI224+STAFF_CWS!AI289+STAFF_CWS!AI372+STAFF_CWS!AI545</f>
        <v>1282255.12885</v>
      </c>
      <c r="AG164" s="161">
        <f>STAFF_CWS!AJ224+STAFF_CWS!AJ289+STAFF_CWS!AJ372+STAFF_CWS!AJ545</f>
        <v>1282432.6335</v>
      </c>
      <c r="AH164" s="161">
        <f>STAFF_CWS!AK224+STAFF_CWS!AK289+STAFF_CWS!AK372+STAFF_CWS!AK545</f>
        <v>1282686.2590999999</v>
      </c>
      <c r="AI164" s="161">
        <f>STAFF_CWS!AL224+STAFF_CWS!AL289+STAFF_CWS!AL372+STAFF_CWS!AL545</f>
        <v>1282255.12885</v>
      </c>
      <c r="AJ164" s="161">
        <f>STAFF_CWS!AM224+STAFF_CWS!AM289+STAFF_CWS!AM372+STAFF_CWS!AM545</f>
        <v>1282432.6335</v>
      </c>
      <c r="AK164" s="161">
        <f>STAFF_CWS!AN224+STAFF_CWS!AN289+STAFF_CWS!AN372+STAFF_CWS!AN545</f>
        <v>1282001.5032500001</v>
      </c>
      <c r="AL164" s="161">
        <f>STAFF_CWS!AO224+STAFF_CWS!AO289+STAFF_CWS!AO372+STAFF_CWS!AO545</f>
        <v>1282001.5032500001</v>
      </c>
      <c r="AM164" s="161">
        <f>STAFF_CWS!AP224+STAFF_CWS!AP289+STAFF_CWS!AP372+STAFF_CWS!AP545</f>
        <v>1282001.5032500001</v>
      </c>
      <c r="AN164" s="161">
        <f>STAFF_CWS!AQ224+STAFF_CWS!AQ289+STAFF_CWS!AQ372+STAFF_CWS!AQ545</f>
        <v>1281240.6264499999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1843664.6125</v>
      </c>
      <c r="AD167" s="161">
        <f t="shared" si="19"/>
        <v>1844425.5032500001</v>
      </c>
      <c r="AE167" s="161">
        <f t="shared" si="19"/>
        <v>1844679.12885</v>
      </c>
      <c r="AF167" s="161">
        <f t="shared" si="19"/>
        <v>1844679.12885</v>
      </c>
      <c r="AG167" s="161">
        <f t="shared" si="19"/>
        <v>1844856.6335</v>
      </c>
      <c r="AH167" s="161">
        <f t="shared" si="19"/>
        <v>1845110.2590999999</v>
      </c>
      <c r="AI167" s="161">
        <f t="shared" si="19"/>
        <v>1844679.12885</v>
      </c>
      <c r="AJ167" s="161">
        <f t="shared" si="19"/>
        <v>1844856.6335</v>
      </c>
      <c r="AK167" s="161">
        <f t="shared" si="19"/>
        <v>1844425.5032500001</v>
      </c>
      <c r="AL167" s="161">
        <f t="shared" si="19"/>
        <v>1844425.5032500001</v>
      </c>
      <c r="AM167" s="161">
        <f t="shared" si="19"/>
        <v>1844425.5032500001</v>
      </c>
      <c r="AN167" s="161">
        <f t="shared" si="19"/>
        <v>1843664.6264499999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8249867.6749999998</v>
      </c>
      <c r="AD169" s="130">
        <f t="shared" si="20"/>
        <v>8254433.0194999995</v>
      </c>
      <c r="AE169" s="130">
        <f t="shared" si="20"/>
        <v>8255954.7730999999</v>
      </c>
      <c r="AF169" s="130">
        <f t="shared" si="20"/>
        <v>8255954.7730999999</v>
      </c>
      <c r="AG169" s="130">
        <f t="shared" si="20"/>
        <v>8257019.8010000009</v>
      </c>
      <c r="AH169" s="130">
        <f t="shared" si="20"/>
        <v>8258541.5546000004</v>
      </c>
      <c r="AI169" s="130">
        <f t="shared" si="20"/>
        <v>8255954.7730999999</v>
      </c>
      <c r="AJ169" s="130">
        <f t="shared" ref="AJ169:BL169" si="21">AJ167+AJ161+AJ154</f>
        <v>8257019.8010000009</v>
      </c>
      <c r="AK169" s="130">
        <f t="shared" si="21"/>
        <v>8254433.0194999995</v>
      </c>
      <c r="AL169" s="130">
        <f t="shared" si="21"/>
        <v>8254433.0194999995</v>
      </c>
      <c r="AM169" s="130">
        <f t="shared" si="21"/>
        <v>8254433.0194999995</v>
      </c>
      <c r="AN169" s="130">
        <f t="shared" si="21"/>
        <v>8249867.7587000001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8289426.557291666</v>
      </c>
      <c r="AD205" s="130">
        <f t="shared" si="22"/>
        <v>8293848.5684583327</v>
      </c>
      <c r="AE205" s="130">
        <f t="shared" si="22"/>
        <v>8289250.3220583331</v>
      </c>
      <c r="AF205" s="130">
        <f t="shared" si="22"/>
        <v>8311355.3220583331</v>
      </c>
      <c r="AG205" s="130">
        <f t="shared" si="22"/>
        <v>8290315.3499583341</v>
      </c>
      <c r="AH205" s="130">
        <f t="shared" si="22"/>
        <v>8298137.1035583336</v>
      </c>
      <c r="AI205" s="130">
        <f t="shared" si="22"/>
        <v>8290605.3220583331</v>
      </c>
      <c r="AJ205" s="130">
        <f t="shared" ref="AJ205:BL205" si="23">AJ203+AJ201+AJ199+AJ197+AJ191+AJ185+AJ178+AJ172+AJ169+AJ147+AJ138</f>
        <v>8294115.3499583341</v>
      </c>
      <c r="AK205" s="130">
        <f t="shared" si="23"/>
        <v>8287728.5684583327</v>
      </c>
      <c r="AL205" s="130">
        <f t="shared" si="23"/>
        <v>8308333.5684583327</v>
      </c>
      <c r="AM205" s="130">
        <f t="shared" si="23"/>
        <v>8287728.5684583327</v>
      </c>
      <c r="AN205" s="130">
        <f t="shared" si="23"/>
        <v>8286413.3076583333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-8198115.307291666</v>
      </c>
      <c r="AD207" s="130">
        <f t="shared" si="24"/>
        <v>-8144445.9184583323</v>
      </c>
      <c r="AE207" s="130">
        <f t="shared" si="24"/>
        <v>-8120484.8020583335</v>
      </c>
      <c r="AF207" s="130">
        <f t="shared" si="24"/>
        <v>-8142589.8020583335</v>
      </c>
      <c r="AG207" s="130">
        <f t="shared" si="24"/>
        <v>-8105048.8999583339</v>
      </c>
      <c r="AH207" s="130">
        <f t="shared" si="24"/>
        <v>-8093507.7835583333</v>
      </c>
      <c r="AI207" s="130">
        <f t="shared" si="24"/>
        <v>-8121839.8020583335</v>
      </c>
      <c r="AJ207" s="130">
        <f t="shared" ref="AJ207:BL207" si="25">AJ129-AJ205</f>
        <v>-8108848.8999583339</v>
      </c>
      <c r="AK207" s="130">
        <f t="shared" si="25"/>
        <v>-8138325.9184583323</v>
      </c>
      <c r="AL207" s="130">
        <f t="shared" si="25"/>
        <v>-8158930.9184583323</v>
      </c>
      <c r="AM207" s="130">
        <f t="shared" si="25"/>
        <v>-8138325.9184583323</v>
      </c>
      <c r="AN207" s="130">
        <f t="shared" si="25"/>
        <v>-8195099.2676583333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-243094445.35729167</v>
      </c>
      <c r="AD208" s="130">
        <f t="shared" si="26"/>
        <v>-251238891.27575001</v>
      </c>
      <c r="AE208" s="130">
        <f t="shared" si="26"/>
        <v>-259359376.07780835</v>
      </c>
      <c r="AF208" s="130">
        <f t="shared" si="26"/>
        <v>-267501965.87986669</v>
      </c>
      <c r="AG208" s="130">
        <f t="shared" si="26"/>
        <v>-275607014.77982503</v>
      </c>
      <c r="AH208" s="130">
        <f t="shared" si="26"/>
        <v>-283700522.56338334</v>
      </c>
      <c r="AI208" s="130">
        <f t="shared" si="26"/>
        <v>-291822362.36544168</v>
      </c>
      <c r="AJ208" s="130">
        <f t="shared" si="26"/>
        <v>-299931211.26539999</v>
      </c>
      <c r="AK208" s="130">
        <f t="shared" ref="AK208:BL208" si="27">AK207+AJ208</f>
        <v>-308069537.18385834</v>
      </c>
      <c r="AL208" s="130">
        <f t="shared" si="27"/>
        <v>-316228468.10231668</v>
      </c>
      <c r="AM208" s="130">
        <f t="shared" si="27"/>
        <v>-324366794.02077502</v>
      </c>
      <c r="AN208" s="130">
        <f t="shared" si="27"/>
        <v>-332561893.28843337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-97665563.238433316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-277340.29000000004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-416403.95666666678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-98081967.19509998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-98076467.19509998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-177297132.59510002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-177297132.59510002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-8198115.307291666</v>
      </c>
      <c r="AC35" s="121">
        <f>'FIN-P&amp;L_CWS'!AD207</f>
        <v>-8144445.9184583323</v>
      </c>
      <c r="AD35" s="121">
        <f>'FIN-P&amp;L_CWS'!AE207</f>
        <v>-8120484.8020583335</v>
      </c>
      <c r="AE35" s="121">
        <f>'FIN-P&amp;L_CWS'!AF207</f>
        <v>-8142589.8020583335</v>
      </c>
      <c r="AF35" s="121">
        <f>'FIN-P&amp;L_CWS'!AG207</f>
        <v>-8105048.8999583339</v>
      </c>
      <c r="AG35" s="121">
        <f>'FIN-P&amp;L_CWS'!AH207</f>
        <v>-8093507.7835583333</v>
      </c>
      <c r="AH35" s="121">
        <f>'FIN-P&amp;L_CWS'!AI207</f>
        <v>-8121839.8020583335</v>
      </c>
      <c r="AI35" s="121">
        <f>'FIN-P&amp;L_CWS'!AJ207</f>
        <v>-8108848.8999583339</v>
      </c>
      <c r="AJ35" s="121">
        <f>'FIN-P&amp;L_CWS'!AK207</f>
        <v>-8138325.9184583323</v>
      </c>
      <c r="AK35" s="121">
        <f>'FIN-P&amp;L_CWS'!AL207</f>
        <v>-8158930.9184583323</v>
      </c>
      <c r="AL35" s="121">
        <f>'FIN-P&amp;L_CWS'!AM207</f>
        <v>-8138325.9184583323</v>
      </c>
      <c r="AM35" s="121">
        <f>'FIN-P&amp;L_CWS'!AN207</f>
        <v>-8195099.2676583333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-277337.5</v>
      </c>
      <c r="AC39" s="121">
        <f>'REV-AR_CWS'!AC20*-1</f>
        <v>-386178.15</v>
      </c>
      <c r="AD39" s="121">
        <f>'REV-AR_CWS'!AD20*-1</f>
        <v>-128725.12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-128725.11999999988</v>
      </c>
      <c r="AH39" s="121">
        <f>'REV-AR_CWS'!AH20*-1</f>
        <v>228726.04999999981</v>
      </c>
      <c r="AI39" s="121">
        <f>'REV-AR_CWS'!AI20*-1</f>
        <v>-100000.92999999993</v>
      </c>
      <c r="AJ39" s="121">
        <f>'REV-AR_CWS'!AJ20*-1</f>
        <v>228726.04999999993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386175.36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-365764.83333333331</v>
      </c>
      <c r="AC43" s="121">
        <f t="shared" si="6"/>
        <v>-381102.81666666671</v>
      </c>
      <c r="AD43" s="121">
        <f t="shared" si="6"/>
        <v>-126966.78666666668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-39012.78666666655</v>
      </c>
      <c r="AH43" s="121">
        <f t="shared" si="6"/>
        <v>186507.38333333319</v>
      </c>
      <c r="AI43" s="121">
        <f t="shared" si="6"/>
        <v>-10288.596666666606</v>
      </c>
      <c r="AJ43" s="121">
        <f t="shared" si="6"/>
        <v>230484.3833333333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138730.6933333333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-8563880.140625</v>
      </c>
      <c r="AC45" s="121">
        <f t="shared" si="7"/>
        <v>-8525548.7351249997</v>
      </c>
      <c r="AD45" s="121">
        <f t="shared" si="7"/>
        <v>-8247451.5887250006</v>
      </c>
      <c r="AE45" s="121">
        <f t="shared" si="7"/>
        <v>-8184808.4687250005</v>
      </c>
      <c r="AF45" s="121">
        <f t="shared" si="7"/>
        <v>-8247268.4966250006</v>
      </c>
      <c r="AG45" s="121">
        <f t="shared" si="7"/>
        <v>-8132520.5702249995</v>
      </c>
      <c r="AH45" s="121">
        <f t="shared" si="7"/>
        <v>-7935332.4187250007</v>
      </c>
      <c r="AI45" s="121">
        <f t="shared" ref="AI45:BK45" si="8">AI35+AI43</f>
        <v>-8119137.4966250006</v>
      </c>
      <c r="AJ45" s="121">
        <f t="shared" si="8"/>
        <v>-7907841.5351249985</v>
      </c>
      <c r="AK45" s="121">
        <f t="shared" si="8"/>
        <v>-8157172.5851249993</v>
      </c>
      <c r="AL45" s="121">
        <f t="shared" si="8"/>
        <v>-8004636.5851249993</v>
      </c>
      <c r="AM45" s="121">
        <f t="shared" si="8"/>
        <v>-8056368.5743249999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-8558380.140625</v>
      </c>
      <c r="AC55" s="121">
        <f t="shared" si="10"/>
        <v>-8525548.7351249997</v>
      </c>
      <c r="AD55" s="121">
        <f t="shared" si="10"/>
        <v>-8247451.5887250006</v>
      </c>
      <c r="AE55" s="121">
        <f t="shared" si="10"/>
        <v>-8184808.4687250005</v>
      </c>
      <c r="AF55" s="121">
        <f t="shared" si="10"/>
        <v>-8247268.4966250006</v>
      </c>
      <c r="AG55" s="121">
        <f t="shared" si="10"/>
        <v>-8132520.5702249995</v>
      </c>
      <c r="AH55" s="121">
        <f t="shared" si="10"/>
        <v>-7935332.4187250007</v>
      </c>
      <c r="AI55" s="121">
        <f t="shared" si="10"/>
        <v>-8119137.4966250006</v>
      </c>
      <c r="AJ55" s="121">
        <f t="shared" si="10"/>
        <v>-7907841.5351249985</v>
      </c>
      <c r="AK55" s="121">
        <f t="shared" si="10"/>
        <v>-8157172.5851249993</v>
      </c>
      <c r="AL55" s="121">
        <f t="shared" si="10"/>
        <v>-8004636.5851249993</v>
      </c>
      <c r="AM55" s="121">
        <f t="shared" si="10"/>
        <v>-8056368.5743249999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-87779045.540624991</v>
      </c>
      <c r="AD57" s="121">
        <f t="shared" si="11"/>
        <v>-96304594.275749996</v>
      </c>
      <c r="AE57" s="121">
        <f t="shared" si="11"/>
        <v>-104552045.864475</v>
      </c>
      <c r="AF57" s="121">
        <f t="shared" si="11"/>
        <v>-112736854.33319999</v>
      </c>
      <c r="AG57" s="121">
        <f t="shared" si="11"/>
        <v>-120984122.829825</v>
      </c>
      <c r="AH57" s="121">
        <f t="shared" si="11"/>
        <v>-129116643.40005</v>
      </c>
      <c r="AI57" s="121">
        <f t="shared" si="11"/>
        <v>-137051975.818775</v>
      </c>
      <c r="AJ57" s="121">
        <f t="shared" ref="AJ57:BK57" si="12">AI58</f>
        <v>-145171113.3154</v>
      </c>
      <c r="AK57" s="121">
        <f t="shared" si="12"/>
        <v>-153078954.85052499</v>
      </c>
      <c r="AL57" s="121">
        <f t="shared" si="12"/>
        <v>-161236127.43564999</v>
      </c>
      <c r="AM57" s="121">
        <f t="shared" si="12"/>
        <v>-169240764.02077499</v>
      </c>
      <c r="AN57" s="121">
        <f t="shared" si="12"/>
        <v>-177297132.59509999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-87779045.540624991</v>
      </c>
      <c r="AC58" s="121">
        <f t="shared" si="13"/>
        <v>-96304594.275749996</v>
      </c>
      <c r="AD58" s="121">
        <f t="shared" si="13"/>
        <v>-104552045.864475</v>
      </c>
      <c r="AE58" s="121">
        <f t="shared" si="13"/>
        <v>-112736854.33319999</v>
      </c>
      <c r="AF58" s="121">
        <f t="shared" si="13"/>
        <v>-120984122.829825</v>
      </c>
      <c r="AG58" s="121">
        <f t="shared" si="13"/>
        <v>-129116643.40005</v>
      </c>
      <c r="AH58" s="121">
        <f t="shared" si="13"/>
        <v>-137051975.818775</v>
      </c>
      <c r="AI58" s="121">
        <f t="shared" si="13"/>
        <v>-145171113.3154</v>
      </c>
      <c r="AJ58" s="121">
        <f t="shared" ref="AJ58:BK58" si="14">AJ57+AJ55</f>
        <v>-153078954.85052499</v>
      </c>
      <c r="AK58" s="121">
        <f t="shared" si="14"/>
        <v>-161236127.43564999</v>
      </c>
      <c r="AL58" s="121">
        <f t="shared" si="14"/>
        <v>-169240764.02077499</v>
      </c>
      <c r="AM58" s="121">
        <f t="shared" si="14"/>
        <v>-177297132.59509999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-8558380.140625</v>
      </c>
      <c r="AC67" s="121">
        <f t="shared" si="17"/>
        <v>-8525548.7351249997</v>
      </c>
      <c r="AD67" s="121">
        <f t="shared" si="17"/>
        <v>-8247451.5887250006</v>
      </c>
      <c r="AE67" s="121">
        <f t="shared" si="17"/>
        <v>-8184808.4687250005</v>
      </c>
      <c r="AF67" s="121">
        <f t="shared" si="17"/>
        <v>-8247268.4966250006</v>
      </c>
      <c r="AG67" s="121">
        <f t="shared" si="17"/>
        <v>-8132520.5702249995</v>
      </c>
      <c r="AH67" s="121">
        <f t="shared" si="17"/>
        <v>-7935332.4187250007</v>
      </c>
      <c r="AI67" s="121">
        <f t="shared" si="17"/>
        <v>-8119137.4966250006</v>
      </c>
      <c r="AJ67" s="121">
        <f t="shared" si="17"/>
        <v>-7907841.5351249985</v>
      </c>
      <c r="AK67" s="121">
        <f t="shared" si="17"/>
        <v>-8157172.5851249993</v>
      </c>
      <c r="AL67" s="121">
        <f t="shared" si="17"/>
        <v>-8004636.5851249993</v>
      </c>
      <c r="AM67" s="121">
        <f t="shared" si="17"/>
        <v>-8056368.5743249999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-244009260.19062504</v>
      </c>
      <c r="AD69" s="121">
        <f t="shared" si="18"/>
        <v>-252534808.92575005</v>
      </c>
      <c r="AE69" s="121">
        <f t="shared" si="18"/>
        <v>-260782260.51447505</v>
      </c>
      <c r="AF69" s="121">
        <f t="shared" si="18"/>
        <v>-268967068.98320007</v>
      </c>
      <c r="AG69" s="121">
        <f t="shared" si="18"/>
        <v>-277214337.47982508</v>
      </c>
      <c r="AH69" s="121">
        <f t="shared" si="18"/>
        <v>-285346858.05005008</v>
      </c>
      <c r="AI69" s="121">
        <f t="shared" si="18"/>
        <v>-293282190.46877509</v>
      </c>
      <c r="AJ69" s="121">
        <f t="shared" ref="AJ69:BK69" si="19">AI70</f>
        <v>-301401327.9654001</v>
      </c>
      <c r="AK69" s="121">
        <f t="shared" si="19"/>
        <v>-309309169.50052512</v>
      </c>
      <c r="AL69" s="121">
        <f t="shared" si="19"/>
        <v>-317466342.08565009</v>
      </c>
      <c r="AM69" s="121">
        <f t="shared" si="19"/>
        <v>-325470978.67077506</v>
      </c>
      <c r="AN69" s="121">
        <f t="shared" si="19"/>
        <v>-333527347.24510008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-244009260.19062504</v>
      </c>
      <c r="AC70" s="121">
        <f t="shared" si="20"/>
        <v>-252534808.92575005</v>
      </c>
      <c r="AD70" s="121">
        <f t="shared" si="20"/>
        <v>-260782260.51447505</v>
      </c>
      <c r="AE70" s="121">
        <f t="shared" si="20"/>
        <v>-268967068.98320007</v>
      </c>
      <c r="AF70" s="121">
        <f t="shared" si="20"/>
        <v>-277214337.47982508</v>
      </c>
      <c r="AG70" s="121">
        <f t="shared" si="20"/>
        <v>-285346858.05005008</v>
      </c>
      <c r="AH70" s="121">
        <f t="shared" si="20"/>
        <v>-293282190.46877509</v>
      </c>
      <c r="AI70" s="121">
        <f t="shared" si="20"/>
        <v>-301401327.9654001</v>
      </c>
      <c r="AJ70" s="121">
        <f t="shared" ref="AJ70:BK70" si="21">AJ69+AJ67</f>
        <v>-309309169.50052512</v>
      </c>
      <c r="AK70" s="121">
        <f t="shared" si="21"/>
        <v>-317466342.08565009</v>
      </c>
      <c r="AL70" s="121">
        <f t="shared" si="21"/>
        <v>-325470978.67077506</v>
      </c>
      <c r="AM70" s="121">
        <f t="shared" si="21"/>
        <v>-333527347.24510008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-177297132.59509999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625625.28999999992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-174818141.30509999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-174777824.63843334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-324366794.02077502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-8195099.2676583333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-176331678.63843334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-174777824.63843334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-87779045.540624991</v>
      </c>
      <c r="AD50" s="121">
        <f>IF($D42="Y",'FIN-CASHFLOW_CWS'!AC58,'FIN-CASHFLOW_CWS'!AC70)</f>
        <v>-96304594.275749996</v>
      </c>
      <c r="AE50" s="121">
        <f>IF($D42="Y",'FIN-CASHFLOW_CWS'!AD58,'FIN-CASHFLOW_CWS'!AD70)</f>
        <v>-104552045.864475</v>
      </c>
      <c r="AF50" s="121">
        <f>IF($D42="Y",'FIN-CASHFLOW_CWS'!AE58,'FIN-CASHFLOW_CWS'!AE70)</f>
        <v>-112736854.33319999</v>
      </c>
      <c r="AG50" s="121">
        <f>IF($D42="Y",'FIN-CASHFLOW_CWS'!AF58,'FIN-CASHFLOW_CWS'!AF70)</f>
        <v>-120984122.829825</v>
      </c>
      <c r="AH50" s="121">
        <f>IF($D42="Y",'FIN-CASHFLOW_CWS'!AG58,'FIN-CASHFLOW_CWS'!AG70)</f>
        <v>-129116643.40005</v>
      </c>
      <c r="AI50" s="121">
        <f>IF($D42="Y",'FIN-CASHFLOW_CWS'!AH58,'FIN-CASHFLOW_CWS'!AH70)</f>
        <v>-137051975.818775</v>
      </c>
      <c r="AJ50" s="121">
        <f>IF($D42="Y",'FIN-CASHFLOW_CWS'!AI58,'FIN-CASHFLOW_CWS'!AI70)</f>
        <v>-145171113.3154</v>
      </c>
      <c r="AK50" s="121">
        <f>IF($D42="Y",'FIN-CASHFLOW_CWS'!AJ58,'FIN-CASHFLOW_CWS'!AJ70)</f>
        <v>-153078954.85052499</v>
      </c>
      <c r="AL50" s="121">
        <f>IF($D42="Y",'FIN-CASHFLOW_CWS'!AK58,'FIN-CASHFLOW_CWS'!AK70)</f>
        <v>-161236127.43564999</v>
      </c>
      <c r="AM50" s="121">
        <f>IF($D42="Y",'FIN-CASHFLOW_CWS'!AL58,'FIN-CASHFLOW_CWS'!AL70)</f>
        <v>-169240764.02077499</v>
      </c>
      <c r="AN50" s="121">
        <f>IF($D42="Y",'FIN-CASHFLOW_CWS'!AM58,'FIN-CASHFLOW_CWS'!AM70)</f>
        <v>-177297132.59509999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625622.5</v>
      </c>
      <c r="AD51" s="121">
        <f>'REV-AR_CWS'!AC19</f>
        <v>1011800.6499999999</v>
      </c>
      <c r="AE51" s="121">
        <f>'REV-AR_CWS'!AD19</f>
        <v>1140525.77</v>
      </c>
      <c r="AF51" s="121">
        <f>'REV-AR_CWS'!AE19</f>
        <v>1140525.77</v>
      </c>
      <c r="AG51" s="121">
        <f>'REV-AR_CWS'!AF19</f>
        <v>1240526.6999999997</v>
      </c>
      <c r="AH51" s="121">
        <f>'REV-AR_CWS'!AG19</f>
        <v>1369251.8199999996</v>
      </c>
      <c r="AI51" s="121">
        <f>'REV-AR_CWS'!AH19</f>
        <v>1140525.77</v>
      </c>
      <c r="AJ51" s="121">
        <f>'REV-AR_CWS'!AI19</f>
        <v>1240526.6999999997</v>
      </c>
      <c r="AK51" s="121">
        <f>'REV-AR_CWS'!AJ19</f>
        <v>1011800.6499999997</v>
      </c>
      <c r="AL51" s="121">
        <f>'REV-AR_CWS'!AK19</f>
        <v>1011800.6499999998</v>
      </c>
      <c r="AM51" s="121">
        <f>'REV-AR_CWS'!AL19</f>
        <v>1011800.6499999998</v>
      </c>
      <c r="AN51" s="121">
        <f>'REV-AR_CWS'!AM19</f>
        <v>625625.28999999992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-86208915.040624991</v>
      </c>
      <c r="AD53" s="121">
        <f t="shared" si="3"/>
        <v>-94260331.62574999</v>
      </c>
      <c r="AE53" s="121">
        <f t="shared" si="3"/>
        <v>-102291104.094475</v>
      </c>
      <c r="AF53" s="121">
        <f t="shared" si="3"/>
        <v>-110475912.5632</v>
      </c>
      <c r="AG53" s="121">
        <f t="shared" si="3"/>
        <v>-118623180.129825</v>
      </c>
      <c r="AH53" s="121">
        <f t="shared" si="3"/>
        <v>-126758906.58005001</v>
      </c>
      <c r="AI53" s="121">
        <f t="shared" si="3"/>
        <v>-134966942.04877499</v>
      </c>
      <c r="AJ53" s="121">
        <f t="shared" si="3"/>
        <v>-143074032.61540002</v>
      </c>
      <c r="AK53" s="121">
        <f t="shared" si="3"/>
        <v>-151342531.20052499</v>
      </c>
      <c r="AL53" s="121">
        <f t="shared" si="3"/>
        <v>-159382431.78564999</v>
      </c>
      <c r="AM53" s="121">
        <f t="shared" si="3"/>
        <v>-166991275.37077498</v>
      </c>
      <c r="AN53" s="121">
        <f t="shared" si="3"/>
        <v>-174818141.30509999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-86149256.707291663</v>
      </c>
      <c r="AD60" s="121">
        <f t="shared" si="5"/>
        <v>-94202431.62574999</v>
      </c>
      <c r="AE60" s="121">
        <f t="shared" si="5"/>
        <v>-102234962.42780833</v>
      </c>
      <c r="AF60" s="121">
        <f t="shared" si="5"/>
        <v>-110421529.22986667</v>
      </c>
      <c r="AG60" s="121">
        <f t="shared" si="5"/>
        <v>-118570555.129825</v>
      </c>
      <c r="AH60" s="121">
        <f t="shared" si="5"/>
        <v>-126708039.91338333</v>
      </c>
      <c r="AI60" s="121">
        <f t="shared" si="5"/>
        <v>-134917833.71544164</v>
      </c>
      <c r="AJ60" s="121">
        <f t="shared" ref="AJ60:BL60" si="6">AJ58+AJ53</f>
        <v>-143026682.61540002</v>
      </c>
      <c r="AK60" s="121">
        <f t="shared" si="6"/>
        <v>-151296939.53385833</v>
      </c>
      <c r="AL60" s="121">
        <f t="shared" si="6"/>
        <v>-159338598.45231664</v>
      </c>
      <c r="AM60" s="121">
        <f t="shared" si="6"/>
        <v>-166949200.37077498</v>
      </c>
      <c r="AN60" s="121">
        <f t="shared" si="6"/>
        <v>-174777824.63843334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-243094445.35729167</v>
      </c>
      <c r="AE78" s="121">
        <f t="shared" si="10"/>
        <v>-251238891.27575001</v>
      </c>
      <c r="AF78" s="121">
        <f t="shared" si="10"/>
        <v>-259359376.07780835</v>
      </c>
      <c r="AG78" s="121">
        <f t="shared" si="10"/>
        <v>-267501965.87986669</v>
      </c>
      <c r="AH78" s="121">
        <f t="shared" si="10"/>
        <v>-275607014.77982503</v>
      </c>
      <c r="AI78" s="121">
        <f t="shared" si="10"/>
        <v>-283700522.56338334</v>
      </c>
      <c r="AJ78" s="121">
        <f t="shared" si="10"/>
        <v>-291822362.36544168</v>
      </c>
      <c r="AK78" s="121">
        <f t="shared" si="10"/>
        <v>-299931211.26539999</v>
      </c>
      <c r="AL78" s="121">
        <f t="shared" si="10"/>
        <v>-308069537.18385834</v>
      </c>
      <c r="AM78" s="121">
        <f t="shared" si="10"/>
        <v>-316228468.10231668</v>
      </c>
      <c r="AN78" s="121">
        <f t="shared" si="10"/>
        <v>-324366794.02077502</v>
      </c>
      <c r="AO78" s="121">
        <f t="shared" si="10"/>
        <v>-332561893.28843337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-8198115.307291666</v>
      </c>
      <c r="AD79" s="70">
        <f>'FIN-CASHFLOW_CWS'!AC35</f>
        <v>-8144445.9184583323</v>
      </c>
      <c r="AE79" s="70">
        <f>'FIN-CASHFLOW_CWS'!AD35</f>
        <v>-8120484.8020583335</v>
      </c>
      <c r="AF79" s="70">
        <f>'FIN-CASHFLOW_CWS'!AE35</f>
        <v>-8142589.8020583335</v>
      </c>
      <c r="AG79" s="70">
        <f>'FIN-CASHFLOW_CWS'!AF35</f>
        <v>-8105048.8999583339</v>
      </c>
      <c r="AH79" s="70">
        <f>'FIN-CASHFLOW_CWS'!AG35</f>
        <v>-8093507.7835583333</v>
      </c>
      <c r="AI79" s="70">
        <f>'FIN-CASHFLOW_CWS'!AH35</f>
        <v>-8121839.8020583335</v>
      </c>
      <c r="AJ79" s="70">
        <f>'FIN-CASHFLOW_CWS'!AI35</f>
        <v>-8108848.8999583339</v>
      </c>
      <c r="AK79" s="70">
        <f>'FIN-CASHFLOW_CWS'!AJ35</f>
        <v>-8138325.9184583323</v>
      </c>
      <c r="AL79" s="70">
        <f>'FIN-CASHFLOW_CWS'!AK35</f>
        <v>-8158930.9184583323</v>
      </c>
      <c r="AM79" s="70">
        <f>'FIN-CASHFLOW_CWS'!AL35</f>
        <v>-8138325.9184583323</v>
      </c>
      <c r="AN79" s="70">
        <f>'FIN-CASHFLOW_CWS'!AM35</f>
        <v>-8195099.2676583333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-86864230.707291678</v>
      </c>
      <c r="AD80" s="121">
        <f t="shared" si="11"/>
        <v>-95008676.62574999</v>
      </c>
      <c r="AE80" s="121">
        <f t="shared" si="11"/>
        <v>-103129161.42780834</v>
      </c>
      <c r="AF80" s="121">
        <f t="shared" si="11"/>
        <v>-111271751.22986668</v>
      </c>
      <c r="AG80" s="121">
        <f t="shared" si="11"/>
        <v>-119376800.12982501</v>
      </c>
      <c r="AH80" s="121">
        <f t="shared" si="11"/>
        <v>-127470307.91338336</v>
      </c>
      <c r="AI80" s="121">
        <f t="shared" si="11"/>
        <v>-135592147.71544167</v>
      </c>
      <c r="AJ80" s="121">
        <f t="shared" si="11"/>
        <v>-143700996.61540002</v>
      </c>
      <c r="AK80" s="121">
        <f t="shared" si="11"/>
        <v>-151839322.53385833</v>
      </c>
      <c r="AL80" s="121">
        <f t="shared" si="11"/>
        <v>-159998253.45231667</v>
      </c>
      <c r="AM80" s="121">
        <f t="shared" si="11"/>
        <v>-168136579.37077501</v>
      </c>
      <c r="AN80" s="121">
        <f t="shared" si="11"/>
        <v>-176331678.63843334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-86149256.707291678</v>
      </c>
      <c r="AD82" s="121">
        <f t="shared" si="12"/>
        <v>-94202431.62574999</v>
      </c>
      <c r="AE82" s="121">
        <f t="shared" si="12"/>
        <v>-102234962.42780834</v>
      </c>
      <c r="AF82" s="121">
        <f t="shared" si="12"/>
        <v>-110421529.22986668</v>
      </c>
      <c r="AG82" s="121">
        <f t="shared" si="12"/>
        <v>-118570555.12982501</v>
      </c>
      <c r="AH82" s="121">
        <f t="shared" si="12"/>
        <v>-126708039.91338336</v>
      </c>
      <c r="AI82" s="121">
        <f t="shared" si="12"/>
        <v>-134917833.71544167</v>
      </c>
      <c r="AJ82" s="121">
        <f t="shared" ref="AJ82:BL82" si="13">AJ80+AJ74</f>
        <v>-143026682.61540002</v>
      </c>
      <c r="AK82" s="121">
        <f t="shared" si="13"/>
        <v>-151296939.53385833</v>
      </c>
      <c r="AL82" s="121">
        <f t="shared" si="13"/>
        <v>-159338598.45231667</v>
      </c>
      <c r="AM82" s="121">
        <f t="shared" si="13"/>
        <v>-166949200.37077501</v>
      </c>
      <c r="AN82" s="121">
        <f t="shared" si="13"/>
        <v>-174777824.63843334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-8558380.140625</v>
      </c>
      <c r="AC6" s="121">
        <f>'FIN-CASHFLOW_CWS'!AC67</f>
        <v>-8525548.7351249997</v>
      </c>
      <c r="AD6" s="121">
        <f>'FIN-CASHFLOW_CWS'!AD67</f>
        <v>-8247451.5887250006</v>
      </c>
      <c r="AE6" s="121">
        <f>'FIN-CASHFLOW_CWS'!AE67</f>
        <v>-8184808.4687250005</v>
      </c>
      <c r="AF6" s="121">
        <f>'FIN-CASHFLOW_CWS'!AF67</f>
        <v>-8247268.4966250006</v>
      </c>
      <c r="AG6" s="121">
        <f>'FIN-CASHFLOW_CWS'!AG67</f>
        <v>-8132520.5702249995</v>
      </c>
      <c r="AH6" s="121">
        <f>'FIN-CASHFLOW_CWS'!AH67</f>
        <v>-7935332.4187250007</v>
      </c>
      <c r="AI6" s="121">
        <f>'FIN-CASHFLOW_CWS'!AI67</f>
        <v>-8119137.4966250006</v>
      </c>
      <c r="AJ6" s="121">
        <f>'FIN-CASHFLOW_CWS'!AJ67</f>
        <v>-7907841.5351249985</v>
      </c>
      <c r="AK6" s="121">
        <f>'FIN-CASHFLOW_CWS'!AK67</f>
        <v>-8157172.5851249993</v>
      </c>
      <c r="AL6" s="121">
        <f>'FIN-CASHFLOW_CWS'!AL67</f>
        <v>-8004636.5851249993</v>
      </c>
      <c r="AM6" s="121">
        <f>'FIN-CASHFLOW_CWS'!AM67</f>
        <v>-8056368.5743249999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-244009260.19062504</v>
      </c>
      <c r="AD8" s="121">
        <f>'FIN-CASHFLOW_CWS'!AD69</f>
        <v>-252534808.92575005</v>
      </c>
      <c r="AE8" s="121">
        <f>'FIN-CASHFLOW_CWS'!AE69</f>
        <v>-260782260.51447505</v>
      </c>
      <c r="AF8" s="121">
        <f>'FIN-CASHFLOW_CWS'!AF69</f>
        <v>-268967068.98320007</v>
      </c>
      <c r="AG8" s="121">
        <f>'FIN-CASHFLOW_CWS'!AG69</f>
        <v>-277214337.47982508</v>
      </c>
      <c r="AH8" s="121">
        <f>'FIN-CASHFLOW_CWS'!AH69</f>
        <v>-285346858.05005008</v>
      </c>
      <c r="AI8" s="121">
        <f>'FIN-CASHFLOW_CWS'!AI69</f>
        <v>-293282190.46877509</v>
      </c>
      <c r="AJ8" s="121">
        <f>'FIN-CASHFLOW_CWS'!AJ69</f>
        <v>-301401327.9654001</v>
      </c>
      <c r="AK8" s="121">
        <f>'FIN-CASHFLOW_CWS'!AK69</f>
        <v>-309309169.50052512</v>
      </c>
      <c r="AL8" s="121">
        <f>'FIN-CASHFLOW_CWS'!AL69</f>
        <v>-317466342.08565009</v>
      </c>
      <c r="AM8" s="121">
        <f>'FIN-CASHFLOW_CWS'!AM69</f>
        <v>-325470978.67077506</v>
      </c>
      <c r="AN8" s="121">
        <f>'FIN-CASHFLOW_CWS'!AN69</f>
        <v>-333527347.24510008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-244009260.19062504</v>
      </c>
      <c r="AC9" s="121">
        <f>'FIN-CASHFLOW_CWS'!AC70</f>
        <v>-252534808.92575005</v>
      </c>
      <c r="AD9" s="121">
        <f>'FIN-CASHFLOW_CWS'!AD70</f>
        <v>-260782260.51447505</v>
      </c>
      <c r="AE9" s="121">
        <f>'FIN-CASHFLOW_CWS'!AE70</f>
        <v>-268967068.98320007</v>
      </c>
      <c r="AF9" s="121">
        <f>'FIN-CASHFLOW_CWS'!AF70</f>
        <v>-277214337.47982508</v>
      </c>
      <c r="AG9" s="121">
        <f>'FIN-CASHFLOW_CWS'!AG70</f>
        <v>-285346858.05005008</v>
      </c>
      <c r="AH9" s="121">
        <f>'FIN-CASHFLOW_CWS'!AH70</f>
        <v>-293282190.46877509</v>
      </c>
      <c r="AI9" s="121">
        <f>'FIN-CASHFLOW_CWS'!AI70</f>
        <v>-301401327.9654001</v>
      </c>
      <c r="AJ9" s="121">
        <f>'FIN-CASHFLOW_CWS'!AJ70</f>
        <v>-309309169.50052512</v>
      </c>
      <c r="AK9" s="121">
        <f>'FIN-CASHFLOW_CWS'!AK70</f>
        <v>-317466342.08565009</v>
      </c>
      <c r="AL9" s="121">
        <f>'FIN-CASHFLOW_CWS'!AL70</f>
        <v>-325470978.67077506</v>
      </c>
      <c r="AM9" s="121">
        <f>'FIN-CASHFLOW_CWS'!AM70</f>
        <v>-333527347.24510008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-8558380.140625</v>
      </c>
      <c r="AC15" s="121">
        <f t="shared" si="0"/>
        <v>-8525548.7351249997</v>
      </c>
      <c r="AD15" s="121">
        <f t="shared" si="0"/>
        <v>-8247451.5887250006</v>
      </c>
      <c r="AE15" s="121">
        <f t="shared" si="0"/>
        <v>-8184808.4687250005</v>
      </c>
      <c r="AF15" s="121">
        <f t="shared" si="0"/>
        <v>-8247268.4966250006</v>
      </c>
      <c r="AG15" s="121">
        <f t="shared" si="0"/>
        <v>-8132520.5702249995</v>
      </c>
      <c r="AH15" s="121">
        <f t="shared" si="0"/>
        <v>-7935332.4187250007</v>
      </c>
      <c r="AI15" s="121">
        <f t="shared" si="0"/>
        <v>-8119137.4966250006</v>
      </c>
      <c r="AJ15" s="121">
        <f t="shared" ref="AJ15:BK15" si="1">AJ6+AJ13</f>
        <v>-7907841.5351249985</v>
      </c>
      <c r="AK15" s="121">
        <f t="shared" si="1"/>
        <v>-8157172.5851249993</v>
      </c>
      <c r="AL15" s="121">
        <f t="shared" si="1"/>
        <v>-8004636.5851249993</v>
      </c>
      <c r="AM15" s="121">
        <f t="shared" si="1"/>
        <v>-8056368.5743249999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-87779045.540624991</v>
      </c>
      <c r="AD17" s="121">
        <f t="shared" si="2"/>
        <v>-96304594.275749996</v>
      </c>
      <c r="AE17" s="121">
        <f t="shared" si="2"/>
        <v>-104552045.864475</v>
      </c>
      <c r="AF17" s="121">
        <f t="shared" si="2"/>
        <v>-112736854.33319999</v>
      </c>
      <c r="AG17" s="121">
        <f t="shared" si="2"/>
        <v>-120984122.829825</v>
      </c>
      <c r="AH17" s="121">
        <f t="shared" si="2"/>
        <v>-129116643.40005</v>
      </c>
      <c r="AI17" s="121">
        <f t="shared" si="2"/>
        <v>-137051975.818775</v>
      </c>
      <c r="AJ17" s="121">
        <f t="shared" ref="AJ17:BK17" si="3">AI18</f>
        <v>-145171113.3154</v>
      </c>
      <c r="AK17" s="121">
        <f t="shared" si="3"/>
        <v>-153078954.85052499</v>
      </c>
      <c r="AL17" s="121">
        <f t="shared" si="3"/>
        <v>-161236127.43564999</v>
      </c>
      <c r="AM17" s="121">
        <f t="shared" si="3"/>
        <v>-169240764.02077499</v>
      </c>
      <c r="AN17" s="121">
        <f t="shared" si="3"/>
        <v>-177297132.59509999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-87779045.540624991</v>
      </c>
      <c r="AC18" s="121">
        <f t="shared" si="4"/>
        <v>-96304594.275749996</v>
      </c>
      <c r="AD18" s="121">
        <f t="shared" si="4"/>
        <v>-104552045.864475</v>
      </c>
      <c r="AE18" s="121">
        <f t="shared" si="4"/>
        <v>-112736854.33319999</v>
      </c>
      <c r="AF18" s="121">
        <f t="shared" si="4"/>
        <v>-120984122.829825</v>
      </c>
      <c r="AG18" s="121">
        <f t="shared" si="4"/>
        <v>-129116643.40005</v>
      </c>
      <c r="AH18" s="121">
        <f t="shared" si="4"/>
        <v>-137051975.818775</v>
      </c>
      <c r="AI18" s="121">
        <f t="shared" si="4"/>
        <v>-145171113.3154</v>
      </c>
      <c r="AJ18" s="121">
        <f t="shared" ref="AJ18:BK18" si="5">AJ15+AJ17</f>
        <v>-153078954.85052499</v>
      </c>
      <c r="AK18" s="121">
        <f t="shared" si="5"/>
        <v>-161236127.43564999</v>
      </c>
      <c r="AL18" s="121">
        <f t="shared" si="5"/>
        <v>-169240764.02077499</v>
      </c>
      <c r="AM18" s="121">
        <f t="shared" si="5"/>
        <v>-177297132.59509999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8249867.6749999998</v>
      </c>
      <c r="AB7" s="250">
        <f>STAFF_CWS!AG570</f>
        <v>8254433.0194999995</v>
      </c>
      <c r="AC7" s="250">
        <f>STAFF_CWS!AH570</f>
        <v>8255954.7730999999</v>
      </c>
      <c r="AD7" s="250">
        <f>STAFF_CWS!AI570</f>
        <v>8255954.7730999999</v>
      </c>
      <c r="AE7" s="250">
        <f>STAFF_CWS!AJ570</f>
        <v>8257019.801</v>
      </c>
      <c r="AF7" s="250">
        <f>STAFF_CWS!AK570</f>
        <v>8258541.5546000004</v>
      </c>
      <c r="AG7" s="250">
        <f>STAFF_CWS!AL570</f>
        <v>8255954.7730999999</v>
      </c>
      <c r="AH7" s="250">
        <f>STAFF_CWS!AM570</f>
        <v>8257019.801</v>
      </c>
      <c r="AI7" s="250">
        <f>STAFF_CWS!AN570</f>
        <v>8254433.0194999995</v>
      </c>
      <c r="AJ7" s="250">
        <f>STAFF_CWS!AO570</f>
        <v>8254433.0194999995</v>
      </c>
      <c r="AK7" s="250">
        <f>STAFF_CWS!AP570</f>
        <v>8254433.0194999995</v>
      </c>
      <c r="AL7" s="250">
        <f>STAFF_CWS!AQ570</f>
        <v>8249867.7587000001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625622.5</v>
      </c>
      <c r="AB22" s="250">
        <f>'REV-REVCALC_CWS'!AB90</f>
        <v>1011800.65</v>
      </c>
      <c r="AC22" s="250">
        <f>'REV-REVCALC_CWS'!AC90</f>
        <v>1140525.77</v>
      </c>
      <c r="AD22" s="250">
        <f>'REV-REVCALC_CWS'!AD90</f>
        <v>1140525.77</v>
      </c>
      <c r="AE22" s="250">
        <f>'REV-REVCALC_CWS'!AE90</f>
        <v>1240526.7</v>
      </c>
      <c r="AF22" s="250">
        <f>'REV-REVCALC_CWS'!AF90</f>
        <v>1369251.8199999998</v>
      </c>
      <c r="AG22" s="250">
        <f>'REV-REVCALC_CWS'!AG90</f>
        <v>1140525.77</v>
      </c>
      <c r="AH22" s="250">
        <f>'REV-REVCALC_CWS'!AH90</f>
        <v>1240526.7</v>
      </c>
      <c r="AI22" s="250">
        <f>'REV-REVCALC_CWS'!AI90</f>
        <v>1011800.65</v>
      </c>
      <c r="AJ22" s="250">
        <f>'REV-REVCALC_CWS'!AJ90</f>
        <v>1011800.65</v>
      </c>
      <c r="AK22" s="250">
        <f>'REV-REVCALC_CWS'!AK90</f>
        <v>1011800.65</v>
      </c>
      <c r="AL22" s="250">
        <f>'REV-REVCALC_CWS'!AL90</f>
        <v>625625.29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-8198115.307291666</v>
      </c>
      <c r="AC42" s="250">
        <f>+'FIN-P&amp;L_CWS'!AD207</f>
        <v>-8144445.9184583323</v>
      </c>
      <c r="AD42" s="250">
        <f>+'FIN-P&amp;L_CWS'!AE207</f>
        <v>-8120484.8020583335</v>
      </c>
      <c r="AE42" s="250">
        <f>+'FIN-P&amp;L_CWS'!AF207</f>
        <v>-8142589.8020583335</v>
      </c>
      <c r="AF42" s="250">
        <f>+'FIN-P&amp;L_CWS'!AG207</f>
        <v>-8105048.8999583339</v>
      </c>
      <c r="AG42" s="250">
        <f>+'FIN-P&amp;L_CWS'!AH207</f>
        <v>-8093507.7835583333</v>
      </c>
      <c r="AH42" s="250">
        <f>+'FIN-P&amp;L_CWS'!AI207</f>
        <v>-8121839.8020583335</v>
      </c>
      <c r="AI42" s="250">
        <f>+'FIN-P&amp;L_CWS'!AJ207</f>
        <v>-8108848.8999583339</v>
      </c>
      <c r="AJ42" s="250">
        <f>+'FIN-P&amp;L_CWS'!AK207</f>
        <v>-8138325.9184583323</v>
      </c>
      <c r="AK42" s="250">
        <f>+'FIN-P&amp;L_CWS'!AL207</f>
        <v>-8158930.9184583323</v>
      </c>
      <c r="AL42" s="250">
        <f>+'FIN-P&amp;L_CWS'!AM207</f>
        <v>-8138325.9184583323</v>
      </c>
      <c r="AM42" s="250">
        <f>+'FIN-P&amp;L_CWS'!AN207</f>
        <v>-8195099.2676583333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-243094445.35729167</v>
      </c>
      <c r="AC43" s="250">
        <f>+'FIN-P&amp;L_CWS'!AD208</f>
        <v>-251238891.27575001</v>
      </c>
      <c r="AD43" s="250">
        <f>+'FIN-P&amp;L_CWS'!AE208</f>
        <v>-259359376.07780835</v>
      </c>
      <c r="AE43" s="250">
        <f>+'FIN-P&amp;L_CWS'!AF208</f>
        <v>-267501965.87986669</v>
      </c>
      <c r="AF43" s="250">
        <f>+'FIN-P&amp;L_CWS'!AG208</f>
        <v>-275607014.77982503</v>
      </c>
      <c r="AG43" s="250">
        <f>+'FIN-P&amp;L_CWS'!AH208</f>
        <v>-283700522.56338334</v>
      </c>
      <c r="AH43" s="250">
        <f>+'FIN-P&amp;L_CWS'!AI208</f>
        <v>-291822362.36544168</v>
      </c>
      <c r="AI43" s="250">
        <f>+'FIN-P&amp;L_CWS'!AJ208</f>
        <v>-299931211.26539999</v>
      </c>
      <c r="AJ43" s="250">
        <f>+'FIN-P&amp;L_CWS'!AK208</f>
        <v>-308069537.18385834</v>
      </c>
      <c r="AK43" s="250">
        <f>+'FIN-P&amp;L_CWS'!AL208</f>
        <v>-316228468.10231668</v>
      </c>
      <c r="AL43" s="250">
        <f>+'FIN-P&amp;L_CWS'!AM208</f>
        <v>-324366794.02077502</v>
      </c>
      <c r="AM43" s="250">
        <f>+'FIN-P&amp;L_CWS'!AN208</f>
        <v>-332561893.28843337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-8558380.140625</v>
      </c>
      <c r="AC44" s="250">
        <f>+'FIN-CASHFLOW_CWS'!AC67</f>
        <v>-8525548.7351249997</v>
      </c>
      <c r="AD44" s="250">
        <f>+'FIN-CASHFLOW_CWS'!AD67</f>
        <v>-8247451.5887250006</v>
      </c>
      <c r="AE44" s="250">
        <f>+'FIN-CASHFLOW_CWS'!AE67</f>
        <v>-8184808.4687250005</v>
      </c>
      <c r="AF44" s="250">
        <f>+'FIN-CASHFLOW_CWS'!AF67</f>
        <v>-8247268.4966250006</v>
      </c>
      <c r="AG44" s="250">
        <f>+'FIN-CASHFLOW_CWS'!AG67</f>
        <v>-8132520.5702249995</v>
      </c>
      <c r="AH44" s="250">
        <f>+'FIN-CASHFLOW_CWS'!AH67</f>
        <v>-7935332.4187250007</v>
      </c>
      <c r="AI44" s="250">
        <f>+'FIN-CASHFLOW_CWS'!AI67</f>
        <v>-8119137.4966250006</v>
      </c>
      <c r="AJ44" s="250">
        <f>+'FIN-CASHFLOW_CWS'!AJ67</f>
        <v>-7907841.5351249985</v>
      </c>
      <c r="AK44" s="250">
        <f>+'FIN-CASHFLOW_CWS'!AK67</f>
        <v>-8157172.5851249993</v>
      </c>
      <c r="AL44" s="250">
        <f>+'FIN-CASHFLOW_CWS'!AL67</f>
        <v>-8004636.5851249993</v>
      </c>
      <c r="AM44" s="250">
        <f>+'FIN-CASHFLOW_CWS'!AM67</f>
        <v>-8056368.5743249999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-244009260.19062504</v>
      </c>
      <c r="AC45" s="250">
        <f>+'FIN-CASHFLOW_CWS'!AC70</f>
        <v>-252534808.92575005</v>
      </c>
      <c r="AD45" s="250">
        <f>+'FIN-CASHFLOW_CWS'!AD70</f>
        <v>-260782260.51447505</v>
      </c>
      <c r="AE45" s="250">
        <f>+'FIN-CASHFLOW_CWS'!AE70</f>
        <v>-268967068.98320007</v>
      </c>
      <c r="AF45" s="250">
        <f>+'FIN-CASHFLOW_CWS'!AF70</f>
        <v>-277214337.47982508</v>
      </c>
      <c r="AG45" s="250">
        <f>+'FIN-CASHFLOW_CWS'!AG70</f>
        <v>-285346858.05005008</v>
      </c>
      <c r="AH45" s="250">
        <f>+'FIN-CASHFLOW_CWS'!AH70</f>
        <v>-293282190.46877509</v>
      </c>
      <c r="AI45" s="250">
        <f>+'FIN-CASHFLOW_CWS'!AI70</f>
        <v>-301401327.9654001</v>
      </c>
      <c r="AJ45" s="250">
        <f>+'FIN-CASHFLOW_CWS'!AJ70</f>
        <v>-309309169.50052512</v>
      </c>
      <c r="AK45" s="250">
        <f>+'FIN-CASHFLOW_CWS'!AK70</f>
        <v>-317466342.08565009</v>
      </c>
      <c r="AL45" s="250">
        <f>+'FIN-CASHFLOW_CWS'!AL70</f>
        <v>-325470978.67077506</v>
      </c>
      <c r="AM45" s="250">
        <f>+'FIN-CASHFLOW_CWS'!AM70</f>
        <v>-333527347.24510008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-8198115.307291666</v>
      </c>
      <c r="AC49" s="250">
        <f t="shared" si="3"/>
        <v>-8144445.9184583323</v>
      </c>
      <c r="AD49" s="250">
        <f t="shared" si="3"/>
        <v>-8120484.8020583335</v>
      </c>
      <c r="AE49" s="250">
        <f t="shared" si="3"/>
        <v>-8142589.8020583335</v>
      </c>
      <c r="AF49" s="250">
        <f t="shared" si="3"/>
        <v>-8105048.8999583339</v>
      </c>
      <c r="AG49" s="250">
        <f t="shared" si="3"/>
        <v>-8093507.7835583333</v>
      </c>
      <c r="AH49" s="250">
        <f t="shared" si="3"/>
        <v>-8121839.8020583335</v>
      </c>
      <c r="AI49" s="250">
        <f t="shared" si="3"/>
        <v>-8108848.8999583339</v>
      </c>
      <c r="AJ49" s="250">
        <f t="shared" si="3"/>
        <v>-8138325.9184583323</v>
      </c>
      <c r="AK49" s="250">
        <f t="shared" si="3"/>
        <v>-8158930.9184583323</v>
      </c>
      <c r="AL49" s="250">
        <f t="shared" si="3"/>
        <v>-8138325.9184583323</v>
      </c>
      <c r="AM49" s="250">
        <f t="shared" si="3"/>
        <v>-8195099.2676583333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-8558380.140625</v>
      </c>
      <c r="AC50" s="250">
        <f t="shared" si="4"/>
        <v>-8525548.7351249997</v>
      </c>
      <c r="AD50" s="250">
        <f t="shared" si="4"/>
        <v>-8247451.5887250006</v>
      </c>
      <c r="AE50" s="250">
        <f t="shared" si="4"/>
        <v>-8184808.4687250005</v>
      </c>
      <c r="AF50" s="250">
        <f t="shared" si="4"/>
        <v>-8247268.4966250006</v>
      </c>
      <c r="AG50" s="250">
        <f t="shared" si="4"/>
        <v>-8132520.5702249995</v>
      </c>
      <c r="AH50" s="250">
        <f t="shared" si="4"/>
        <v>-7935332.4187250007</v>
      </c>
      <c r="AI50" s="250">
        <f t="shared" si="4"/>
        <v>-8119137.4966250006</v>
      </c>
      <c r="AJ50" s="250">
        <f t="shared" si="4"/>
        <v>-7907841.5351249985</v>
      </c>
      <c r="AK50" s="250">
        <f t="shared" si="4"/>
        <v>-8157172.5851249993</v>
      </c>
      <c r="AL50" s="250">
        <f t="shared" si="4"/>
        <v>-8004636.5851249993</v>
      </c>
      <c r="AM50" s="250">
        <f t="shared" si="4"/>
        <v>-8056368.5743249999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-8198115.307291666</v>
      </c>
      <c r="AC55" s="250">
        <f t="shared" si="5"/>
        <v>-8144445.9184583323</v>
      </c>
      <c r="AD55" s="250">
        <f t="shared" si="5"/>
        <v>-8120484.8020583335</v>
      </c>
      <c r="AE55" s="250">
        <f t="shared" si="5"/>
        <v>-8142589.8020583335</v>
      </c>
      <c r="AF55" s="250">
        <f t="shared" si="5"/>
        <v>-8105048.8999583339</v>
      </c>
      <c r="AG55" s="250">
        <f t="shared" si="5"/>
        <v>-8093507.7835583333</v>
      </c>
      <c r="AH55" s="250">
        <f t="shared" si="5"/>
        <v>-8121839.8020583335</v>
      </c>
      <c r="AI55" s="250">
        <f t="shared" si="5"/>
        <v>-8108848.8999583339</v>
      </c>
      <c r="AJ55" s="250">
        <f t="shared" si="5"/>
        <v>-8138325.9184583323</v>
      </c>
      <c r="AK55" s="250">
        <f t="shared" si="5"/>
        <v>-8158930.9184583323</v>
      </c>
      <c r="AL55" s="250">
        <f t="shared" si="5"/>
        <v>-8138325.9184583323</v>
      </c>
      <c r="AM55" s="250">
        <f t="shared" si="5"/>
        <v>-8195099.2676583333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-243094445.35729167</v>
      </c>
      <c r="AC56" s="250">
        <f t="shared" si="5"/>
        <v>-251238891.27575001</v>
      </c>
      <c r="AD56" s="250">
        <f t="shared" si="5"/>
        <v>-259359376.07780835</v>
      </c>
      <c r="AE56" s="250">
        <f t="shared" si="5"/>
        <v>-267501965.87986669</v>
      </c>
      <c r="AF56" s="250">
        <f t="shared" si="5"/>
        <v>-275607014.77982503</v>
      </c>
      <c r="AG56" s="250">
        <f t="shared" si="5"/>
        <v>-283700522.56338334</v>
      </c>
      <c r="AH56" s="250">
        <f t="shared" si="5"/>
        <v>-291822362.36544168</v>
      </c>
      <c r="AI56" s="250">
        <f t="shared" si="5"/>
        <v>-299931211.26539999</v>
      </c>
      <c r="AJ56" s="250">
        <f t="shared" si="5"/>
        <v>-308069537.18385834</v>
      </c>
      <c r="AK56" s="250">
        <f t="shared" si="5"/>
        <v>-316228468.10231668</v>
      </c>
      <c r="AL56" s="250">
        <f t="shared" si="5"/>
        <v>-324366794.02077502</v>
      </c>
      <c r="AM56" s="250">
        <f t="shared" si="5"/>
        <v>-332561893.28843337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-8558380.140625</v>
      </c>
      <c r="AC57" s="250">
        <f t="shared" si="5"/>
        <v>-8525548.7351249997</v>
      </c>
      <c r="AD57" s="250">
        <f t="shared" si="5"/>
        <v>-8247451.5887250006</v>
      </c>
      <c r="AE57" s="250">
        <f t="shared" si="5"/>
        <v>-8184808.4687250005</v>
      </c>
      <c r="AF57" s="250">
        <f t="shared" si="5"/>
        <v>-8247268.4966250006</v>
      </c>
      <c r="AG57" s="250">
        <f t="shared" si="5"/>
        <v>-8132520.5702249995</v>
      </c>
      <c r="AH57" s="250">
        <f t="shared" si="5"/>
        <v>-7935332.4187250007</v>
      </c>
      <c r="AI57" s="250">
        <f t="shared" si="5"/>
        <v>-8119137.4966250006</v>
      </c>
      <c r="AJ57" s="250">
        <f t="shared" si="5"/>
        <v>-7907841.5351249985</v>
      </c>
      <c r="AK57" s="250">
        <f t="shared" si="5"/>
        <v>-8157172.5851249993</v>
      </c>
      <c r="AL57" s="250">
        <f t="shared" si="5"/>
        <v>-8004636.5851249993</v>
      </c>
      <c r="AM57" s="250">
        <f t="shared" si="5"/>
        <v>-8056368.5743249999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-244009260.19062504</v>
      </c>
      <c r="AC58" s="250">
        <f t="shared" si="5"/>
        <v>-252534808.92575005</v>
      </c>
      <c r="AD58" s="250">
        <f t="shared" si="5"/>
        <v>-260782260.51447505</v>
      </c>
      <c r="AE58" s="250">
        <f t="shared" si="5"/>
        <v>-268967068.98320007</v>
      </c>
      <c r="AF58" s="250">
        <f t="shared" si="5"/>
        <v>-277214337.47982508</v>
      </c>
      <c r="AG58" s="250">
        <f t="shared" si="5"/>
        <v>-285346858.05005008</v>
      </c>
      <c r="AH58" s="250">
        <f t="shared" si="5"/>
        <v>-293282190.46877509</v>
      </c>
      <c r="AI58" s="250">
        <f t="shared" si="5"/>
        <v>-301401327.9654001</v>
      </c>
      <c r="AJ58" s="250">
        <f t="shared" si="5"/>
        <v>-309309169.50052512</v>
      </c>
      <c r="AK58" s="250">
        <f t="shared" si="5"/>
        <v>-317466342.08565009</v>
      </c>
      <c r="AL58" s="250">
        <f t="shared" si="5"/>
        <v>-325470978.67077506</v>
      </c>
      <c r="AM58" s="250">
        <f t="shared" si="5"/>
        <v>-333527347.24510008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-87779045.540624991</v>
      </c>
      <c r="AC59" s="259">
        <f>+'FIN-CASHFLOW_CWS'!AC58</f>
        <v>-96304594.275749996</v>
      </c>
      <c r="AD59" s="259">
        <f>+'FIN-CASHFLOW_CWS'!AD58</f>
        <v>-104552045.864475</v>
      </c>
      <c r="AE59" s="259">
        <f>+'FIN-CASHFLOW_CWS'!AE58</f>
        <v>-112736854.33319999</v>
      </c>
      <c r="AF59" s="259">
        <f>+'FIN-CASHFLOW_CWS'!AF58</f>
        <v>-120984122.829825</v>
      </c>
      <c r="AG59" s="259">
        <f>+'FIN-CASHFLOW_CWS'!AG58</f>
        <v>-129116643.40005</v>
      </c>
      <c r="AH59" s="259">
        <f>+'FIN-CASHFLOW_CWS'!AH58</f>
        <v>-137051975.818775</v>
      </c>
      <c r="AI59" s="259">
        <f>+'FIN-CASHFLOW_CWS'!AI58</f>
        <v>-145171113.3154</v>
      </c>
      <c r="AJ59" s="259">
        <f>+'FIN-CASHFLOW_CWS'!AJ58</f>
        <v>-153078954.85052499</v>
      </c>
      <c r="AK59" s="259">
        <f>+'FIN-CASHFLOW_CWS'!AK58</f>
        <v>-161236127.43564999</v>
      </c>
      <c r="AL59" s="259">
        <f>+'FIN-CASHFLOW_CWS'!AL58</f>
        <v>-169240764.02077499</v>
      </c>
      <c r="AM59" s="259">
        <f>+'FIN-CASHFLOW_CWS'!AM58</f>
        <v>-177297132.59509999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8692694.6699999999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91311.25</v>
      </c>
      <c r="AC7" s="9">
        <f>'FIN-P&amp;L_CWS'!AD129</f>
        <v>149402.65</v>
      </c>
      <c r="AD7" s="9">
        <f>'FIN-P&amp;L_CWS'!AE129</f>
        <v>168765.52</v>
      </c>
      <c r="AE7" s="9">
        <f>'FIN-P&amp;L_CWS'!AF129</f>
        <v>168765.52</v>
      </c>
      <c r="AF7" s="9">
        <f>'FIN-P&amp;L_CWS'!AG129</f>
        <v>185266.45</v>
      </c>
      <c r="AG7" s="9">
        <f>'FIN-P&amp;L_CWS'!AH129</f>
        <v>204629.32</v>
      </c>
      <c r="AH7" s="9">
        <f>'FIN-P&amp;L_CWS'!AI129</f>
        <v>168765.52</v>
      </c>
      <c r="AI7" s="9">
        <f>'FIN-P&amp;L_CWS'!AJ129</f>
        <v>185266.45</v>
      </c>
      <c r="AJ7" s="9">
        <f>'FIN-P&amp;L_CWS'!AK129</f>
        <v>149402.65</v>
      </c>
      <c r="AK7" s="9">
        <f>'FIN-P&amp;L_CWS'!AL129</f>
        <v>149402.65</v>
      </c>
      <c r="AL7" s="9">
        <f>'FIN-P&amp;L_CWS'!AM129</f>
        <v>149402.65</v>
      </c>
      <c r="AM7" s="9">
        <f>'FIN-P&amp;L_CWS'!AN129</f>
        <v>91314.040000000008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8289426.557291666</v>
      </c>
      <c r="AC8" s="9">
        <f>'FIN-P&amp;L_CWS'!AD205</f>
        <v>8293848.5684583327</v>
      </c>
      <c r="AD8" s="9">
        <f>'FIN-P&amp;L_CWS'!AE205</f>
        <v>8289250.3220583331</v>
      </c>
      <c r="AE8" s="9">
        <f>'FIN-P&amp;L_CWS'!AF205</f>
        <v>8311355.3220583331</v>
      </c>
      <c r="AF8" s="9">
        <f>'FIN-P&amp;L_CWS'!AG205</f>
        <v>8290315.3499583341</v>
      </c>
      <c r="AG8" s="9">
        <f>'FIN-P&amp;L_CWS'!AH205</f>
        <v>8298137.1035583336</v>
      </c>
      <c r="AH8" s="9">
        <f>'FIN-P&amp;L_CWS'!AI205</f>
        <v>8290605.3220583331</v>
      </c>
      <c r="AI8" s="9">
        <f>'FIN-P&amp;L_CWS'!AJ205</f>
        <v>8294115.3499583341</v>
      </c>
      <c r="AJ8" s="9">
        <f>'FIN-P&amp;L_CWS'!AK205</f>
        <v>8287728.5684583327</v>
      </c>
      <c r="AK8" s="9">
        <f>'FIN-P&amp;L_CWS'!AL205</f>
        <v>8308333.5684583327</v>
      </c>
      <c r="AL8" s="9">
        <f>'FIN-P&amp;L_CWS'!AM205</f>
        <v>8287728.5684583327</v>
      </c>
      <c r="AM8" s="9">
        <f>'FIN-P&amp;L_CWS'!AN205</f>
        <v>8286413.3076583333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-8198115.307291666</v>
      </c>
      <c r="AC9" s="9">
        <f>'FIN-P&amp;L_CWS'!AD207</f>
        <v>-8144445.9184583323</v>
      </c>
      <c r="AD9" s="9">
        <f>'FIN-P&amp;L_CWS'!AE207</f>
        <v>-8120484.8020583335</v>
      </c>
      <c r="AE9" s="9">
        <f>'FIN-P&amp;L_CWS'!AF207</f>
        <v>-8142589.8020583335</v>
      </c>
      <c r="AF9" s="9">
        <f>'FIN-P&amp;L_CWS'!AG207</f>
        <v>-8105048.8999583339</v>
      </c>
      <c r="AG9" s="9">
        <f>'FIN-P&amp;L_CWS'!AH207</f>
        <v>-8093507.7835583333</v>
      </c>
      <c r="AH9" s="9">
        <f>'FIN-P&amp;L_CWS'!AI207</f>
        <v>-8121839.8020583335</v>
      </c>
      <c r="AI9" s="9">
        <f>'FIN-P&amp;L_CWS'!AJ207</f>
        <v>-8108848.8999583339</v>
      </c>
      <c r="AJ9" s="9">
        <f>'FIN-P&amp;L_CWS'!AK207</f>
        <v>-8138325.9184583323</v>
      </c>
      <c r="AK9" s="9">
        <f>'FIN-P&amp;L_CWS'!AL207</f>
        <v>-8158930.9184583323</v>
      </c>
      <c r="AL9" s="9">
        <f>'FIN-P&amp;L_CWS'!AM207</f>
        <v>-8138325.9184583323</v>
      </c>
      <c r="AM9" s="9">
        <f>'FIN-P&amp;L_CWS'!AN207</f>
        <v>-8195099.2676583333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-243094445.35729167</v>
      </c>
      <c r="AC10" s="9">
        <f>'FIN-P&amp;L_CWS'!AD208</f>
        <v>-251238891.27575001</v>
      </c>
      <c r="AD10" s="9">
        <f>'FIN-P&amp;L_CWS'!AE208</f>
        <v>-259359376.07780835</v>
      </c>
      <c r="AE10" s="9">
        <f>'FIN-P&amp;L_CWS'!AF208</f>
        <v>-267501965.87986669</v>
      </c>
      <c r="AF10" s="9">
        <f>'FIN-P&amp;L_CWS'!AG208</f>
        <v>-275607014.77982503</v>
      </c>
      <c r="AG10" s="9">
        <f>'FIN-P&amp;L_CWS'!AH208</f>
        <v>-283700522.56338334</v>
      </c>
      <c r="AH10" s="9">
        <f>'FIN-P&amp;L_CWS'!AI208</f>
        <v>-291822362.36544168</v>
      </c>
      <c r="AI10" s="9">
        <f>'FIN-P&amp;L_CWS'!AJ208</f>
        <v>-299931211.26539999</v>
      </c>
      <c r="AJ10" s="9">
        <f>'FIN-P&amp;L_CWS'!AK208</f>
        <v>-308069537.18385834</v>
      </c>
      <c r="AK10" s="9">
        <f>'FIN-P&amp;L_CWS'!AL208</f>
        <v>-316228468.10231668</v>
      </c>
      <c r="AL10" s="9">
        <f>'FIN-P&amp;L_CWS'!AM208</f>
        <v>-324366794.02077502</v>
      </c>
      <c r="AM10" s="9">
        <f>'FIN-P&amp;L_CWS'!AN208</f>
        <v>-332561893.28843337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625622.5</v>
      </c>
      <c r="AC19" s="9">
        <f>'REV-REVCALC_CWS'!AB90</f>
        <v>1011800.65</v>
      </c>
      <c r="AD19" s="9">
        <f>'REV-REVCALC_CWS'!AC90</f>
        <v>1140525.77</v>
      </c>
      <c r="AE19" s="9">
        <f>'REV-REVCALC_CWS'!AD90</f>
        <v>1140525.77</v>
      </c>
      <c r="AF19" s="9">
        <f>'REV-REVCALC_CWS'!AE90</f>
        <v>1240526.7</v>
      </c>
      <c r="AG19" s="9">
        <f>'REV-REVCALC_CWS'!AF90</f>
        <v>1369251.8199999998</v>
      </c>
      <c r="AH19" s="9">
        <f>'REV-REVCALC_CWS'!AG90</f>
        <v>1140525.77</v>
      </c>
      <c r="AI19" s="9">
        <f>'REV-REVCALC_CWS'!AH90</f>
        <v>1240526.7</v>
      </c>
      <c r="AJ19" s="9">
        <f>'REV-REVCALC_CWS'!AI90</f>
        <v>1011800.65</v>
      </c>
      <c r="AK19" s="9">
        <f>'REV-REVCALC_CWS'!AJ90</f>
        <v>1011800.65</v>
      </c>
      <c r="AL19" s="9">
        <f>'REV-REVCALC_CWS'!AK90</f>
        <v>1011800.65</v>
      </c>
      <c r="AM19" s="9">
        <f>'REV-REVCALC_CWS'!AL90</f>
        <v>625625.29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248122.5</v>
      </c>
      <c r="AC20" s="9">
        <f>'REV-REVCALC_CWS'!AB91</f>
        <v>400300.65</v>
      </c>
      <c r="AD20" s="9">
        <f>'REV-REVCALC_CWS'!AC91</f>
        <v>451025.77</v>
      </c>
      <c r="AE20" s="9">
        <f>'REV-REVCALC_CWS'!AD91</f>
        <v>451025.77</v>
      </c>
      <c r="AF20" s="9">
        <f>'REV-REVCALC_CWS'!AE91</f>
        <v>486526.7</v>
      </c>
      <c r="AG20" s="9">
        <f>'REV-REVCALC_CWS'!AF91</f>
        <v>537251.82000000007</v>
      </c>
      <c r="AH20" s="9">
        <f>'REV-REVCALC_CWS'!AG91</f>
        <v>451025.77</v>
      </c>
      <c r="AI20" s="9">
        <f>'REV-REVCALC_CWS'!AH91</f>
        <v>486526.7</v>
      </c>
      <c r="AJ20" s="9">
        <f>'REV-REVCALC_CWS'!AI91</f>
        <v>400300.65</v>
      </c>
      <c r="AK20" s="9">
        <f>'REV-REVCALC_CWS'!AJ91</f>
        <v>400300.65</v>
      </c>
      <c r="AL20" s="9">
        <f>'REV-REVCALC_CWS'!AK91</f>
        <v>400300.65</v>
      </c>
      <c r="AM20" s="9">
        <f>'REV-REVCALC_CWS'!AL91</f>
        <v>248125.28999999998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248122.5</v>
      </c>
      <c r="AC26" s="9">
        <f>'REV-REVCALC_CWS'!AB91</f>
        <v>400300.65</v>
      </c>
      <c r="AD26" s="9">
        <f>'REV-REVCALC_CWS'!AC91</f>
        <v>451025.77</v>
      </c>
      <c r="AE26" s="9">
        <f>'REV-REVCALC_CWS'!AD91</f>
        <v>451025.77</v>
      </c>
      <c r="AF26" s="9">
        <f>'REV-REVCALC_CWS'!AE91</f>
        <v>486526.7</v>
      </c>
      <c r="AG26" s="9">
        <f>'REV-REVCALC_CWS'!AF91</f>
        <v>537251.82000000007</v>
      </c>
      <c r="AH26" s="9">
        <f>'REV-REVCALC_CWS'!AG91</f>
        <v>451025.77</v>
      </c>
      <c r="AI26" s="9">
        <f>'REV-REVCALC_CWS'!AH91</f>
        <v>486526.7</v>
      </c>
      <c r="AJ26" s="9">
        <f>'REV-REVCALC_CWS'!AI91</f>
        <v>400300.65</v>
      </c>
      <c r="AK26" s="9">
        <f>'REV-REVCALC_CWS'!AJ91</f>
        <v>400300.65</v>
      </c>
      <c r="AL26" s="9">
        <f>'REV-REVCALC_CWS'!AK91</f>
        <v>400300.65</v>
      </c>
      <c r="AM26" s="9">
        <f>'REV-REVCALC_CWS'!AL91</f>
        <v>248125.28999999998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4960832.9200000009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124020.823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248041.64600000001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124020.823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124020.823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124020.823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248122.5</v>
      </c>
      <c r="AE49" s="9">
        <f>'REV-REVCALC_CWS'!AB91</f>
        <v>400300.65</v>
      </c>
      <c r="AF49" s="9">
        <f>'REV-REVCALC_CWS'!AC91</f>
        <v>451025.77</v>
      </c>
      <c r="AG49" s="9">
        <f>'REV-REVCALC_CWS'!AD91</f>
        <v>451025.77</v>
      </c>
      <c r="AH49" s="9">
        <f>'REV-REVCALC_CWS'!AE91</f>
        <v>486526.7</v>
      </c>
      <c r="AI49" s="9">
        <f>'REV-REVCALC_CWS'!AF91</f>
        <v>537251.82000000007</v>
      </c>
      <c r="AJ49" s="9">
        <f>'REV-REVCALC_CWS'!AG91</f>
        <v>451025.77</v>
      </c>
      <c r="AK49" s="9">
        <f>'REV-REVCALC_CWS'!AH91</f>
        <v>486526.7</v>
      </c>
      <c r="AL49" s="9">
        <f>'REV-REVCALC_CWS'!AI91</f>
        <v>400300.65</v>
      </c>
      <c r="AM49" s="9">
        <f>'REV-REVCALC_CWS'!AJ91</f>
        <v>400300.65</v>
      </c>
      <c r="AN49" s="9">
        <f>'REV-REVCALC_CWS'!AK91</f>
        <v>400300.65</v>
      </c>
      <c r="AO49" s="9">
        <f>'REV-REVCALC_CWS'!AL91</f>
        <v>248125.28999999998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6203.0625</v>
      </c>
      <c r="AE50" s="9">
        <f t="shared" si="14"/>
        <v>10007.516250000001</v>
      </c>
      <c r="AF50" s="9">
        <f t="shared" si="14"/>
        <v>11275.644250000001</v>
      </c>
      <c r="AG50" s="9">
        <f t="shared" si="14"/>
        <v>11275.644250000001</v>
      </c>
      <c r="AH50" s="9">
        <f t="shared" si="14"/>
        <v>12163.167500000001</v>
      </c>
      <c r="AI50" s="9">
        <f t="shared" si="14"/>
        <v>13431.295500000002</v>
      </c>
      <c r="AJ50" s="9">
        <f t="shared" si="14"/>
        <v>11275.644250000001</v>
      </c>
      <c r="AK50" s="9">
        <f t="shared" ref="AK50:BM50" si="15">AK49*$D50</f>
        <v>12163.167500000001</v>
      </c>
      <c r="AL50" s="9">
        <f t="shared" si="15"/>
        <v>10007.516250000001</v>
      </c>
      <c r="AM50" s="9">
        <f t="shared" si="15"/>
        <v>10007.516250000001</v>
      </c>
      <c r="AN50" s="9">
        <f t="shared" si="15"/>
        <v>10007.516250000001</v>
      </c>
      <c r="AO50" s="9">
        <f t="shared" si="15"/>
        <v>6203.1322499999997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12406.125</v>
      </c>
      <c r="AE51" s="9">
        <f t="shared" si="16"/>
        <v>20015.032500000001</v>
      </c>
      <c r="AF51" s="9">
        <f t="shared" si="16"/>
        <v>22551.288500000002</v>
      </c>
      <c r="AG51" s="9">
        <f t="shared" si="16"/>
        <v>22551.288500000002</v>
      </c>
      <c r="AH51" s="9">
        <f t="shared" si="16"/>
        <v>24326.335000000003</v>
      </c>
      <c r="AI51" s="9">
        <f t="shared" si="16"/>
        <v>26862.591000000004</v>
      </c>
      <c r="AJ51" s="9">
        <f t="shared" si="16"/>
        <v>22551.288500000002</v>
      </c>
      <c r="AK51" s="9">
        <f t="shared" ref="AK51:BM51" si="17">AK49*$D51</f>
        <v>24326.335000000003</v>
      </c>
      <c r="AL51" s="9">
        <f t="shared" si="17"/>
        <v>20015.032500000001</v>
      </c>
      <c r="AM51" s="9">
        <f t="shared" si="17"/>
        <v>20015.032500000001</v>
      </c>
      <c r="AN51" s="9">
        <f t="shared" si="17"/>
        <v>20015.032500000001</v>
      </c>
      <c r="AO51" s="9">
        <f t="shared" si="17"/>
        <v>12406.264499999999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6203.0625</v>
      </c>
      <c r="AE72" s="9">
        <f t="shared" si="21"/>
        <v>10007.516250000001</v>
      </c>
      <c r="AF72" s="9">
        <f t="shared" si="21"/>
        <v>11275.644250000001</v>
      </c>
      <c r="AG72" s="9">
        <f t="shared" si="21"/>
        <v>11275.644250000001</v>
      </c>
      <c r="AH72" s="9">
        <f t="shared" si="21"/>
        <v>12163.167500000001</v>
      </c>
      <c r="AI72" s="9">
        <f t="shared" si="21"/>
        <v>13431.295500000002</v>
      </c>
      <c r="AJ72" s="9">
        <f t="shared" si="21"/>
        <v>11275.644250000001</v>
      </c>
      <c r="AK72" s="9">
        <f t="shared" si="21"/>
        <v>12163.167500000001</v>
      </c>
      <c r="AL72" s="9">
        <f t="shared" si="21"/>
        <v>10007.516250000001</v>
      </c>
      <c r="AM72" s="9">
        <f t="shared" si="21"/>
        <v>10007.516250000001</v>
      </c>
      <c r="AN72" s="9">
        <f t="shared" si="21"/>
        <v>10007.516250000001</v>
      </c>
      <c r="AO72" s="9">
        <f t="shared" si="21"/>
        <v>6203.1322499999997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6203.0625</v>
      </c>
      <c r="AE82" s="9">
        <f t="shared" si="29"/>
        <v>10007.516250000001</v>
      </c>
      <c r="AF82" s="9">
        <f t="shared" si="29"/>
        <v>11275.644250000001</v>
      </c>
      <c r="AG82" s="9">
        <f t="shared" si="29"/>
        <v>11275.644250000001</v>
      </c>
      <c r="AH82" s="9">
        <f t="shared" si="29"/>
        <v>12163.167500000001</v>
      </c>
      <c r="AI82" s="9">
        <f t="shared" si="29"/>
        <v>13431.295500000002</v>
      </c>
      <c r="AJ82" s="9">
        <f t="shared" si="29"/>
        <v>11275.644250000001</v>
      </c>
      <c r="AK82" s="9">
        <f t="shared" si="29"/>
        <v>12163.167500000001</v>
      </c>
      <c r="AL82" s="9">
        <f t="shared" si="29"/>
        <v>10007.516250000001</v>
      </c>
      <c r="AM82" s="9">
        <f t="shared" si="29"/>
        <v>10007.516250000001</v>
      </c>
      <c r="AN82" s="9">
        <f t="shared" si="29"/>
        <v>10007.516250000001</v>
      </c>
      <c r="AO82" s="9">
        <f t="shared" si="29"/>
        <v>6203.1322499999997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8692694.6699999999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6" sqref="B46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72">
        <v>15</v>
      </c>
      <c r="E29" s="372">
        <v>15</v>
      </c>
      <c r="F29" s="372">
        <v>15</v>
      </c>
      <c r="G29" s="372">
        <v>15</v>
      </c>
      <c r="H29" s="372">
        <v>15</v>
      </c>
      <c r="I29" s="372">
        <v>15</v>
      </c>
      <c r="J29" s="372">
        <v>15</v>
      </c>
      <c r="K29" s="372">
        <v>15</v>
      </c>
      <c r="L29" s="372">
        <v>15</v>
      </c>
      <c r="M29" s="372">
        <v>15</v>
      </c>
      <c r="N29" s="372">
        <v>15</v>
      </c>
      <c r="O29" s="372">
        <v>15</v>
      </c>
      <c r="P29" s="372">
        <v>15</v>
      </c>
      <c r="Q29" s="372">
        <v>15</v>
      </c>
      <c r="R29" s="372">
        <v>15</v>
      </c>
      <c r="S29" s="372">
        <v>15</v>
      </c>
      <c r="T29" s="372">
        <v>15</v>
      </c>
      <c r="U29" s="372">
        <v>15</v>
      </c>
      <c r="V29" s="372">
        <v>15</v>
      </c>
      <c r="W29" s="372">
        <v>15</v>
      </c>
      <c r="X29" s="372">
        <v>15</v>
      </c>
      <c r="Y29" s="372">
        <v>15</v>
      </c>
      <c r="Z29" s="372">
        <v>15</v>
      </c>
      <c r="AA29" s="37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73"/>
      <c r="D46" s="373"/>
      <c r="E46" s="373"/>
      <c r="F46" s="373"/>
      <c r="G46" s="373">
        <v>10000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3500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topLeftCell="A21" workbookViewId="1">
      <selection activeCell="F42" sqref="F42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8692694.6699999999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2862.25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-1885570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1886229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workbookViewId="1"/>
    <sheetView tabSelected="1" topLeftCell="A207" workbookViewId="2">
      <selection activeCell="B244" sqref="B24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1200</v>
      </c>
      <c r="F123" s="93">
        <f>SUM(F119:F121)</f>
        <v>1662.25</v>
      </c>
      <c r="G123" s="4">
        <f>F123/D123</f>
        <v>0.58074941042885841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20862.25</v>
      </c>
      <c r="C125" s="64"/>
      <c r="D125" s="27">
        <f>D123+D108</f>
        <v>20862.25</v>
      </c>
      <c r="E125" s="27">
        <f>E123+E108</f>
        <v>13700</v>
      </c>
      <c r="F125" s="27">
        <f>F123+F108</f>
        <v>7162.25</v>
      </c>
      <c r="G125" s="179">
        <f>F125/D125</f>
        <v>0.34331148366067898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1200</v>
      </c>
      <c r="F148" s="93">
        <f>SUM(F144:F146)</f>
        <v>1662.25</v>
      </c>
      <c r="G148" s="4">
        <f>F148/D148</f>
        <v>0.58074941042885841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25862.25</v>
      </c>
      <c r="C150" s="64"/>
      <c r="D150" s="27">
        <f>D148+D133</f>
        <v>25862.25</v>
      </c>
      <c r="E150" s="27">
        <f>E148+E133</f>
        <v>14700</v>
      </c>
      <c r="F150" s="27">
        <f>F148+F133</f>
        <v>11162.25</v>
      </c>
      <c r="G150" s="179">
        <f>F150/D150</f>
        <v>0.43160397877214862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1200</v>
      </c>
      <c r="F173" s="93">
        <f>SUM(F169:F171)</f>
        <v>1862.6075000000001</v>
      </c>
      <c r="G173" s="4">
        <f>F173/D173</f>
        <v>0.60817701909239108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21062.607499999998</v>
      </c>
      <c r="C175" s="64"/>
      <c r="D175" s="27">
        <f>D173+D158</f>
        <v>21062.607499999998</v>
      </c>
      <c r="E175" s="27">
        <f>E173+E158</f>
        <v>13700</v>
      </c>
      <c r="F175" s="27">
        <f>F173+F158</f>
        <v>7362.6075000000001</v>
      </c>
      <c r="G175" s="179">
        <f>F175/D175</f>
        <v>0.34955821590465475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v>23000</v>
      </c>
      <c r="C178" s="312">
        <v>0</v>
      </c>
      <c r="D178" s="93">
        <f>B178*(1-C178)</f>
        <v>23000</v>
      </c>
      <c r="E178" s="280">
        <v>13000</v>
      </c>
      <c r="F178" s="93">
        <f>D178-E178</f>
        <v>10000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23000</v>
      </c>
      <c r="E183" s="92">
        <f>SUM(E178:E181)</f>
        <v>13500</v>
      </c>
      <c r="F183" s="93">
        <f>SUM(F178:F181)</f>
        <v>9500</v>
      </c>
      <c r="G183" s="4">
        <f>F183/D183</f>
        <v>0.41304347826086957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23000</v>
      </c>
      <c r="E191" s="27">
        <f>E189+E183</f>
        <v>13500</v>
      </c>
      <c r="F191" s="27">
        <f>F189+F183</f>
        <v>9500</v>
      </c>
      <c r="G191" s="179">
        <f>F191/D191</f>
        <v>0.41304347826086957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1200</v>
      </c>
      <c r="F198" s="93">
        <f>SUM(F194:F196)</f>
        <v>1862.6075000000001</v>
      </c>
      <c r="G198" s="4">
        <f>F198/D198</f>
        <v>0.60817701909239108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26062.607499999998</v>
      </c>
      <c r="C200" s="64"/>
      <c r="D200" s="27">
        <f>D198+D183</f>
        <v>26062.607499999998</v>
      </c>
      <c r="E200" s="27">
        <f>E198+E183</f>
        <v>14700</v>
      </c>
      <c r="F200" s="27">
        <f>F198+F183</f>
        <v>11362.6075</v>
      </c>
      <c r="G200" s="179">
        <f>F200/D200</f>
        <v>0.43597354946161854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1200</v>
      </c>
      <c r="F223" s="93">
        <f>SUM(F219:F221)</f>
        <v>2076.9900250000001</v>
      </c>
      <c r="G223" s="4">
        <f>F223/D223</f>
        <v>0.63381029821718793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21276.990024999999</v>
      </c>
      <c r="C225" s="64"/>
      <c r="D225" s="27">
        <f>D223+D208</f>
        <v>21276.990024999999</v>
      </c>
      <c r="E225" s="27">
        <f>E223+E208</f>
        <v>13700</v>
      </c>
      <c r="F225" s="27">
        <f>F223+F208</f>
        <v>7576.9900250000001</v>
      </c>
      <c r="G225" s="179">
        <f>F225/D225</f>
        <v>0.35611193200246849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v>23000</v>
      </c>
      <c r="C228" s="312">
        <v>0</v>
      </c>
      <c r="D228" s="93">
        <f>B228*(1-C228)</f>
        <v>23000</v>
      </c>
      <c r="E228" s="280">
        <v>13000</v>
      </c>
      <c r="F228" s="93">
        <f>D228-E228</f>
        <v>10000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23000</v>
      </c>
      <c r="E233" s="92">
        <f>SUM(E228:E231)</f>
        <v>13500</v>
      </c>
      <c r="F233" s="93">
        <f>SUM(F228:F231)</f>
        <v>9500</v>
      </c>
      <c r="G233" s="4">
        <f>F233/D233</f>
        <v>0.41304347826086957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23000</v>
      </c>
      <c r="E241" s="27">
        <f>E239+E233</f>
        <v>13500</v>
      </c>
      <c r="F241" s="27">
        <f>F239+F233</f>
        <v>9500</v>
      </c>
      <c r="G241" s="179">
        <f>F241/D241</f>
        <v>0.41304347826086957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1200</v>
      </c>
      <c r="F248" s="93">
        <f>SUM(F244:F246)</f>
        <v>2076.9900250000001</v>
      </c>
      <c r="G248" s="4">
        <f>F248/D248</f>
        <v>0.63381029821718793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26276.990024999999</v>
      </c>
      <c r="C250" s="64"/>
      <c r="D250" s="27">
        <f>D248+D233</f>
        <v>26276.990024999999</v>
      </c>
      <c r="E250" s="27">
        <f>E248+E233</f>
        <v>14700</v>
      </c>
      <c r="F250" s="27">
        <f>F248+F233</f>
        <v>11576.990024999999</v>
      </c>
      <c r="G250" s="179">
        <f>F250/D250</f>
        <v>0.44057519578862037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1" ySplit="10" topLeftCell="AY97" activePane="bottomRight" state="frozen"/>
      <selection pane="topRight" activeCell="B1" sqref="B1"/>
      <selection pane="bottomLeft" activeCell="A11" sqref="A11"/>
      <selection pane="bottomRight" activeCell="BJ128" sqref="BJ128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12570276.5</v>
      </c>
      <c r="H3" s="63"/>
      <c r="I3" s="63">
        <f>SUM(AM12:AX12)</f>
        <v>13368521.500000002</v>
      </c>
      <c r="J3" s="63"/>
      <c r="K3" s="63">
        <f>SUM(AY12:BJ12)</f>
        <v>14207059.945149999</v>
      </c>
      <c r="M3" s="322">
        <f>SUM(C3:K3)</f>
        <v>48469472.945150003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4960776.5</v>
      </c>
      <c r="H4" s="63"/>
      <c r="I4" s="63">
        <f>SUM(AM13:AX13)</f>
        <v>5281521.4999999991</v>
      </c>
      <c r="J4" s="63"/>
      <c r="K4" s="63">
        <f>SUM(AY13:BJ13)</f>
        <v>5635559.9451499991</v>
      </c>
      <c r="M4" s="322">
        <f>SUM(C4:K4)</f>
        <v>18894942.945149999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0.39464338751816636</v>
      </c>
      <c r="H5" s="96"/>
      <c r="I5" s="96">
        <f>I4/I3</f>
        <v>0.39507147443342916</v>
      </c>
      <c r="J5" s="96"/>
      <c r="K5" s="96">
        <f>K4/K3</f>
        <v>0.39667320099355702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1861638.25</v>
      </c>
      <c r="H6" s="96">
        <f>G6/G3</f>
        <v>0.1480984328387685</v>
      </c>
      <c r="I6" s="63">
        <f>SUM(AM15:AX15)</f>
        <v>2011260.7499999995</v>
      </c>
      <c r="J6" s="96">
        <f>I6/I3</f>
        <v>0.1504475083501193</v>
      </c>
      <c r="K6" s="63">
        <f>SUM(AY15:BJ15)</f>
        <v>2115199.0025000004</v>
      </c>
      <c r="L6" s="96">
        <f>K6/K3</f>
        <v>0.14888365437087397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3099138.25</v>
      </c>
      <c r="H7" s="96">
        <f>G7/G3</f>
        <v>0.24654495467939785</v>
      </c>
      <c r="I7" s="63">
        <f>SUM(AM16:AX16)</f>
        <v>3270260.7499999995</v>
      </c>
      <c r="J7" s="96">
        <f>I7/I3</f>
        <v>0.24462396608330989</v>
      </c>
      <c r="K7" s="63">
        <f>SUM(AY16:BJ16)</f>
        <v>3520360.9426500006</v>
      </c>
      <c r="L7" s="96">
        <f>K7/K3</f>
        <v>0.24778954662268318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625622.5</v>
      </c>
      <c r="AB12" s="63">
        <f t="shared" si="1"/>
        <v>1011796</v>
      </c>
      <c r="AC12" s="63">
        <f t="shared" si="1"/>
        <v>1140520.5</v>
      </c>
      <c r="AD12" s="63">
        <f t="shared" si="1"/>
        <v>1140520.5</v>
      </c>
      <c r="AE12" s="63">
        <f t="shared" si="1"/>
        <v>1240520.5</v>
      </c>
      <c r="AF12" s="63">
        <f t="shared" si="1"/>
        <v>1369245</v>
      </c>
      <c r="AG12" s="63">
        <f t="shared" si="1"/>
        <v>1140520.5</v>
      </c>
      <c r="AH12" s="63">
        <f t="shared" si="1"/>
        <v>1240520.5</v>
      </c>
      <c r="AI12" s="63">
        <f t="shared" ref="AI12:BJ12" si="2">AI132</f>
        <v>1011796</v>
      </c>
      <c r="AJ12" s="63">
        <f t="shared" si="2"/>
        <v>1011796</v>
      </c>
      <c r="AK12" s="63">
        <f t="shared" si="2"/>
        <v>1011796</v>
      </c>
      <c r="AL12" s="63">
        <f t="shared" si="2"/>
        <v>625622.5</v>
      </c>
      <c r="AM12" s="63">
        <f t="shared" si="2"/>
        <v>668626.07499999995</v>
      </c>
      <c r="AN12" s="63">
        <f t="shared" si="2"/>
        <v>1074001.72</v>
      </c>
      <c r="AO12" s="63">
        <f t="shared" si="2"/>
        <v>1203126.9350000001</v>
      </c>
      <c r="AP12" s="63">
        <f t="shared" si="2"/>
        <v>1203126.9350000001</v>
      </c>
      <c r="AQ12" s="63">
        <f t="shared" si="2"/>
        <v>1332252.1499999999</v>
      </c>
      <c r="AR12" s="63">
        <f t="shared" si="2"/>
        <v>1461377.3650000002</v>
      </c>
      <c r="AS12" s="63">
        <f t="shared" si="2"/>
        <v>1203126.9350000001</v>
      </c>
      <c r="AT12" s="63">
        <f t="shared" si="2"/>
        <v>1332252.1499999999</v>
      </c>
      <c r="AU12" s="63">
        <f t="shared" si="2"/>
        <v>1074001.72</v>
      </c>
      <c r="AV12" s="63">
        <f t="shared" si="2"/>
        <v>1074001.72</v>
      </c>
      <c r="AW12" s="63">
        <f t="shared" si="2"/>
        <v>1074001.72</v>
      </c>
      <c r="AX12" s="63">
        <f t="shared" si="2"/>
        <v>668626.07499999995</v>
      </c>
      <c r="AY12" s="63">
        <f t="shared" si="2"/>
        <v>715046.89027500001</v>
      </c>
      <c r="AZ12" s="63">
        <f t="shared" si="2"/>
        <v>1144708.8304250001</v>
      </c>
      <c r="BA12" s="63">
        <f t="shared" si="2"/>
        <v>1270985.82045</v>
      </c>
      <c r="BB12" s="63">
        <f t="shared" si="2"/>
        <v>1270985.82045</v>
      </c>
      <c r="BC12" s="63">
        <f t="shared" si="2"/>
        <v>1418539.8004999999</v>
      </c>
      <c r="BD12" s="63">
        <f t="shared" si="2"/>
        <v>1548093.78055</v>
      </c>
      <c r="BE12" s="63">
        <f t="shared" si="2"/>
        <v>1270985.82045</v>
      </c>
      <c r="BF12" s="63">
        <f t="shared" si="2"/>
        <v>1418539.8004999999</v>
      </c>
      <c r="BG12" s="63">
        <f t="shared" si="2"/>
        <v>1144708.8304250001</v>
      </c>
      <c r="BH12" s="63">
        <f t="shared" si="2"/>
        <v>1144708.8304250001</v>
      </c>
      <c r="BI12" s="63">
        <f t="shared" si="2"/>
        <v>1144708.8304250001</v>
      </c>
      <c r="BJ12" s="63">
        <f t="shared" si="2"/>
        <v>715046.89027500001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248122.5</v>
      </c>
      <c r="AB13" s="63">
        <f t="shared" si="4"/>
        <v>400296</v>
      </c>
      <c r="AC13" s="63">
        <f t="shared" si="4"/>
        <v>451020.5</v>
      </c>
      <c r="AD13" s="63">
        <f t="shared" si="4"/>
        <v>451020.5</v>
      </c>
      <c r="AE13" s="63">
        <f t="shared" si="4"/>
        <v>486520.5</v>
      </c>
      <c r="AF13" s="63">
        <f t="shared" si="4"/>
        <v>537245</v>
      </c>
      <c r="AG13" s="63">
        <f t="shared" si="4"/>
        <v>451020.5</v>
      </c>
      <c r="AH13" s="63">
        <f t="shared" si="4"/>
        <v>486520.5</v>
      </c>
      <c r="AI13" s="63">
        <f t="shared" ref="AI13:BJ13" si="5">AI133</f>
        <v>400296</v>
      </c>
      <c r="AJ13" s="63">
        <f t="shared" si="5"/>
        <v>400296</v>
      </c>
      <c r="AK13" s="63">
        <f t="shared" si="5"/>
        <v>400296</v>
      </c>
      <c r="AL13" s="63">
        <f t="shared" si="5"/>
        <v>248122.5</v>
      </c>
      <c r="AM13" s="63">
        <f t="shared" si="5"/>
        <v>265126.07500000001</v>
      </c>
      <c r="AN13" s="63">
        <f t="shared" si="5"/>
        <v>424001.72</v>
      </c>
      <c r="AO13" s="63">
        <f t="shared" si="5"/>
        <v>475126.93500000006</v>
      </c>
      <c r="AP13" s="63">
        <f t="shared" si="5"/>
        <v>475126.93500000006</v>
      </c>
      <c r="AQ13" s="63">
        <f t="shared" si="5"/>
        <v>526252.15</v>
      </c>
      <c r="AR13" s="63">
        <f t="shared" si="5"/>
        <v>577377.36499999999</v>
      </c>
      <c r="AS13" s="63">
        <f t="shared" si="5"/>
        <v>475126.93500000006</v>
      </c>
      <c r="AT13" s="63">
        <f t="shared" si="5"/>
        <v>526252.15</v>
      </c>
      <c r="AU13" s="63">
        <f t="shared" si="5"/>
        <v>424001.72</v>
      </c>
      <c r="AV13" s="63">
        <f t="shared" si="5"/>
        <v>424001.72</v>
      </c>
      <c r="AW13" s="63">
        <f t="shared" si="5"/>
        <v>424001.72</v>
      </c>
      <c r="AX13" s="63">
        <f t="shared" si="5"/>
        <v>265126.07500000001</v>
      </c>
      <c r="AY13" s="63">
        <f t="shared" si="5"/>
        <v>285546.89027499995</v>
      </c>
      <c r="AZ13" s="63">
        <f t="shared" si="5"/>
        <v>455208.83042499999</v>
      </c>
      <c r="BA13" s="63">
        <f t="shared" si="5"/>
        <v>503485.82045</v>
      </c>
      <c r="BB13" s="63">
        <f t="shared" si="5"/>
        <v>503485.82045</v>
      </c>
      <c r="BC13" s="63">
        <f t="shared" si="5"/>
        <v>560539.8004999999</v>
      </c>
      <c r="BD13" s="63">
        <f t="shared" si="5"/>
        <v>612093.78055000002</v>
      </c>
      <c r="BE13" s="63">
        <f t="shared" si="5"/>
        <v>503485.82045</v>
      </c>
      <c r="BF13" s="63">
        <f t="shared" si="5"/>
        <v>560539.8004999999</v>
      </c>
      <c r="BG13" s="63">
        <f t="shared" si="5"/>
        <v>455208.83042499999</v>
      </c>
      <c r="BH13" s="63">
        <f t="shared" si="5"/>
        <v>455208.83042499999</v>
      </c>
      <c r="BI13" s="63">
        <f t="shared" si="5"/>
        <v>455208.83042499999</v>
      </c>
      <c r="BJ13" s="63">
        <f t="shared" si="5"/>
        <v>285546.89027499995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0.39660098541852318</v>
      </c>
      <c r="AB14" s="96">
        <f t="shared" si="6"/>
        <v>0.39562915844695967</v>
      </c>
      <c r="AC14" s="96">
        <f t="shared" si="6"/>
        <v>0.39545146273127052</v>
      </c>
      <c r="AD14" s="96">
        <f t="shared" si="6"/>
        <v>0.39545146273127052</v>
      </c>
      <c r="AE14" s="96">
        <f t="shared" si="6"/>
        <v>0.39219061676127076</v>
      </c>
      <c r="AF14" s="96">
        <f t="shared" si="6"/>
        <v>0.39236586586038291</v>
      </c>
      <c r="AG14" s="96">
        <f t="shared" si="6"/>
        <v>0.39545146273127052</v>
      </c>
      <c r="AH14" s="96">
        <f t="shared" si="6"/>
        <v>0.39219061676127076</v>
      </c>
      <c r="AI14" s="96">
        <f t="shared" si="6"/>
        <v>0.39562915844695967</v>
      </c>
      <c r="AJ14" s="96">
        <f t="shared" si="6"/>
        <v>0.39562915844695967</v>
      </c>
      <c r="AK14" s="96">
        <f t="shared" si="6"/>
        <v>0.39562915844695967</v>
      </c>
      <c r="AL14" s="96">
        <f t="shared" si="6"/>
        <v>0.39660098541852318</v>
      </c>
      <c r="AM14" s="96">
        <f t="shared" si="6"/>
        <v>0.39652368478151262</v>
      </c>
      <c r="AN14" s="96">
        <f t="shared" si="6"/>
        <v>0.39478681654252845</v>
      </c>
      <c r="AO14" s="96">
        <f t="shared" si="6"/>
        <v>0.39491006408230733</v>
      </c>
      <c r="AP14" s="96">
        <f t="shared" si="6"/>
        <v>0.39491006408230733</v>
      </c>
      <c r="AQ14" s="96">
        <f t="shared" si="6"/>
        <v>0.39500942070162925</v>
      </c>
      <c r="AR14" s="96">
        <f t="shared" si="6"/>
        <v>0.39509121930323582</v>
      </c>
      <c r="AS14" s="96">
        <f t="shared" si="6"/>
        <v>0.39491006408230733</v>
      </c>
      <c r="AT14" s="96">
        <f t="shared" si="6"/>
        <v>0.39500942070162925</v>
      </c>
      <c r="AU14" s="96">
        <f t="shared" si="6"/>
        <v>0.39478681654252845</v>
      </c>
      <c r="AV14" s="96">
        <f t="shared" si="6"/>
        <v>0.39478681654252845</v>
      </c>
      <c r="AW14" s="96">
        <f t="shared" si="6"/>
        <v>0.39478681654252845</v>
      </c>
      <c r="AX14" s="96">
        <f t="shared" si="6"/>
        <v>0.39652368478151262</v>
      </c>
      <c r="AY14" s="96">
        <f t="shared" si="6"/>
        <v>0.39934009106057566</v>
      </c>
      <c r="AZ14" s="96">
        <f t="shared" si="6"/>
        <v>0.39766342175939451</v>
      </c>
      <c r="BA14" s="96">
        <f t="shared" si="6"/>
        <v>0.39613803108498713</v>
      </c>
      <c r="BB14" s="96">
        <f t="shared" si="6"/>
        <v>0.39613803108498713</v>
      </c>
      <c r="BC14" s="96">
        <f t="shared" si="6"/>
        <v>0.39515267763542739</v>
      </c>
      <c r="BD14" s="96">
        <f t="shared" si="6"/>
        <v>0.39538546581624923</v>
      </c>
      <c r="BE14" s="96">
        <f t="shared" si="6"/>
        <v>0.39613803108498713</v>
      </c>
      <c r="BF14" s="96">
        <f t="shared" si="6"/>
        <v>0.39515267763542739</v>
      </c>
      <c r="BG14" s="96">
        <f t="shared" si="6"/>
        <v>0.39766342175939451</v>
      </c>
      <c r="BH14" s="96">
        <f t="shared" si="6"/>
        <v>0.39766342175939451</v>
      </c>
      <c r="BI14" s="96">
        <f t="shared" si="6"/>
        <v>0.39766342175939451</v>
      </c>
      <c r="BJ14" s="96">
        <f t="shared" si="6"/>
        <v>0.39934009106057566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91311.25</v>
      </c>
      <c r="AB15" s="63">
        <f t="shared" si="7"/>
        <v>149398</v>
      </c>
      <c r="AC15" s="63">
        <f t="shared" si="7"/>
        <v>168760.25</v>
      </c>
      <c r="AD15" s="63">
        <f t="shared" si="7"/>
        <v>168760.25</v>
      </c>
      <c r="AE15" s="63">
        <f t="shared" si="7"/>
        <v>185260.25</v>
      </c>
      <c r="AF15" s="63">
        <f t="shared" si="7"/>
        <v>204622.5</v>
      </c>
      <c r="AG15" s="63">
        <f t="shared" si="7"/>
        <v>168760.25</v>
      </c>
      <c r="AH15" s="63">
        <f t="shared" si="7"/>
        <v>185260.25</v>
      </c>
      <c r="AI15" s="63">
        <f t="shared" ref="AI15:BJ15" si="8">AI23</f>
        <v>149398</v>
      </c>
      <c r="AJ15" s="63">
        <f t="shared" si="8"/>
        <v>149398</v>
      </c>
      <c r="AK15" s="63">
        <f t="shared" si="8"/>
        <v>149398</v>
      </c>
      <c r="AL15" s="63">
        <f t="shared" si="8"/>
        <v>91311.25</v>
      </c>
      <c r="AM15" s="63">
        <f t="shared" si="8"/>
        <v>97813.037500000006</v>
      </c>
      <c r="AN15" s="63">
        <f t="shared" si="8"/>
        <v>162000.85999999999</v>
      </c>
      <c r="AO15" s="63">
        <f t="shared" si="8"/>
        <v>181563.4675</v>
      </c>
      <c r="AP15" s="63">
        <f t="shared" si="8"/>
        <v>181563.4675</v>
      </c>
      <c r="AQ15" s="63">
        <f t="shared" si="8"/>
        <v>201126.07500000001</v>
      </c>
      <c r="AR15" s="63">
        <f t="shared" si="8"/>
        <v>220688.6825</v>
      </c>
      <c r="AS15" s="63">
        <f t="shared" si="8"/>
        <v>181563.4675</v>
      </c>
      <c r="AT15" s="63">
        <f t="shared" si="8"/>
        <v>201126.07500000001</v>
      </c>
      <c r="AU15" s="63">
        <f t="shared" si="8"/>
        <v>162000.85999999999</v>
      </c>
      <c r="AV15" s="63">
        <f t="shared" si="8"/>
        <v>162000.85999999999</v>
      </c>
      <c r="AW15" s="63">
        <f t="shared" si="8"/>
        <v>162000.85999999999</v>
      </c>
      <c r="AX15" s="63">
        <f t="shared" si="8"/>
        <v>97813.037500000006</v>
      </c>
      <c r="AY15" s="63">
        <f t="shared" si="8"/>
        <v>104384.950125</v>
      </c>
      <c r="AZ15" s="63">
        <f t="shared" si="8"/>
        <v>169215.92019999999</v>
      </c>
      <c r="BA15" s="63">
        <f t="shared" si="8"/>
        <v>188992.910225</v>
      </c>
      <c r="BB15" s="63">
        <f t="shared" si="8"/>
        <v>188992.910225</v>
      </c>
      <c r="BC15" s="63">
        <f t="shared" si="8"/>
        <v>214269.90025000001</v>
      </c>
      <c r="BD15" s="63">
        <f t="shared" si="8"/>
        <v>234046.89027500001</v>
      </c>
      <c r="BE15" s="63">
        <f t="shared" si="8"/>
        <v>188992.910225</v>
      </c>
      <c r="BF15" s="63">
        <f t="shared" si="8"/>
        <v>214269.90025000001</v>
      </c>
      <c r="BG15" s="63">
        <f t="shared" si="8"/>
        <v>169215.92019999999</v>
      </c>
      <c r="BH15" s="63">
        <f t="shared" si="8"/>
        <v>169215.92019999999</v>
      </c>
      <c r="BI15" s="63">
        <f t="shared" si="8"/>
        <v>169215.92019999999</v>
      </c>
      <c r="BJ15" s="63">
        <f t="shared" si="8"/>
        <v>104384.950125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156811.25</v>
      </c>
      <c r="AB16" s="63">
        <f t="shared" si="9"/>
        <v>250898</v>
      </c>
      <c r="AC16" s="63">
        <f t="shared" si="9"/>
        <v>282260.25</v>
      </c>
      <c r="AD16" s="63">
        <f t="shared" si="9"/>
        <v>282260.25</v>
      </c>
      <c r="AE16" s="63">
        <f t="shared" si="9"/>
        <v>301260.25</v>
      </c>
      <c r="AF16" s="63">
        <f t="shared" si="9"/>
        <v>332622.5</v>
      </c>
      <c r="AG16" s="63">
        <f t="shared" si="9"/>
        <v>282260.25</v>
      </c>
      <c r="AH16" s="63">
        <f t="shared" si="9"/>
        <v>301260.25</v>
      </c>
      <c r="AI16" s="63">
        <f t="shared" ref="AI16:BJ16" si="10">AI31</f>
        <v>250898</v>
      </c>
      <c r="AJ16" s="63">
        <f t="shared" si="10"/>
        <v>250898</v>
      </c>
      <c r="AK16" s="63">
        <f t="shared" si="10"/>
        <v>250898</v>
      </c>
      <c r="AL16" s="63">
        <f t="shared" si="10"/>
        <v>156811.25</v>
      </c>
      <c r="AM16" s="63">
        <f t="shared" si="10"/>
        <v>167313.03750000001</v>
      </c>
      <c r="AN16" s="63">
        <f t="shared" si="10"/>
        <v>262000.86</v>
      </c>
      <c r="AO16" s="63">
        <f t="shared" si="10"/>
        <v>293563.46750000003</v>
      </c>
      <c r="AP16" s="63">
        <f t="shared" si="10"/>
        <v>293563.46750000003</v>
      </c>
      <c r="AQ16" s="63">
        <f t="shared" si="10"/>
        <v>325126.07500000001</v>
      </c>
      <c r="AR16" s="63">
        <f t="shared" si="10"/>
        <v>356688.6825</v>
      </c>
      <c r="AS16" s="63">
        <f t="shared" si="10"/>
        <v>293563.46750000003</v>
      </c>
      <c r="AT16" s="63">
        <f t="shared" si="10"/>
        <v>325126.07500000001</v>
      </c>
      <c r="AU16" s="63">
        <f t="shared" si="10"/>
        <v>262000.86</v>
      </c>
      <c r="AV16" s="63">
        <f t="shared" si="10"/>
        <v>262000.86</v>
      </c>
      <c r="AW16" s="63">
        <f t="shared" si="10"/>
        <v>262000.86</v>
      </c>
      <c r="AX16" s="63">
        <f t="shared" si="10"/>
        <v>167313.03750000001</v>
      </c>
      <c r="AY16" s="63">
        <f t="shared" si="10"/>
        <v>181161.94015000001</v>
      </c>
      <c r="AZ16" s="63">
        <f t="shared" si="10"/>
        <v>285992.910225</v>
      </c>
      <c r="BA16" s="63">
        <f t="shared" si="10"/>
        <v>314492.910225</v>
      </c>
      <c r="BB16" s="63">
        <f t="shared" si="10"/>
        <v>314492.910225</v>
      </c>
      <c r="BC16" s="63">
        <f t="shared" si="10"/>
        <v>346269.90025000001</v>
      </c>
      <c r="BD16" s="63">
        <f t="shared" si="10"/>
        <v>378046.89027500001</v>
      </c>
      <c r="BE16" s="63">
        <f t="shared" si="10"/>
        <v>314492.910225</v>
      </c>
      <c r="BF16" s="63">
        <f t="shared" si="10"/>
        <v>346269.90025000001</v>
      </c>
      <c r="BG16" s="63">
        <f t="shared" si="10"/>
        <v>285992.910225</v>
      </c>
      <c r="BH16" s="63">
        <f t="shared" si="10"/>
        <v>285992.910225</v>
      </c>
      <c r="BI16" s="63">
        <f t="shared" si="10"/>
        <v>285992.910225</v>
      </c>
      <c r="BJ16" s="63">
        <f t="shared" si="10"/>
        <v>181161.94015000001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J20" si="13">AJ19*AJ55</f>
        <v>414000</v>
      </c>
      <c r="AK20" s="180">
        <f t="shared" si="13"/>
        <v>414000</v>
      </c>
      <c r="AL20" s="180">
        <f t="shared" si="13"/>
        <v>252000</v>
      </c>
      <c r="AM20" s="180">
        <f t="shared" si="13"/>
        <v>270000</v>
      </c>
      <c r="AN20" s="180">
        <f t="shared" si="13"/>
        <v>450000</v>
      </c>
      <c r="AO20" s="180">
        <f t="shared" si="13"/>
        <v>504000</v>
      </c>
      <c r="AP20" s="180">
        <f t="shared" si="13"/>
        <v>504000</v>
      </c>
      <c r="AQ20" s="180">
        <f t="shared" si="13"/>
        <v>558000</v>
      </c>
      <c r="AR20" s="180">
        <f t="shared" si="13"/>
        <v>612000</v>
      </c>
      <c r="AS20" s="180">
        <f t="shared" si="13"/>
        <v>504000</v>
      </c>
      <c r="AT20" s="180">
        <f t="shared" si="13"/>
        <v>558000</v>
      </c>
      <c r="AU20" s="180">
        <f t="shared" si="13"/>
        <v>450000</v>
      </c>
      <c r="AV20" s="180">
        <f t="shared" si="13"/>
        <v>450000</v>
      </c>
      <c r="AW20" s="180">
        <f t="shared" si="13"/>
        <v>450000</v>
      </c>
      <c r="AX20" s="180">
        <f t="shared" si="13"/>
        <v>270000</v>
      </c>
      <c r="AY20" s="180">
        <f t="shared" si="13"/>
        <v>288000</v>
      </c>
      <c r="AZ20" s="180">
        <f t="shared" si="13"/>
        <v>468000</v>
      </c>
      <c r="BA20" s="180">
        <f t="shared" si="13"/>
        <v>522000</v>
      </c>
      <c r="BB20" s="180">
        <f t="shared" si="13"/>
        <v>522000</v>
      </c>
      <c r="BC20" s="180">
        <f t="shared" si="13"/>
        <v>594000</v>
      </c>
      <c r="BD20" s="180">
        <f t="shared" si="13"/>
        <v>648000</v>
      </c>
      <c r="BE20" s="180">
        <f t="shared" si="13"/>
        <v>522000</v>
      </c>
      <c r="BF20" s="180">
        <f t="shared" si="13"/>
        <v>594000</v>
      </c>
      <c r="BG20" s="180">
        <f t="shared" si="13"/>
        <v>468000</v>
      </c>
      <c r="BH20" s="180">
        <f t="shared" si="13"/>
        <v>468000</v>
      </c>
      <c r="BI20" s="180">
        <f t="shared" si="13"/>
        <v>468000</v>
      </c>
      <c r="BJ20" s="180">
        <f t="shared" si="13"/>
        <v>288000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>
        <f t="shared" si="15"/>
        <v>82500</v>
      </c>
      <c r="AN21" s="104">
        <f t="shared" si="15"/>
        <v>137500</v>
      </c>
      <c r="AO21" s="104">
        <f t="shared" si="15"/>
        <v>154000</v>
      </c>
      <c r="AP21" s="104">
        <f t="shared" si="15"/>
        <v>154000</v>
      </c>
      <c r="AQ21" s="104">
        <f t="shared" si="15"/>
        <v>170500</v>
      </c>
      <c r="AR21" s="104">
        <f t="shared" si="15"/>
        <v>187000</v>
      </c>
      <c r="AS21" s="104">
        <f t="shared" si="15"/>
        <v>154000</v>
      </c>
      <c r="AT21" s="104">
        <f t="shared" si="15"/>
        <v>170500</v>
      </c>
      <c r="AU21" s="104">
        <f t="shared" si="15"/>
        <v>137500</v>
      </c>
      <c r="AV21" s="104">
        <f t="shared" si="15"/>
        <v>137500</v>
      </c>
      <c r="AW21" s="104">
        <f t="shared" si="15"/>
        <v>137500</v>
      </c>
      <c r="AX21" s="104">
        <f t="shared" si="15"/>
        <v>82500</v>
      </c>
      <c r="AY21" s="104">
        <f t="shared" si="15"/>
        <v>88000</v>
      </c>
      <c r="AZ21" s="104">
        <f t="shared" si="15"/>
        <v>143000</v>
      </c>
      <c r="BA21" s="104">
        <f t="shared" si="15"/>
        <v>159500</v>
      </c>
      <c r="BB21" s="104">
        <f t="shared" si="15"/>
        <v>159500</v>
      </c>
      <c r="BC21" s="104">
        <f t="shared" si="15"/>
        <v>181500</v>
      </c>
      <c r="BD21" s="104">
        <f t="shared" si="15"/>
        <v>198000</v>
      </c>
      <c r="BE21" s="104">
        <f t="shared" si="15"/>
        <v>159500</v>
      </c>
      <c r="BF21" s="104">
        <f t="shared" si="15"/>
        <v>181500</v>
      </c>
      <c r="BG21" s="104">
        <f t="shared" si="15"/>
        <v>143000</v>
      </c>
      <c r="BH21" s="104">
        <f t="shared" si="15"/>
        <v>143000</v>
      </c>
      <c r="BI21" s="104">
        <f t="shared" si="15"/>
        <v>143000</v>
      </c>
      <c r="BJ21" s="104">
        <f t="shared" si="15"/>
        <v>88000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304384.95012499997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91311.25</v>
      </c>
      <c r="AB23" s="63">
        <f t="shared" si="17"/>
        <v>149398</v>
      </c>
      <c r="AC23" s="63">
        <f t="shared" si="17"/>
        <v>168760.25</v>
      </c>
      <c r="AD23" s="63">
        <f t="shared" si="17"/>
        <v>168760.25</v>
      </c>
      <c r="AE23" s="63">
        <f t="shared" si="17"/>
        <v>185260.25</v>
      </c>
      <c r="AF23" s="63">
        <f t="shared" si="17"/>
        <v>204622.5</v>
      </c>
      <c r="AG23" s="63">
        <f t="shared" si="17"/>
        <v>168760.25</v>
      </c>
      <c r="AH23" s="63">
        <f t="shared" si="17"/>
        <v>185260.25</v>
      </c>
      <c r="AI23" s="63">
        <f t="shared" si="17"/>
        <v>149398</v>
      </c>
      <c r="AJ23" s="63">
        <f t="shared" si="17"/>
        <v>149398</v>
      </c>
      <c r="AK23" s="63">
        <f t="shared" si="17"/>
        <v>149398</v>
      </c>
      <c r="AL23" s="63">
        <f t="shared" si="17"/>
        <v>91311.25</v>
      </c>
      <c r="AM23" s="63">
        <f t="shared" si="17"/>
        <v>97813.037500000006</v>
      </c>
      <c r="AN23" s="63">
        <f t="shared" si="17"/>
        <v>162000.85999999999</v>
      </c>
      <c r="AO23" s="63">
        <f t="shared" si="17"/>
        <v>181563.4675</v>
      </c>
      <c r="AP23" s="63">
        <f t="shared" si="17"/>
        <v>181563.4675</v>
      </c>
      <c r="AQ23" s="63">
        <f t="shared" si="17"/>
        <v>201126.07500000001</v>
      </c>
      <c r="AR23" s="63">
        <f t="shared" si="17"/>
        <v>220688.6825</v>
      </c>
      <c r="AS23" s="63">
        <f t="shared" si="17"/>
        <v>181563.4675</v>
      </c>
      <c r="AT23" s="63">
        <f t="shared" si="17"/>
        <v>201126.07500000001</v>
      </c>
      <c r="AU23" s="63">
        <f t="shared" si="17"/>
        <v>162000.85999999999</v>
      </c>
      <c r="AV23" s="63">
        <f t="shared" si="17"/>
        <v>162000.85999999999</v>
      </c>
      <c r="AW23" s="63">
        <f t="shared" si="17"/>
        <v>162000.85999999999</v>
      </c>
      <c r="AX23" s="63">
        <f t="shared" si="17"/>
        <v>97813.037500000006</v>
      </c>
      <c r="AY23" s="63">
        <f t="shared" si="17"/>
        <v>104384.950125</v>
      </c>
      <c r="AZ23" s="63">
        <f t="shared" si="17"/>
        <v>169215.92019999999</v>
      </c>
      <c r="BA23" s="63">
        <f t="shared" si="17"/>
        <v>188992.910225</v>
      </c>
      <c r="BB23" s="63">
        <f t="shared" si="17"/>
        <v>188992.910225</v>
      </c>
      <c r="BC23" s="63">
        <f t="shared" si="17"/>
        <v>214269.90025000001</v>
      </c>
      <c r="BD23" s="63">
        <f t="shared" si="17"/>
        <v>234046.89027500001</v>
      </c>
      <c r="BE23" s="63">
        <f t="shared" si="17"/>
        <v>188992.910225</v>
      </c>
      <c r="BF23" s="63">
        <f t="shared" si="17"/>
        <v>214269.90025000001</v>
      </c>
      <c r="BG23" s="63">
        <f t="shared" si="17"/>
        <v>169215.92019999999</v>
      </c>
      <c r="BH23" s="63">
        <f t="shared" si="17"/>
        <v>169215.92019999999</v>
      </c>
      <c r="BI23" s="63">
        <f t="shared" si="17"/>
        <v>169215.92019999999</v>
      </c>
      <c r="BJ23" s="63">
        <f t="shared" si="17"/>
        <v>104384.950125</v>
      </c>
      <c r="BL23" s="104">
        <f>BJ21+BJ22</f>
        <v>104384.950125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0.34287417448568169</v>
      </c>
      <c r="AB24" s="96">
        <f t="shared" si="18"/>
        <v>0.34195166835279628</v>
      </c>
      <c r="AC24" s="96">
        <f t="shared" si="18"/>
        <v>0.3417858160919191</v>
      </c>
      <c r="AD24" s="96">
        <f t="shared" si="18"/>
        <v>0.3417858160919191</v>
      </c>
      <c r="AE24" s="96">
        <f t="shared" si="18"/>
        <v>0.33821411831179793</v>
      </c>
      <c r="AF24" s="96">
        <f t="shared" si="18"/>
        <v>0.33843017750745302</v>
      </c>
      <c r="AG24" s="96">
        <f t="shared" si="18"/>
        <v>0.3417858160919191</v>
      </c>
      <c r="AH24" s="96">
        <f t="shared" si="18"/>
        <v>0.33821411831179793</v>
      </c>
      <c r="AI24" s="96">
        <f t="shared" si="18"/>
        <v>0.34195166835279628</v>
      </c>
      <c r="AJ24" s="96">
        <f t="shared" si="18"/>
        <v>0.34195166835279628</v>
      </c>
      <c r="AK24" s="96">
        <f t="shared" si="18"/>
        <v>0.34195166835279628</v>
      </c>
      <c r="AL24" s="96">
        <f t="shared" si="18"/>
        <v>0.34287417448568169</v>
      </c>
      <c r="AM24" s="96">
        <f t="shared" si="18"/>
        <v>0.34282708689749242</v>
      </c>
      <c r="AN24" s="96">
        <f t="shared" si="18"/>
        <v>0.34141320629007921</v>
      </c>
      <c r="AO24" s="96">
        <f t="shared" si="18"/>
        <v>0.34156498442963446</v>
      </c>
      <c r="AP24" s="96">
        <f t="shared" si="18"/>
        <v>0.34156498442963446</v>
      </c>
      <c r="AQ24" s="96">
        <f t="shared" si="18"/>
        <v>0.34168733520682043</v>
      </c>
      <c r="AR24" s="96">
        <f t="shared" si="18"/>
        <v>0.34178806053333605</v>
      </c>
      <c r="AS24" s="96">
        <f t="shared" si="18"/>
        <v>0.34156498442963446</v>
      </c>
      <c r="AT24" s="96">
        <f t="shared" si="18"/>
        <v>0.34168733520682043</v>
      </c>
      <c r="AU24" s="96">
        <f t="shared" si="18"/>
        <v>0.34141320629007921</v>
      </c>
      <c r="AV24" s="96">
        <f t="shared" si="18"/>
        <v>0.34141320629007921</v>
      </c>
      <c r="AW24" s="96">
        <f t="shared" si="18"/>
        <v>0.34141320629007921</v>
      </c>
      <c r="AX24" s="96">
        <f t="shared" si="18"/>
        <v>0.34282708689749242</v>
      </c>
      <c r="AY24" s="96">
        <f t="shared" si="18"/>
        <v>0.34293729069762763</v>
      </c>
      <c r="AZ24" s="96">
        <f t="shared" si="18"/>
        <v>0.34239269372690678</v>
      </c>
      <c r="BA24" s="96">
        <f t="shared" si="18"/>
        <v>0.34269327260779114</v>
      </c>
      <c r="BB24" s="96">
        <f t="shared" si="18"/>
        <v>0.34269327260779114</v>
      </c>
      <c r="BC24" s="96">
        <f t="shared" si="18"/>
        <v>0.34186373685866867</v>
      </c>
      <c r="BD24" s="96">
        <f t="shared" si="18"/>
        <v>0.3421503607463352</v>
      </c>
      <c r="BE24" s="96">
        <f t="shared" si="18"/>
        <v>0.34269327260779114</v>
      </c>
      <c r="BF24" s="96">
        <f t="shared" si="18"/>
        <v>0.34186373685866867</v>
      </c>
      <c r="BG24" s="96">
        <f t="shared" si="18"/>
        <v>0.34239269372690678</v>
      </c>
      <c r="BH24" s="96">
        <f t="shared" si="18"/>
        <v>0.34239269372690678</v>
      </c>
      <c r="BI24" s="96">
        <f t="shared" si="18"/>
        <v>0.34239269372690678</v>
      </c>
      <c r="BJ24" s="96">
        <f t="shared" si="18"/>
        <v>0.34293729069762763</v>
      </c>
      <c r="BL24" s="178">
        <f>BL23/BL22</f>
        <v>0.34293729069762763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368000</v>
      </c>
      <c r="AN28" s="180">
        <f t="shared" si="20"/>
        <v>575000</v>
      </c>
      <c r="AO28" s="180">
        <f t="shared" si="20"/>
        <v>644000</v>
      </c>
      <c r="AP28" s="180">
        <f t="shared" si="20"/>
        <v>644000</v>
      </c>
      <c r="AQ28" s="180">
        <f t="shared" si="20"/>
        <v>713000</v>
      </c>
      <c r="AR28" s="180">
        <f t="shared" si="20"/>
        <v>782000</v>
      </c>
      <c r="AS28" s="180">
        <f t="shared" si="20"/>
        <v>644000</v>
      </c>
      <c r="AT28" s="180">
        <f t="shared" si="20"/>
        <v>713000</v>
      </c>
      <c r="AU28" s="180">
        <f t="shared" si="20"/>
        <v>575000</v>
      </c>
      <c r="AV28" s="180">
        <f t="shared" si="20"/>
        <v>575000</v>
      </c>
      <c r="AW28" s="180">
        <f t="shared" si="20"/>
        <v>575000</v>
      </c>
      <c r="AX28" s="180">
        <f t="shared" si="20"/>
        <v>368000</v>
      </c>
      <c r="AY28" s="180">
        <f t="shared" si="20"/>
        <v>391000</v>
      </c>
      <c r="AZ28" s="180">
        <f t="shared" si="20"/>
        <v>621000</v>
      </c>
      <c r="BA28" s="180">
        <f t="shared" si="20"/>
        <v>690000</v>
      </c>
      <c r="BB28" s="180">
        <f t="shared" si="20"/>
        <v>690000</v>
      </c>
      <c r="BC28" s="180">
        <f t="shared" si="20"/>
        <v>759000</v>
      </c>
      <c r="BD28" s="180">
        <f t="shared" si="20"/>
        <v>828000</v>
      </c>
      <c r="BE28" s="180">
        <f t="shared" si="20"/>
        <v>690000</v>
      </c>
      <c r="BF28" s="180">
        <f t="shared" si="20"/>
        <v>759000</v>
      </c>
      <c r="BG28" s="180">
        <f t="shared" si="20"/>
        <v>621000</v>
      </c>
      <c r="BH28" s="180">
        <f t="shared" si="20"/>
        <v>621000</v>
      </c>
      <c r="BI28" s="180">
        <f t="shared" si="20"/>
        <v>621000</v>
      </c>
      <c r="BJ28" s="180">
        <f t="shared" si="20"/>
        <v>391000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152000</v>
      </c>
      <c r="AN29" s="63">
        <f t="shared" si="21"/>
        <v>237500</v>
      </c>
      <c r="AO29" s="63">
        <f t="shared" si="21"/>
        <v>266000</v>
      </c>
      <c r="AP29" s="63">
        <f t="shared" si="21"/>
        <v>266000</v>
      </c>
      <c r="AQ29" s="63">
        <f t="shared" si="21"/>
        <v>294500</v>
      </c>
      <c r="AR29" s="63">
        <f t="shared" si="21"/>
        <v>323000</v>
      </c>
      <c r="AS29" s="63">
        <f t="shared" si="21"/>
        <v>266000</v>
      </c>
      <c r="AT29" s="63">
        <f t="shared" si="21"/>
        <v>294500</v>
      </c>
      <c r="AU29" s="63">
        <f t="shared" si="21"/>
        <v>237500</v>
      </c>
      <c r="AV29" s="63">
        <f t="shared" si="21"/>
        <v>237500</v>
      </c>
      <c r="AW29" s="63">
        <f t="shared" si="21"/>
        <v>237500</v>
      </c>
      <c r="AX29" s="63">
        <f t="shared" si="21"/>
        <v>152000</v>
      </c>
      <c r="AY29" s="63">
        <f t="shared" si="21"/>
        <v>161500</v>
      </c>
      <c r="AZ29" s="63">
        <f t="shared" si="21"/>
        <v>256500</v>
      </c>
      <c r="BA29" s="63">
        <f t="shared" si="21"/>
        <v>285000</v>
      </c>
      <c r="BB29" s="63">
        <f t="shared" si="21"/>
        <v>285000</v>
      </c>
      <c r="BC29" s="63">
        <f t="shared" si="21"/>
        <v>313500</v>
      </c>
      <c r="BD29" s="63">
        <f t="shared" si="21"/>
        <v>342000</v>
      </c>
      <c r="BE29" s="63">
        <f t="shared" si="21"/>
        <v>285000</v>
      </c>
      <c r="BF29" s="63">
        <f t="shared" si="21"/>
        <v>313500</v>
      </c>
      <c r="BG29" s="63">
        <f t="shared" si="21"/>
        <v>256500</v>
      </c>
      <c r="BH29" s="63">
        <f t="shared" si="21"/>
        <v>256500</v>
      </c>
      <c r="BI29" s="63">
        <f t="shared" si="21"/>
        <v>256500</v>
      </c>
      <c r="BJ29" s="63">
        <f t="shared" si="21"/>
        <v>161500</v>
      </c>
      <c r="BL29" s="104">
        <f>BJ28+BJ30</f>
        <v>410661.94014999998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181161.94015000001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156811.25</v>
      </c>
      <c r="AB31" s="63">
        <f t="shared" si="23"/>
        <v>250898</v>
      </c>
      <c r="AC31" s="63">
        <f t="shared" si="23"/>
        <v>282260.25</v>
      </c>
      <c r="AD31" s="63">
        <f t="shared" si="23"/>
        <v>282260.25</v>
      </c>
      <c r="AE31" s="63">
        <f t="shared" si="23"/>
        <v>301260.25</v>
      </c>
      <c r="AF31" s="63">
        <f t="shared" si="23"/>
        <v>332622.5</v>
      </c>
      <c r="AG31" s="63">
        <f t="shared" si="23"/>
        <v>282260.25</v>
      </c>
      <c r="AH31" s="63">
        <f t="shared" si="23"/>
        <v>301260.25</v>
      </c>
      <c r="AI31" s="63">
        <f t="shared" si="23"/>
        <v>250898</v>
      </c>
      <c r="AJ31" s="63">
        <f t="shared" si="23"/>
        <v>250898</v>
      </c>
      <c r="AK31" s="63">
        <f t="shared" si="23"/>
        <v>250898</v>
      </c>
      <c r="AL31" s="63">
        <f t="shared" si="23"/>
        <v>156811.25</v>
      </c>
      <c r="AM31" s="63">
        <f t="shared" si="23"/>
        <v>167313.03750000001</v>
      </c>
      <c r="AN31" s="63">
        <f t="shared" si="23"/>
        <v>262000.86</v>
      </c>
      <c r="AO31" s="63">
        <f t="shared" si="23"/>
        <v>293563.46750000003</v>
      </c>
      <c r="AP31" s="63">
        <f t="shared" si="23"/>
        <v>293563.46750000003</v>
      </c>
      <c r="AQ31" s="63">
        <f t="shared" si="23"/>
        <v>325126.07500000001</v>
      </c>
      <c r="AR31" s="63">
        <f t="shared" si="23"/>
        <v>356688.6825</v>
      </c>
      <c r="AS31" s="63">
        <f t="shared" si="23"/>
        <v>293563.46750000003</v>
      </c>
      <c r="AT31" s="63">
        <f t="shared" si="23"/>
        <v>325126.07500000001</v>
      </c>
      <c r="AU31" s="63">
        <f t="shared" si="23"/>
        <v>262000.86</v>
      </c>
      <c r="AV31" s="63">
        <f t="shared" si="23"/>
        <v>262000.86</v>
      </c>
      <c r="AW31" s="63">
        <f t="shared" si="23"/>
        <v>262000.86</v>
      </c>
      <c r="AX31" s="63">
        <f t="shared" si="23"/>
        <v>167313.03750000001</v>
      </c>
      <c r="AY31" s="63">
        <f t="shared" si="23"/>
        <v>181161.94015000001</v>
      </c>
      <c r="AZ31" s="63">
        <f t="shared" si="23"/>
        <v>285992.910225</v>
      </c>
      <c r="BA31" s="63">
        <f t="shared" si="23"/>
        <v>314492.910225</v>
      </c>
      <c r="BB31" s="63">
        <f t="shared" si="23"/>
        <v>314492.910225</v>
      </c>
      <c r="BC31" s="63">
        <f t="shared" si="23"/>
        <v>346269.90025000001</v>
      </c>
      <c r="BD31" s="63">
        <f t="shared" si="23"/>
        <v>378046.89027500001</v>
      </c>
      <c r="BE31" s="63">
        <f t="shared" si="23"/>
        <v>314492.910225</v>
      </c>
      <c r="BF31" s="63">
        <f t="shared" si="23"/>
        <v>346269.90025000001</v>
      </c>
      <c r="BG31" s="63">
        <f t="shared" si="23"/>
        <v>285992.910225</v>
      </c>
      <c r="BH31" s="63">
        <f t="shared" si="23"/>
        <v>285992.910225</v>
      </c>
      <c r="BI31" s="63">
        <f t="shared" si="23"/>
        <v>285992.910225</v>
      </c>
      <c r="BJ31" s="63">
        <f t="shared" si="23"/>
        <v>181161.94015000001</v>
      </c>
      <c r="BL31" s="178">
        <f>BL30/BL29</f>
        <v>0.44114616534424422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0.43642176525227083</v>
      </c>
      <c r="AB32" s="96">
        <f t="shared" si="24"/>
        <v>0.43642176525227083</v>
      </c>
      <c r="AC32" s="96">
        <f t="shared" si="24"/>
        <v>0.43642176525227083</v>
      </c>
      <c r="AD32" s="96">
        <f t="shared" si="24"/>
        <v>0.43642176525227083</v>
      </c>
      <c r="AE32" s="96">
        <f t="shared" si="24"/>
        <v>0.43486942271875445</v>
      </c>
      <c r="AF32" s="96">
        <f t="shared" si="24"/>
        <v>0.4350153180164068</v>
      </c>
      <c r="AG32" s="96">
        <f t="shared" si="24"/>
        <v>0.43642176525227083</v>
      </c>
      <c r="AH32" s="96">
        <f t="shared" si="24"/>
        <v>0.43486942271875445</v>
      </c>
      <c r="AI32" s="96">
        <f t="shared" ref="AI32:BJ32" si="25">IF(AI30+AI28&gt;0,(+AI31/(AI30+AI28)),0)</f>
        <v>0.43642176525227083</v>
      </c>
      <c r="AJ32" s="96">
        <f t="shared" si="25"/>
        <v>0.43642176525227083</v>
      </c>
      <c r="AK32" s="96">
        <f t="shared" si="25"/>
        <v>0.43642176525227083</v>
      </c>
      <c r="AL32" s="96">
        <f t="shared" si="25"/>
        <v>0.43642176525227083</v>
      </c>
      <c r="AM32" s="96">
        <f t="shared" si="25"/>
        <v>0.43649190382677766</v>
      </c>
      <c r="AN32" s="96">
        <f t="shared" si="25"/>
        <v>0.4370316666434807</v>
      </c>
      <c r="AO32" s="96">
        <f t="shared" si="25"/>
        <v>0.43713436139228345</v>
      </c>
      <c r="AP32" s="96">
        <f t="shared" si="25"/>
        <v>0.43713436139228345</v>
      </c>
      <c r="AQ32" s="96">
        <f t="shared" si="25"/>
        <v>0.43721715245125048</v>
      </c>
      <c r="AR32" s="96">
        <f t="shared" si="25"/>
        <v>0.43728531503806906</v>
      </c>
      <c r="AS32" s="96">
        <f t="shared" si="25"/>
        <v>0.43713436139228345</v>
      </c>
      <c r="AT32" s="96">
        <f t="shared" si="25"/>
        <v>0.43721715245125048</v>
      </c>
      <c r="AU32" s="96">
        <f t="shared" si="25"/>
        <v>0.4370316666434807</v>
      </c>
      <c r="AV32" s="96">
        <f t="shared" si="25"/>
        <v>0.4370316666434807</v>
      </c>
      <c r="AW32" s="96">
        <f t="shared" si="25"/>
        <v>0.4370316666434807</v>
      </c>
      <c r="AX32" s="96">
        <f t="shared" si="25"/>
        <v>0.43649190382677766</v>
      </c>
      <c r="AY32" s="96">
        <f t="shared" si="25"/>
        <v>0.44114616534424422</v>
      </c>
      <c r="AZ32" s="96">
        <f t="shared" si="25"/>
        <v>0.43965569144493438</v>
      </c>
      <c r="BA32" s="96">
        <f t="shared" si="25"/>
        <v>0.43710355690183478</v>
      </c>
      <c r="BB32" s="96">
        <f t="shared" si="25"/>
        <v>0.43710355690183478</v>
      </c>
      <c r="BC32" s="96">
        <f t="shared" si="25"/>
        <v>0.43733652938898776</v>
      </c>
      <c r="BD32" s="96">
        <f t="shared" si="25"/>
        <v>0.43753052586611257</v>
      </c>
      <c r="BE32" s="96">
        <f t="shared" si="25"/>
        <v>0.43710355690183478</v>
      </c>
      <c r="BF32" s="96">
        <f t="shared" si="25"/>
        <v>0.43733652938898776</v>
      </c>
      <c r="BG32" s="96">
        <f t="shared" si="25"/>
        <v>0.43965569144493438</v>
      </c>
      <c r="BH32" s="96">
        <f t="shared" si="25"/>
        <v>0.43965569144493438</v>
      </c>
      <c r="BI32" s="96">
        <f t="shared" si="25"/>
        <v>0.43965569144493438</v>
      </c>
      <c r="BJ32" s="96">
        <f t="shared" si="25"/>
        <v>0.44114616534424422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>
        <f t="shared" si="29"/>
        <v>638000</v>
      </c>
      <c r="AN36" s="63">
        <f t="shared" si="29"/>
        <v>1025000</v>
      </c>
      <c r="AO36" s="63">
        <f t="shared" si="29"/>
        <v>1148000</v>
      </c>
      <c r="AP36" s="63">
        <f t="shared" si="29"/>
        <v>1148000</v>
      </c>
      <c r="AQ36" s="63">
        <f t="shared" si="29"/>
        <v>1271000</v>
      </c>
      <c r="AR36" s="63">
        <f t="shared" si="29"/>
        <v>1394000</v>
      </c>
      <c r="AS36" s="63">
        <f t="shared" si="29"/>
        <v>1148000</v>
      </c>
      <c r="AT36" s="63">
        <f t="shared" si="29"/>
        <v>1271000</v>
      </c>
      <c r="AU36" s="63">
        <f t="shared" si="29"/>
        <v>1025000</v>
      </c>
      <c r="AV36" s="63">
        <f t="shared" si="29"/>
        <v>1025000</v>
      </c>
      <c r="AW36" s="63">
        <f t="shared" si="29"/>
        <v>1025000</v>
      </c>
      <c r="AX36" s="63">
        <f t="shared" si="29"/>
        <v>638000</v>
      </c>
      <c r="AY36" s="63">
        <f t="shared" si="29"/>
        <v>679000</v>
      </c>
      <c r="AZ36" s="63">
        <f t="shared" si="29"/>
        <v>1089000</v>
      </c>
      <c r="BA36" s="63">
        <f t="shared" si="29"/>
        <v>1212000</v>
      </c>
      <c r="BB36" s="63">
        <f t="shared" si="29"/>
        <v>1212000</v>
      </c>
      <c r="BC36" s="63">
        <f t="shared" si="29"/>
        <v>1353000</v>
      </c>
      <c r="BD36" s="63">
        <f t="shared" si="29"/>
        <v>1476000</v>
      </c>
      <c r="BE36" s="63">
        <f t="shared" si="29"/>
        <v>1212000</v>
      </c>
      <c r="BF36" s="63">
        <f t="shared" si="29"/>
        <v>1353000</v>
      </c>
      <c r="BG36" s="63">
        <f t="shared" si="29"/>
        <v>1089000</v>
      </c>
      <c r="BH36" s="63">
        <f t="shared" si="29"/>
        <v>1089000</v>
      </c>
      <c r="BI36" s="63">
        <f t="shared" si="29"/>
        <v>1089000</v>
      </c>
      <c r="BJ36" s="63">
        <f t="shared" si="29"/>
        <v>679000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>
        <f t="shared" si="31"/>
        <v>234500</v>
      </c>
      <c r="AN37" s="63">
        <f t="shared" si="31"/>
        <v>375000</v>
      </c>
      <c r="AO37" s="63">
        <f t="shared" si="31"/>
        <v>420000</v>
      </c>
      <c r="AP37" s="63">
        <f t="shared" si="31"/>
        <v>420000</v>
      </c>
      <c r="AQ37" s="63">
        <f t="shared" si="31"/>
        <v>465000</v>
      </c>
      <c r="AR37" s="63">
        <f t="shared" si="31"/>
        <v>510000</v>
      </c>
      <c r="AS37" s="63">
        <f t="shared" si="31"/>
        <v>420000</v>
      </c>
      <c r="AT37" s="63">
        <f t="shared" si="31"/>
        <v>465000</v>
      </c>
      <c r="AU37" s="63">
        <f t="shared" si="31"/>
        <v>375000</v>
      </c>
      <c r="AV37" s="63">
        <f t="shared" si="31"/>
        <v>375000</v>
      </c>
      <c r="AW37" s="63">
        <f t="shared" si="31"/>
        <v>375000</v>
      </c>
      <c r="AX37" s="63">
        <f t="shared" si="31"/>
        <v>234500</v>
      </c>
      <c r="AY37" s="63">
        <f t="shared" si="31"/>
        <v>249500</v>
      </c>
      <c r="AZ37" s="63">
        <f t="shared" si="31"/>
        <v>399500</v>
      </c>
      <c r="BA37" s="63">
        <f t="shared" si="31"/>
        <v>444500</v>
      </c>
      <c r="BB37" s="63">
        <f t="shared" si="31"/>
        <v>444500</v>
      </c>
      <c r="BC37" s="63">
        <f t="shared" si="31"/>
        <v>495000</v>
      </c>
      <c r="BD37" s="63">
        <f t="shared" si="31"/>
        <v>540000</v>
      </c>
      <c r="BE37" s="63">
        <f t="shared" si="31"/>
        <v>444500</v>
      </c>
      <c r="BF37" s="63">
        <f t="shared" si="31"/>
        <v>495000</v>
      </c>
      <c r="BG37" s="63">
        <f t="shared" si="31"/>
        <v>399500</v>
      </c>
      <c r="BH37" s="63">
        <f t="shared" si="31"/>
        <v>399500</v>
      </c>
      <c r="BI37" s="63">
        <f t="shared" si="31"/>
        <v>399500</v>
      </c>
      <c r="BJ37" s="63">
        <f t="shared" si="31"/>
        <v>249500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248122.5</v>
      </c>
      <c r="AB39" s="63">
        <f t="shared" si="34"/>
        <v>400296</v>
      </c>
      <c r="AC39" s="63">
        <f t="shared" si="34"/>
        <v>451020.5</v>
      </c>
      <c r="AD39" s="63">
        <f t="shared" si="34"/>
        <v>451020.5</v>
      </c>
      <c r="AE39" s="63">
        <f t="shared" si="34"/>
        <v>486520.5</v>
      </c>
      <c r="AF39" s="63">
        <f t="shared" si="34"/>
        <v>537245</v>
      </c>
      <c r="AG39" s="63">
        <f t="shared" si="34"/>
        <v>451020.5</v>
      </c>
      <c r="AH39" s="63">
        <f t="shared" si="34"/>
        <v>486520.5</v>
      </c>
      <c r="AI39" s="63">
        <f t="shared" ref="AI39:BJ39" si="35">AI23+AI31</f>
        <v>400296</v>
      </c>
      <c r="AJ39" s="63">
        <f t="shared" si="35"/>
        <v>400296</v>
      </c>
      <c r="AK39" s="63">
        <f t="shared" si="35"/>
        <v>400296</v>
      </c>
      <c r="AL39" s="63">
        <f t="shared" si="35"/>
        <v>248122.5</v>
      </c>
      <c r="AM39" s="63">
        <f t="shared" si="35"/>
        <v>265126.07500000001</v>
      </c>
      <c r="AN39" s="63">
        <f t="shared" si="35"/>
        <v>424001.72</v>
      </c>
      <c r="AO39" s="63">
        <f t="shared" si="35"/>
        <v>475126.93500000006</v>
      </c>
      <c r="AP39" s="63">
        <f t="shared" si="35"/>
        <v>475126.93500000006</v>
      </c>
      <c r="AQ39" s="63">
        <f t="shared" si="35"/>
        <v>526252.15</v>
      </c>
      <c r="AR39" s="63">
        <f t="shared" si="35"/>
        <v>577377.36499999999</v>
      </c>
      <c r="AS39" s="63">
        <f t="shared" si="35"/>
        <v>475126.93500000006</v>
      </c>
      <c r="AT39" s="63">
        <f t="shared" si="35"/>
        <v>526252.15</v>
      </c>
      <c r="AU39" s="63">
        <f t="shared" si="35"/>
        <v>424001.72</v>
      </c>
      <c r="AV39" s="63">
        <f t="shared" si="35"/>
        <v>424001.72</v>
      </c>
      <c r="AW39" s="63">
        <f t="shared" si="35"/>
        <v>424001.72</v>
      </c>
      <c r="AX39" s="63">
        <f t="shared" si="35"/>
        <v>265126.07500000001</v>
      </c>
      <c r="AY39" s="63">
        <f t="shared" si="35"/>
        <v>285546.89027500001</v>
      </c>
      <c r="AZ39" s="63">
        <f t="shared" si="35"/>
        <v>455208.83042499999</v>
      </c>
      <c r="BA39" s="63">
        <f t="shared" si="35"/>
        <v>503485.82045</v>
      </c>
      <c r="BB39" s="63">
        <f t="shared" si="35"/>
        <v>503485.82045</v>
      </c>
      <c r="BC39" s="63">
        <f t="shared" si="35"/>
        <v>560539.80050000001</v>
      </c>
      <c r="BD39" s="63">
        <f t="shared" si="35"/>
        <v>612093.78055000002</v>
      </c>
      <c r="BE39" s="63">
        <f t="shared" si="35"/>
        <v>503485.82045</v>
      </c>
      <c r="BF39" s="63">
        <f t="shared" si="35"/>
        <v>560539.80050000001</v>
      </c>
      <c r="BG39" s="63">
        <f t="shared" si="35"/>
        <v>455208.83042499999</v>
      </c>
      <c r="BH39" s="63">
        <f t="shared" si="35"/>
        <v>455208.83042499999</v>
      </c>
      <c r="BI39" s="63">
        <f t="shared" si="35"/>
        <v>455208.83042499999</v>
      </c>
      <c r="BJ39" s="63">
        <f t="shared" si="35"/>
        <v>285546.89027500001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>
        <f>'COGS-PRICE-MARGIN_CWS'!$B154*AM51</f>
        <v>270000</v>
      </c>
      <c r="AN52" s="63">
        <f>'COGS-PRICE-MARGIN_CWS'!$B154*AN51</f>
        <v>450000</v>
      </c>
      <c r="AO52" s="63">
        <f>'COGS-PRICE-MARGIN_CWS'!$B154*AO51</f>
        <v>504000</v>
      </c>
      <c r="AP52" s="63">
        <f>'COGS-PRICE-MARGIN_CWS'!$B154*AP51</f>
        <v>504000</v>
      </c>
      <c r="AQ52" s="63">
        <f>'COGS-PRICE-MARGIN_CWS'!$B154*AQ51</f>
        <v>558000</v>
      </c>
      <c r="AR52" s="63">
        <f>'COGS-PRICE-MARGIN_CWS'!$B154*AR51</f>
        <v>612000</v>
      </c>
      <c r="AS52" s="63">
        <f>'COGS-PRICE-MARGIN_CWS'!$B154*AS51</f>
        <v>504000</v>
      </c>
      <c r="AT52" s="63">
        <f>'COGS-PRICE-MARGIN_CWS'!$B154*AT51</f>
        <v>558000</v>
      </c>
      <c r="AU52" s="63">
        <f>'COGS-PRICE-MARGIN_CWS'!$B154*AU51</f>
        <v>450000</v>
      </c>
      <c r="AV52" s="63">
        <f>'COGS-PRICE-MARGIN_CWS'!$B154*AV51</f>
        <v>450000</v>
      </c>
      <c r="AW52" s="63">
        <f>'COGS-PRICE-MARGIN_CWS'!$B154*AW51</f>
        <v>450000</v>
      </c>
      <c r="AX52" s="63">
        <f>'COGS-PRICE-MARGIN_CWS'!$B154*AX51</f>
        <v>270000</v>
      </c>
      <c r="AY52" s="63">
        <f>'COGS-PRICE-MARGIN_CWS'!$B204*AY51</f>
        <v>288000</v>
      </c>
      <c r="AZ52" s="63">
        <f>'COGS-PRICE-MARGIN_CWS'!$B204*AZ51</f>
        <v>468000</v>
      </c>
      <c r="BA52" s="63">
        <f>'COGS-PRICE-MARGIN_CWS'!$B204*BA51</f>
        <v>522000</v>
      </c>
      <c r="BB52" s="63">
        <f>'COGS-PRICE-MARGIN_CWS'!$B204*BB51</f>
        <v>522000</v>
      </c>
      <c r="BC52" s="63">
        <f>'COGS-PRICE-MARGIN_CWS'!$B204*BC51</f>
        <v>594000</v>
      </c>
      <c r="BD52" s="63">
        <f>'COGS-PRICE-MARGIN_CWS'!$B204*BD51</f>
        <v>648000</v>
      </c>
      <c r="BE52" s="63">
        <f>'COGS-PRICE-MARGIN_CWS'!$B204*BE51</f>
        <v>522000</v>
      </c>
      <c r="BF52" s="63">
        <f>'COGS-PRICE-MARGIN_CWS'!$B204*BF51</f>
        <v>594000</v>
      </c>
      <c r="BG52" s="63">
        <f>'COGS-PRICE-MARGIN_CWS'!$B204*BG51</f>
        <v>468000</v>
      </c>
      <c r="BH52" s="63">
        <f>'COGS-PRICE-MARGIN_CWS'!$B204*BH51</f>
        <v>468000</v>
      </c>
      <c r="BI52" s="63">
        <f>'COGS-PRICE-MARGIN_CWS'!$B204*BI51</f>
        <v>468000</v>
      </c>
      <c r="BJ52" s="63">
        <f>'COGS-PRICE-MARGIN_CWS'!$B204*BJ51</f>
        <v>288000</v>
      </c>
      <c r="BK52" s="118">
        <f>SUM(C52:BJ52)</f>
        <v>21586680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18000</v>
      </c>
      <c r="AB55" s="70">
        <f t="shared" si="45"/>
        <v>18000</v>
      </c>
      <c r="AC55" s="70">
        <f t="shared" si="45"/>
        <v>18000</v>
      </c>
      <c r="AD55" s="70">
        <f t="shared" si="45"/>
        <v>18000</v>
      </c>
      <c r="AE55" s="70">
        <f t="shared" si="45"/>
        <v>18000</v>
      </c>
      <c r="AF55" s="70">
        <f t="shared" si="45"/>
        <v>18000</v>
      </c>
      <c r="AG55" s="70">
        <f t="shared" si="45"/>
        <v>18000</v>
      </c>
      <c r="AH55" s="70">
        <f t="shared" si="45"/>
        <v>18000</v>
      </c>
      <c r="AI55" s="70">
        <f t="shared" si="45"/>
        <v>18000</v>
      </c>
      <c r="AJ55" s="70">
        <f t="shared" si="45"/>
        <v>18000</v>
      </c>
      <c r="AK55" s="70">
        <f t="shared" si="45"/>
        <v>18000</v>
      </c>
      <c r="AL55" s="70">
        <f t="shared" si="45"/>
        <v>18000</v>
      </c>
      <c r="AM55" s="70">
        <f t="shared" si="45"/>
        <v>18000</v>
      </c>
      <c r="AN55" s="70">
        <f t="shared" si="45"/>
        <v>18000</v>
      </c>
      <c r="AO55" s="70">
        <f t="shared" si="45"/>
        <v>18000</v>
      </c>
      <c r="AP55" s="70">
        <f t="shared" si="45"/>
        <v>18000</v>
      </c>
      <c r="AQ55" s="70">
        <f t="shared" si="45"/>
        <v>18000</v>
      </c>
      <c r="AR55" s="70">
        <f t="shared" si="45"/>
        <v>18000</v>
      </c>
      <c r="AS55" s="70">
        <f t="shared" si="45"/>
        <v>18000</v>
      </c>
      <c r="AT55" s="70">
        <f t="shared" si="45"/>
        <v>18000</v>
      </c>
      <c r="AU55" s="70">
        <f t="shared" si="45"/>
        <v>18000</v>
      </c>
      <c r="AV55" s="70">
        <f t="shared" si="45"/>
        <v>18000</v>
      </c>
      <c r="AW55" s="70">
        <f t="shared" si="45"/>
        <v>18000</v>
      </c>
      <c r="AX55" s="70">
        <f t="shared" si="45"/>
        <v>18000</v>
      </c>
      <c r="AY55" s="70">
        <f t="shared" si="45"/>
        <v>18000</v>
      </c>
      <c r="AZ55" s="70">
        <f t="shared" si="45"/>
        <v>18000</v>
      </c>
      <c r="BA55" s="70">
        <f t="shared" si="45"/>
        <v>18000</v>
      </c>
      <c r="BB55" s="70">
        <f t="shared" si="45"/>
        <v>18000</v>
      </c>
      <c r="BC55" s="70">
        <f t="shared" si="45"/>
        <v>18000</v>
      </c>
      <c r="BD55" s="70">
        <f t="shared" si="45"/>
        <v>18000</v>
      </c>
      <c r="BE55" s="70">
        <f t="shared" si="45"/>
        <v>18000</v>
      </c>
      <c r="BF55" s="70">
        <f t="shared" si="45"/>
        <v>18000</v>
      </c>
      <c r="BG55" s="70">
        <f t="shared" si="45"/>
        <v>18000</v>
      </c>
      <c r="BH55" s="70">
        <f t="shared" si="45"/>
        <v>18000</v>
      </c>
      <c r="BI55" s="70">
        <f t="shared" si="45"/>
        <v>18000</v>
      </c>
      <c r="BJ55" s="70">
        <f t="shared" si="45"/>
        <v>18000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252000</v>
      </c>
      <c r="AB56" s="178">
        <f t="shared" si="46"/>
        <v>414000</v>
      </c>
      <c r="AC56" s="178">
        <f t="shared" si="46"/>
        <v>468000</v>
      </c>
      <c r="AD56" s="178">
        <f t="shared" si="46"/>
        <v>468000</v>
      </c>
      <c r="AE56" s="178">
        <f t="shared" si="46"/>
        <v>522000</v>
      </c>
      <c r="AF56" s="178">
        <f t="shared" si="46"/>
        <v>576000</v>
      </c>
      <c r="AG56" s="178">
        <f t="shared" si="46"/>
        <v>468000</v>
      </c>
      <c r="AH56" s="178">
        <f t="shared" si="46"/>
        <v>522000</v>
      </c>
      <c r="AI56" s="178">
        <f t="shared" ref="AI56:BJ56" si="47">AI52*(1-AI53)</f>
        <v>414000</v>
      </c>
      <c r="AJ56" s="178">
        <f t="shared" si="47"/>
        <v>414000</v>
      </c>
      <c r="AK56" s="178">
        <f t="shared" si="47"/>
        <v>414000</v>
      </c>
      <c r="AL56" s="178">
        <f t="shared" si="47"/>
        <v>252000</v>
      </c>
      <c r="AM56" s="178">
        <f t="shared" si="47"/>
        <v>270000</v>
      </c>
      <c r="AN56" s="178">
        <f t="shared" si="47"/>
        <v>450000</v>
      </c>
      <c r="AO56" s="178">
        <f t="shared" si="47"/>
        <v>504000</v>
      </c>
      <c r="AP56" s="178">
        <f t="shared" si="47"/>
        <v>504000</v>
      </c>
      <c r="AQ56" s="178">
        <f t="shared" si="47"/>
        <v>558000</v>
      </c>
      <c r="AR56" s="178">
        <f t="shared" si="47"/>
        <v>612000</v>
      </c>
      <c r="AS56" s="178">
        <f t="shared" si="47"/>
        <v>504000</v>
      </c>
      <c r="AT56" s="178">
        <f t="shared" si="47"/>
        <v>558000</v>
      </c>
      <c r="AU56" s="178">
        <f t="shared" si="47"/>
        <v>450000</v>
      </c>
      <c r="AV56" s="178">
        <f t="shared" si="47"/>
        <v>450000</v>
      </c>
      <c r="AW56" s="178">
        <f t="shared" si="47"/>
        <v>450000</v>
      </c>
      <c r="AX56" s="178">
        <f t="shared" si="47"/>
        <v>270000</v>
      </c>
      <c r="AY56" s="178">
        <f t="shared" si="47"/>
        <v>288000</v>
      </c>
      <c r="AZ56" s="178">
        <f t="shared" si="47"/>
        <v>468000</v>
      </c>
      <c r="BA56" s="178">
        <f t="shared" si="47"/>
        <v>522000</v>
      </c>
      <c r="BB56" s="178">
        <f t="shared" si="47"/>
        <v>522000</v>
      </c>
      <c r="BC56" s="178">
        <f t="shared" si="47"/>
        <v>594000</v>
      </c>
      <c r="BD56" s="178">
        <f t="shared" si="47"/>
        <v>648000</v>
      </c>
      <c r="BE56" s="178">
        <f t="shared" si="47"/>
        <v>522000</v>
      </c>
      <c r="BF56" s="178">
        <f t="shared" si="47"/>
        <v>594000</v>
      </c>
      <c r="BG56" s="178">
        <f t="shared" si="47"/>
        <v>468000</v>
      </c>
      <c r="BH56" s="178">
        <f t="shared" si="47"/>
        <v>468000</v>
      </c>
      <c r="BI56" s="178">
        <f t="shared" si="47"/>
        <v>468000</v>
      </c>
      <c r="BJ56" s="178">
        <f t="shared" si="47"/>
        <v>288000</v>
      </c>
      <c r="BK56" s="118">
        <f>SUM(C56:BJ56)</f>
        <v>21517020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'COGS-PRICE-MARGIN_CWS'!$E154*AM$51</f>
        <v>180000</v>
      </c>
      <c r="AN60" s="63">
        <f>'COGS-PRICE-MARGIN_CWS'!$E154*AN$51</f>
        <v>300000</v>
      </c>
      <c r="AO60" s="63">
        <f>'COGS-PRICE-MARGIN_CWS'!$E154*AO$51</f>
        <v>336000</v>
      </c>
      <c r="AP60" s="63">
        <f>'COGS-PRICE-MARGIN_CWS'!$E154*AP$51</f>
        <v>336000</v>
      </c>
      <c r="AQ60" s="63">
        <f>'COGS-PRICE-MARGIN_CWS'!$E154*AQ$51</f>
        <v>372000</v>
      </c>
      <c r="AR60" s="63">
        <f>'COGS-PRICE-MARGIN_CWS'!$E154*AR$51</f>
        <v>408000</v>
      </c>
      <c r="AS60" s="63">
        <f>'COGS-PRICE-MARGIN_CWS'!$E154*AS$51</f>
        <v>336000</v>
      </c>
      <c r="AT60" s="63">
        <f>'COGS-PRICE-MARGIN_CWS'!$E154*AT$51</f>
        <v>372000</v>
      </c>
      <c r="AU60" s="63">
        <f>'COGS-PRICE-MARGIN_CWS'!$E154*AU$51</f>
        <v>300000</v>
      </c>
      <c r="AV60" s="63">
        <f>'COGS-PRICE-MARGIN_CWS'!$E154*AV$51</f>
        <v>300000</v>
      </c>
      <c r="AW60" s="63">
        <f>'COGS-PRICE-MARGIN_CWS'!$E154*AW$51</f>
        <v>300000</v>
      </c>
      <c r="AX60" s="63">
        <f>'COGS-PRICE-MARGIN_CWS'!$E154*AX$51</f>
        <v>180000</v>
      </c>
      <c r="AY60" s="63">
        <f>'COGS-PRICE-MARGIN_CWS'!$E204*AY$51</f>
        <v>192000</v>
      </c>
      <c r="AZ60" s="63">
        <f>'COGS-PRICE-MARGIN_CWS'!$E204*AZ$51</f>
        <v>312000</v>
      </c>
      <c r="BA60" s="63">
        <f>'COGS-PRICE-MARGIN_CWS'!$E204*BA$51</f>
        <v>348000</v>
      </c>
      <c r="BB60" s="63">
        <f>'COGS-PRICE-MARGIN_CWS'!$E204*BB$51</f>
        <v>348000</v>
      </c>
      <c r="BC60" s="63">
        <f>'COGS-PRICE-MARGIN_CWS'!$E204*BC$51</f>
        <v>396000</v>
      </c>
      <c r="BD60" s="63">
        <f>'COGS-PRICE-MARGIN_CWS'!$E204*BD$51</f>
        <v>432000</v>
      </c>
      <c r="BE60" s="63">
        <f>'COGS-PRICE-MARGIN_CWS'!$E204*BE$51</f>
        <v>348000</v>
      </c>
      <c r="BF60" s="63">
        <f>'COGS-PRICE-MARGIN_CWS'!$E204*BF$51</f>
        <v>396000</v>
      </c>
      <c r="BG60" s="63">
        <f>'COGS-PRICE-MARGIN_CWS'!$E204*BG$51</f>
        <v>312000</v>
      </c>
      <c r="BH60" s="63">
        <f>'COGS-PRICE-MARGIN_CWS'!$E204*BH$51</f>
        <v>312000</v>
      </c>
      <c r="BI60" s="63">
        <f>'COGS-PRICE-MARGIN_CWS'!$E204*BI$51</f>
        <v>312000</v>
      </c>
      <c r="BJ60" s="63">
        <f>'COGS-PRICE-MARGIN_CWS'!$E204*BJ$51</f>
        <v>192000</v>
      </c>
      <c r="BK60" s="118">
        <f>SUM(C60:BJ60)</f>
        <v>14391120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'COGS-PRICE-MARGIN_CWS'!$E155*AM$51</f>
        <v>7500</v>
      </c>
      <c r="AN61" s="63">
        <f>'COGS-PRICE-MARGIN_CWS'!$E155*AN$51</f>
        <v>12500</v>
      </c>
      <c r="AO61" s="63">
        <f>'COGS-PRICE-MARGIN_CWS'!$E155*AO$51</f>
        <v>14000</v>
      </c>
      <c r="AP61" s="63">
        <f>'COGS-PRICE-MARGIN_CWS'!$E155*AP$51</f>
        <v>14000</v>
      </c>
      <c r="AQ61" s="63">
        <f>'COGS-PRICE-MARGIN_CWS'!$E155*AQ$51</f>
        <v>15500</v>
      </c>
      <c r="AR61" s="63">
        <f>'COGS-PRICE-MARGIN_CWS'!$E155*AR$51</f>
        <v>17000</v>
      </c>
      <c r="AS61" s="63">
        <f>'COGS-PRICE-MARGIN_CWS'!$E155*AS$51</f>
        <v>14000</v>
      </c>
      <c r="AT61" s="63">
        <f>'COGS-PRICE-MARGIN_CWS'!$E155*AT$51</f>
        <v>15500</v>
      </c>
      <c r="AU61" s="63">
        <f>'COGS-PRICE-MARGIN_CWS'!$E155*AU$51</f>
        <v>12500</v>
      </c>
      <c r="AV61" s="63">
        <f>'COGS-PRICE-MARGIN_CWS'!$E155*AV$51</f>
        <v>12500</v>
      </c>
      <c r="AW61" s="63">
        <f>'COGS-PRICE-MARGIN_CWS'!$E155*AW$51</f>
        <v>12500</v>
      </c>
      <c r="AX61" s="63">
        <f>'COGS-PRICE-MARGIN_CWS'!$E155*AX$51</f>
        <v>7500</v>
      </c>
      <c r="AY61" s="63">
        <f>'COGS-PRICE-MARGIN_CWS'!$E205*AY$51</f>
        <v>8000</v>
      </c>
      <c r="AZ61" s="63">
        <f>'COGS-PRICE-MARGIN_CWS'!$E205*AZ$51</f>
        <v>13000</v>
      </c>
      <c r="BA61" s="63">
        <f>'COGS-PRICE-MARGIN_CWS'!$E205*BA$51</f>
        <v>14500</v>
      </c>
      <c r="BB61" s="63">
        <f>'COGS-PRICE-MARGIN_CWS'!$E205*BB$51</f>
        <v>14500</v>
      </c>
      <c r="BC61" s="63">
        <f>'COGS-PRICE-MARGIN_CWS'!$E205*BC$51</f>
        <v>16500</v>
      </c>
      <c r="BD61" s="63">
        <f>'COGS-PRICE-MARGIN_CWS'!$E205*BD$51</f>
        <v>18000</v>
      </c>
      <c r="BE61" s="63">
        <f>'COGS-PRICE-MARGIN_CWS'!$E205*BE$51</f>
        <v>14500</v>
      </c>
      <c r="BF61" s="63">
        <f>'COGS-PRICE-MARGIN_CWS'!$E205*BF$51</f>
        <v>16500</v>
      </c>
      <c r="BG61" s="63">
        <f>'COGS-PRICE-MARGIN_CWS'!$E205*BG$51</f>
        <v>13000</v>
      </c>
      <c r="BH61" s="63">
        <f>'COGS-PRICE-MARGIN_CWS'!$E205*BH$51</f>
        <v>13000</v>
      </c>
      <c r="BI61" s="63">
        <f>'COGS-PRICE-MARGIN_CWS'!$E205*BI$51</f>
        <v>13000</v>
      </c>
      <c r="BJ61" s="63">
        <f>'COGS-PRICE-MARGIN_CWS'!$E205*BJ$51</f>
        <v>8000</v>
      </c>
      <c r="BK61" s="118">
        <f>SUM(C61:BJ61)</f>
        <v>599630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175000</v>
      </c>
      <c r="AB65" s="63">
        <f t="shared" si="49"/>
        <v>287500</v>
      </c>
      <c r="AC65" s="63">
        <f t="shared" si="49"/>
        <v>325000</v>
      </c>
      <c r="AD65" s="63">
        <f t="shared" si="49"/>
        <v>325000</v>
      </c>
      <c r="AE65" s="63">
        <f t="shared" si="49"/>
        <v>362500</v>
      </c>
      <c r="AF65" s="63">
        <f t="shared" si="49"/>
        <v>400000</v>
      </c>
      <c r="AG65" s="63">
        <f t="shared" si="49"/>
        <v>325000</v>
      </c>
      <c r="AH65" s="63">
        <f t="shared" si="49"/>
        <v>362500</v>
      </c>
      <c r="AI65" s="63">
        <f t="shared" si="49"/>
        <v>287500</v>
      </c>
      <c r="AJ65" s="63">
        <f t="shared" si="49"/>
        <v>287500</v>
      </c>
      <c r="AK65" s="63">
        <f t="shared" si="49"/>
        <v>287500</v>
      </c>
      <c r="AL65" s="63">
        <f t="shared" si="49"/>
        <v>175000</v>
      </c>
      <c r="AM65" s="63">
        <f t="shared" si="49"/>
        <v>187500</v>
      </c>
      <c r="AN65" s="63">
        <f t="shared" si="49"/>
        <v>312500</v>
      </c>
      <c r="AO65" s="63">
        <f t="shared" si="49"/>
        <v>350000</v>
      </c>
      <c r="AP65" s="63">
        <f t="shared" si="49"/>
        <v>350000</v>
      </c>
      <c r="AQ65" s="63">
        <f t="shared" si="49"/>
        <v>387500</v>
      </c>
      <c r="AR65" s="63">
        <f t="shared" si="49"/>
        <v>425000</v>
      </c>
      <c r="AS65" s="63">
        <f t="shared" si="49"/>
        <v>350000</v>
      </c>
      <c r="AT65" s="63">
        <f t="shared" si="49"/>
        <v>387500</v>
      </c>
      <c r="AU65" s="63">
        <f t="shared" si="49"/>
        <v>312500</v>
      </c>
      <c r="AV65" s="63">
        <f t="shared" si="49"/>
        <v>312500</v>
      </c>
      <c r="AW65" s="63">
        <f t="shared" si="49"/>
        <v>312500</v>
      </c>
      <c r="AX65" s="63">
        <f t="shared" si="49"/>
        <v>187500</v>
      </c>
      <c r="AY65" s="63">
        <f t="shared" si="49"/>
        <v>200000</v>
      </c>
      <c r="AZ65" s="63">
        <f t="shared" si="49"/>
        <v>325000</v>
      </c>
      <c r="BA65" s="63">
        <f t="shared" si="49"/>
        <v>362500</v>
      </c>
      <c r="BB65" s="63">
        <f t="shared" si="49"/>
        <v>362500</v>
      </c>
      <c r="BC65" s="63">
        <f t="shared" si="49"/>
        <v>412500</v>
      </c>
      <c r="BD65" s="63">
        <f t="shared" si="49"/>
        <v>450000</v>
      </c>
      <c r="BE65" s="63">
        <f t="shared" si="49"/>
        <v>362500</v>
      </c>
      <c r="BF65" s="63">
        <f t="shared" si="49"/>
        <v>412500</v>
      </c>
      <c r="BG65" s="63">
        <f t="shared" si="49"/>
        <v>325000</v>
      </c>
      <c r="BH65" s="63">
        <f t="shared" si="49"/>
        <v>325000</v>
      </c>
      <c r="BI65" s="63">
        <f t="shared" si="49"/>
        <v>325000</v>
      </c>
      <c r="BJ65" s="63">
        <f t="shared" si="49"/>
        <v>200000</v>
      </c>
      <c r="BK65" s="118">
        <f>SUM(C65:BJ65)</f>
        <v>14990750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5500</v>
      </c>
      <c r="AB67" s="63">
        <f t="shared" si="50"/>
        <v>5500</v>
      </c>
      <c r="AC67" s="63">
        <f t="shared" si="50"/>
        <v>5500</v>
      </c>
      <c r="AD67" s="63">
        <f t="shared" si="50"/>
        <v>5500</v>
      </c>
      <c r="AE67" s="63">
        <f t="shared" si="50"/>
        <v>5500</v>
      </c>
      <c r="AF67" s="63">
        <f t="shared" si="50"/>
        <v>5500</v>
      </c>
      <c r="AG67" s="63">
        <f t="shared" si="50"/>
        <v>5500</v>
      </c>
      <c r="AH67" s="63">
        <f t="shared" si="50"/>
        <v>5500</v>
      </c>
      <c r="AI67" s="63">
        <f t="shared" ref="AI67:BJ67" si="51">IF(AI51&gt;0,(AI56-AI65)/AI51,0)</f>
        <v>5500</v>
      </c>
      <c r="AJ67" s="63">
        <f t="shared" si="51"/>
        <v>5500</v>
      </c>
      <c r="AK67" s="63">
        <f t="shared" si="51"/>
        <v>5500</v>
      </c>
      <c r="AL67" s="63">
        <f t="shared" si="51"/>
        <v>5500</v>
      </c>
      <c r="AM67" s="63">
        <f t="shared" si="51"/>
        <v>5500</v>
      </c>
      <c r="AN67" s="63">
        <f t="shared" si="51"/>
        <v>5500</v>
      </c>
      <c r="AO67" s="63">
        <f t="shared" si="51"/>
        <v>5500</v>
      </c>
      <c r="AP67" s="63">
        <f t="shared" si="51"/>
        <v>5500</v>
      </c>
      <c r="AQ67" s="63">
        <f t="shared" si="51"/>
        <v>5500</v>
      </c>
      <c r="AR67" s="63">
        <f t="shared" si="51"/>
        <v>5500</v>
      </c>
      <c r="AS67" s="63">
        <f t="shared" si="51"/>
        <v>5500</v>
      </c>
      <c r="AT67" s="63">
        <f t="shared" si="51"/>
        <v>5500</v>
      </c>
      <c r="AU67" s="63">
        <f t="shared" si="51"/>
        <v>5500</v>
      </c>
      <c r="AV67" s="63">
        <f t="shared" si="51"/>
        <v>5500</v>
      </c>
      <c r="AW67" s="63">
        <f t="shared" si="51"/>
        <v>5500</v>
      </c>
      <c r="AX67" s="63">
        <f t="shared" si="51"/>
        <v>5500</v>
      </c>
      <c r="AY67" s="63">
        <f t="shared" si="51"/>
        <v>5500</v>
      </c>
      <c r="AZ67" s="63">
        <f t="shared" si="51"/>
        <v>5500</v>
      </c>
      <c r="BA67" s="63">
        <f t="shared" si="51"/>
        <v>5500</v>
      </c>
      <c r="BB67" s="63">
        <f t="shared" si="51"/>
        <v>5500</v>
      </c>
      <c r="BC67" s="63">
        <f t="shared" si="51"/>
        <v>5500</v>
      </c>
      <c r="BD67" s="63">
        <f t="shared" si="51"/>
        <v>5500</v>
      </c>
      <c r="BE67" s="63">
        <f t="shared" si="51"/>
        <v>5500</v>
      </c>
      <c r="BF67" s="63">
        <f t="shared" si="51"/>
        <v>5500</v>
      </c>
      <c r="BG67" s="63">
        <f t="shared" si="51"/>
        <v>5500</v>
      </c>
      <c r="BH67" s="63">
        <f t="shared" si="51"/>
        <v>5500</v>
      </c>
      <c r="BI67" s="63">
        <f t="shared" si="51"/>
        <v>5500</v>
      </c>
      <c r="BJ67" s="63">
        <f t="shared" si="51"/>
        <v>5500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77000</v>
      </c>
      <c r="AB68" s="63">
        <f t="shared" si="52"/>
        <v>126500</v>
      </c>
      <c r="AC68" s="63">
        <f t="shared" si="52"/>
        <v>143000</v>
      </c>
      <c r="AD68" s="63">
        <f t="shared" si="52"/>
        <v>143000</v>
      </c>
      <c r="AE68" s="63">
        <f t="shared" si="52"/>
        <v>159500</v>
      </c>
      <c r="AF68" s="63">
        <f t="shared" si="52"/>
        <v>176000</v>
      </c>
      <c r="AG68" s="63">
        <f t="shared" si="52"/>
        <v>143000</v>
      </c>
      <c r="AH68" s="63">
        <f t="shared" si="52"/>
        <v>159500</v>
      </c>
      <c r="AI68" s="63">
        <f t="shared" ref="AI68:BJ68" si="53">AI56-AI65</f>
        <v>126500</v>
      </c>
      <c r="AJ68" s="63">
        <f t="shared" si="53"/>
        <v>126500</v>
      </c>
      <c r="AK68" s="63">
        <f t="shared" si="53"/>
        <v>126500</v>
      </c>
      <c r="AL68" s="63">
        <f t="shared" si="53"/>
        <v>77000</v>
      </c>
      <c r="AM68" s="63">
        <f t="shared" si="53"/>
        <v>82500</v>
      </c>
      <c r="AN68" s="63">
        <f t="shared" si="53"/>
        <v>137500</v>
      </c>
      <c r="AO68" s="63">
        <f t="shared" si="53"/>
        <v>154000</v>
      </c>
      <c r="AP68" s="63">
        <f t="shared" si="53"/>
        <v>154000</v>
      </c>
      <c r="AQ68" s="63">
        <f t="shared" si="53"/>
        <v>170500</v>
      </c>
      <c r="AR68" s="63">
        <f t="shared" si="53"/>
        <v>187000</v>
      </c>
      <c r="AS68" s="63">
        <f t="shared" si="53"/>
        <v>154000</v>
      </c>
      <c r="AT68" s="63">
        <f t="shared" si="53"/>
        <v>170500</v>
      </c>
      <c r="AU68" s="63">
        <f t="shared" si="53"/>
        <v>137500</v>
      </c>
      <c r="AV68" s="63">
        <f t="shared" si="53"/>
        <v>137500</v>
      </c>
      <c r="AW68" s="63">
        <f t="shared" si="53"/>
        <v>137500</v>
      </c>
      <c r="AX68" s="63">
        <f t="shared" si="53"/>
        <v>82500</v>
      </c>
      <c r="AY68" s="63">
        <f t="shared" si="53"/>
        <v>88000</v>
      </c>
      <c r="AZ68" s="63">
        <f t="shared" si="53"/>
        <v>143000</v>
      </c>
      <c r="BA68" s="63">
        <f t="shared" si="53"/>
        <v>159500</v>
      </c>
      <c r="BB68" s="63">
        <f t="shared" si="53"/>
        <v>159500</v>
      </c>
      <c r="BC68" s="63">
        <f t="shared" si="53"/>
        <v>181500</v>
      </c>
      <c r="BD68" s="63">
        <f t="shared" si="53"/>
        <v>198000</v>
      </c>
      <c r="BE68" s="63">
        <f t="shared" si="53"/>
        <v>159500</v>
      </c>
      <c r="BF68" s="63">
        <f t="shared" si="53"/>
        <v>181500</v>
      </c>
      <c r="BG68" s="63">
        <f t="shared" si="53"/>
        <v>143000</v>
      </c>
      <c r="BH68" s="63">
        <f t="shared" si="53"/>
        <v>143000</v>
      </c>
      <c r="BI68" s="63">
        <f t="shared" si="53"/>
        <v>143000</v>
      </c>
      <c r="BJ68" s="63">
        <f t="shared" si="53"/>
        <v>88000</v>
      </c>
      <c r="BK68" s="118">
        <f>SUM(C68:BJ68)</f>
        <v>6526270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0.30555555555555558</v>
      </c>
      <c r="AB69" s="46">
        <f t="shared" si="54"/>
        <v>0.30555555555555558</v>
      </c>
      <c r="AC69" s="46">
        <f t="shared" si="54"/>
        <v>0.30555555555555558</v>
      </c>
      <c r="AD69" s="46">
        <f t="shared" si="54"/>
        <v>0.30555555555555558</v>
      </c>
      <c r="AE69" s="46">
        <f t="shared" si="54"/>
        <v>0.30555555555555558</v>
      </c>
      <c r="AF69" s="46">
        <f t="shared" si="54"/>
        <v>0.30555555555555558</v>
      </c>
      <c r="AG69" s="46">
        <f t="shared" si="54"/>
        <v>0.30555555555555558</v>
      </c>
      <c r="AH69" s="46">
        <f t="shared" si="54"/>
        <v>0.30555555555555558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0.30555555555555558</v>
      </c>
      <c r="AM69" s="46">
        <f t="shared" si="54"/>
        <v>0.30555555555555558</v>
      </c>
      <c r="AN69" s="46">
        <f t="shared" si="54"/>
        <v>0.30555555555555558</v>
      </c>
      <c r="AO69" s="46">
        <f t="shared" si="54"/>
        <v>0.30555555555555558</v>
      </c>
      <c r="AP69" s="46">
        <f t="shared" si="54"/>
        <v>0.30555555555555558</v>
      </c>
      <c r="AQ69" s="46">
        <f t="shared" si="54"/>
        <v>0.30555555555555558</v>
      </c>
      <c r="AR69" s="46">
        <f t="shared" si="54"/>
        <v>0.30555555555555558</v>
      </c>
      <c r="AS69" s="46">
        <f t="shared" si="54"/>
        <v>0.30555555555555558</v>
      </c>
      <c r="AT69" s="46">
        <f t="shared" si="54"/>
        <v>0.30555555555555558</v>
      </c>
      <c r="AU69" s="46">
        <f t="shared" si="54"/>
        <v>0.30555555555555558</v>
      </c>
      <c r="AV69" s="46">
        <f t="shared" si="54"/>
        <v>0.30555555555555558</v>
      </c>
      <c r="AW69" s="46">
        <f t="shared" si="54"/>
        <v>0.30555555555555558</v>
      </c>
      <c r="AX69" s="46">
        <f t="shared" si="54"/>
        <v>0.30555555555555558</v>
      </c>
      <c r="AY69" s="46">
        <f t="shared" si="54"/>
        <v>0.30555555555555558</v>
      </c>
      <c r="AZ69" s="46">
        <f t="shared" si="54"/>
        <v>0.30555555555555558</v>
      </c>
      <c r="BA69" s="46">
        <f t="shared" si="54"/>
        <v>0.30555555555555558</v>
      </c>
      <c r="BB69" s="46">
        <f t="shared" si="54"/>
        <v>0.30555555555555558</v>
      </c>
      <c r="BC69" s="46">
        <f t="shared" si="54"/>
        <v>0.30555555555555558</v>
      </c>
      <c r="BD69" s="46">
        <f t="shared" si="54"/>
        <v>0.30555555555555558</v>
      </c>
      <c r="BE69" s="46">
        <f t="shared" si="54"/>
        <v>0.30555555555555558</v>
      </c>
      <c r="BF69" s="46">
        <f t="shared" si="54"/>
        <v>0.30555555555555558</v>
      </c>
      <c r="BG69" s="46">
        <f t="shared" si="54"/>
        <v>0.30555555555555558</v>
      </c>
      <c r="BH69" s="46">
        <f t="shared" si="54"/>
        <v>0.30555555555555558</v>
      </c>
      <c r="BI69" s="46">
        <f t="shared" si="54"/>
        <v>0.30555555555555558</v>
      </c>
      <c r="BJ69" s="46">
        <f t="shared" si="5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11</v>
      </c>
      <c r="AZ74" s="33">
        <f t="shared" si="56"/>
        <v>18</v>
      </c>
      <c r="BA74" s="33">
        <f t="shared" si="56"/>
        <v>20</v>
      </c>
      <c r="BB74" s="33">
        <f t="shared" si="56"/>
        <v>20</v>
      </c>
      <c r="BC74" s="33">
        <f t="shared" si="56"/>
        <v>23</v>
      </c>
      <c r="BD74" s="33">
        <f t="shared" si="56"/>
        <v>25</v>
      </c>
      <c r="BE74" s="33">
        <f t="shared" si="56"/>
        <v>20</v>
      </c>
      <c r="BF74" s="33">
        <f t="shared" si="56"/>
        <v>23</v>
      </c>
      <c r="BG74" s="33">
        <f t="shared" si="56"/>
        <v>18</v>
      </c>
      <c r="BH74" s="33">
        <f t="shared" si="56"/>
        <v>18</v>
      </c>
      <c r="BI74" s="33">
        <f t="shared" si="56"/>
        <v>18</v>
      </c>
      <c r="BJ74" s="33">
        <f t="shared" si="56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5</v>
      </c>
      <c r="AZ75" s="33">
        <f t="shared" si="57"/>
        <v>8</v>
      </c>
      <c r="BA75" s="33">
        <f t="shared" si="57"/>
        <v>9</v>
      </c>
      <c r="BB75" s="33">
        <f t="shared" si="57"/>
        <v>9</v>
      </c>
      <c r="BC75" s="33">
        <f t="shared" si="57"/>
        <v>10</v>
      </c>
      <c r="BD75" s="33">
        <f t="shared" si="57"/>
        <v>11</v>
      </c>
      <c r="BE75" s="33">
        <f t="shared" si="57"/>
        <v>9</v>
      </c>
      <c r="BF75" s="33">
        <f t="shared" si="57"/>
        <v>10</v>
      </c>
      <c r="BG75" s="33">
        <f t="shared" si="57"/>
        <v>8</v>
      </c>
      <c r="BH75" s="33">
        <f t="shared" si="57"/>
        <v>8</v>
      </c>
      <c r="BI75" s="33">
        <f t="shared" si="57"/>
        <v>8</v>
      </c>
      <c r="BJ75" s="33">
        <f t="shared" si="57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14311.25</v>
      </c>
      <c r="AB88" s="63">
        <f t="shared" si="63"/>
        <v>22898</v>
      </c>
      <c r="AC88" s="63">
        <f t="shared" si="63"/>
        <v>25760.25</v>
      </c>
      <c r="AD88" s="63">
        <f t="shared" si="63"/>
        <v>25760.25</v>
      </c>
      <c r="AE88" s="63">
        <f t="shared" si="63"/>
        <v>25760.25</v>
      </c>
      <c r="AF88" s="63">
        <f t="shared" si="63"/>
        <v>28622.5</v>
      </c>
      <c r="AG88" s="63">
        <f t="shared" si="63"/>
        <v>25760.25</v>
      </c>
      <c r="AH88" s="63">
        <f t="shared" si="63"/>
        <v>25760.25</v>
      </c>
      <c r="AI88" s="63">
        <f t="shared" si="63"/>
        <v>22898</v>
      </c>
      <c r="AJ88" s="63">
        <f t="shared" si="63"/>
        <v>22898</v>
      </c>
      <c r="AK88" s="63">
        <f t="shared" si="63"/>
        <v>22898</v>
      </c>
      <c r="AL88" s="63">
        <f t="shared" si="63"/>
        <v>14311.25</v>
      </c>
      <c r="AM88" s="63">
        <f t="shared" si="63"/>
        <v>15313.0375</v>
      </c>
      <c r="AN88" s="63">
        <f t="shared" si="63"/>
        <v>24500.86</v>
      </c>
      <c r="AO88" s="63">
        <f t="shared" si="63"/>
        <v>27563.467499999999</v>
      </c>
      <c r="AP88" s="63">
        <f t="shared" si="63"/>
        <v>27563.467499999999</v>
      </c>
      <c r="AQ88" s="63">
        <f t="shared" si="63"/>
        <v>30626.075000000001</v>
      </c>
      <c r="AR88" s="63">
        <f t="shared" si="63"/>
        <v>33688.682500000003</v>
      </c>
      <c r="AS88" s="63">
        <f t="shared" si="63"/>
        <v>27563.467499999999</v>
      </c>
      <c r="AT88" s="63">
        <f t="shared" si="63"/>
        <v>30626.075000000001</v>
      </c>
      <c r="AU88" s="63">
        <f t="shared" si="63"/>
        <v>24500.86</v>
      </c>
      <c r="AV88" s="63">
        <f t="shared" si="63"/>
        <v>24500.86</v>
      </c>
      <c r="AW88" s="63">
        <f t="shared" si="63"/>
        <v>24500.86</v>
      </c>
      <c r="AX88" s="63">
        <f t="shared" si="63"/>
        <v>15313.0375</v>
      </c>
      <c r="AY88" s="63">
        <f t="shared" si="63"/>
        <v>16384.950124999999</v>
      </c>
      <c r="AZ88" s="63">
        <f t="shared" si="63"/>
        <v>26215.9202</v>
      </c>
      <c r="BA88" s="63">
        <f t="shared" si="63"/>
        <v>29492.910225</v>
      </c>
      <c r="BB88" s="63">
        <f t="shared" si="63"/>
        <v>29492.910225</v>
      </c>
      <c r="BC88" s="63">
        <f t="shared" si="63"/>
        <v>32769.900249999999</v>
      </c>
      <c r="BD88" s="63">
        <f t="shared" si="63"/>
        <v>36046.890274999998</v>
      </c>
      <c r="BE88" s="63">
        <f t="shared" si="63"/>
        <v>29492.910225</v>
      </c>
      <c r="BF88" s="63">
        <f t="shared" si="63"/>
        <v>32769.900249999999</v>
      </c>
      <c r="BG88" s="63">
        <f t="shared" si="63"/>
        <v>26215.9202</v>
      </c>
      <c r="BH88" s="63">
        <f t="shared" si="63"/>
        <v>26215.9202</v>
      </c>
      <c r="BI88" s="63">
        <f t="shared" si="63"/>
        <v>26215.9202</v>
      </c>
      <c r="BJ88" s="63">
        <f t="shared" si="63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 t="shared" si="64"/>
        <v>17</v>
      </c>
      <c r="AZ92" s="169">
        <f t="shared" si="64"/>
        <v>27</v>
      </c>
      <c r="BA92" s="169">
        <f t="shared" si="64"/>
        <v>30</v>
      </c>
      <c r="BB92" s="169">
        <f t="shared" si="64"/>
        <v>30</v>
      </c>
      <c r="BC92" s="169">
        <f t="shared" si="64"/>
        <v>33</v>
      </c>
      <c r="BD92" s="169">
        <f t="shared" si="64"/>
        <v>36</v>
      </c>
      <c r="BE92" s="169">
        <f t="shared" si="64"/>
        <v>30</v>
      </c>
      <c r="BF92" s="169">
        <f t="shared" si="64"/>
        <v>33</v>
      </c>
      <c r="BG92" s="169">
        <f t="shared" si="64"/>
        <v>27</v>
      </c>
      <c r="BH92" s="169">
        <f t="shared" si="64"/>
        <v>27</v>
      </c>
      <c r="BI92" s="169">
        <f t="shared" si="64"/>
        <v>27</v>
      </c>
      <c r="BJ92" s="169">
        <f t="shared" si="64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'COGS-PRICE-MARGIN_CWS'!$B178*AM92</f>
        <v>368000</v>
      </c>
      <c r="AN93" s="97">
        <f>'COGS-PRICE-MARGIN_CWS'!$B178*AN92</f>
        <v>575000</v>
      </c>
      <c r="AO93" s="97">
        <f>'COGS-PRICE-MARGIN_CWS'!$B178*AO92</f>
        <v>644000</v>
      </c>
      <c r="AP93" s="97">
        <f>'COGS-PRICE-MARGIN_CWS'!$B178*AP92</f>
        <v>644000</v>
      </c>
      <c r="AQ93" s="97">
        <f>'COGS-PRICE-MARGIN_CWS'!$B178*AQ92</f>
        <v>713000</v>
      </c>
      <c r="AR93" s="97">
        <f>'COGS-PRICE-MARGIN_CWS'!$B178*AR92</f>
        <v>782000</v>
      </c>
      <c r="AS93" s="97">
        <f>'COGS-PRICE-MARGIN_CWS'!$B178*AS92</f>
        <v>644000</v>
      </c>
      <c r="AT93" s="97">
        <f>'COGS-PRICE-MARGIN_CWS'!$B178*AT92</f>
        <v>713000</v>
      </c>
      <c r="AU93" s="97">
        <f>'COGS-PRICE-MARGIN_CWS'!$B178*AU92</f>
        <v>575000</v>
      </c>
      <c r="AV93" s="97">
        <f>'COGS-PRICE-MARGIN_CWS'!$B178*AV92</f>
        <v>575000</v>
      </c>
      <c r="AW93" s="97">
        <f>'COGS-PRICE-MARGIN_CWS'!$B178*AW92</f>
        <v>575000</v>
      </c>
      <c r="AX93" s="97">
        <f>'COGS-PRICE-MARGIN_CWS'!$B178*AX92</f>
        <v>368000</v>
      </c>
      <c r="AY93" s="97">
        <f>'COGS-PRICE-MARGIN_CWS'!$B228*AY92</f>
        <v>391000</v>
      </c>
      <c r="AZ93" s="97">
        <f>'COGS-PRICE-MARGIN_CWS'!$B228*AZ92</f>
        <v>621000</v>
      </c>
      <c r="BA93" s="97">
        <f>'COGS-PRICE-MARGIN_CWS'!$B228*BA92</f>
        <v>690000</v>
      </c>
      <c r="BB93" s="97">
        <f>'COGS-PRICE-MARGIN_CWS'!$B228*BB92</f>
        <v>690000</v>
      </c>
      <c r="BC93" s="97">
        <f>'COGS-PRICE-MARGIN_CWS'!$B228*BC92</f>
        <v>759000</v>
      </c>
      <c r="BD93" s="97">
        <f>'COGS-PRICE-MARGIN_CWS'!$B228*BD92</f>
        <v>828000</v>
      </c>
      <c r="BE93" s="97">
        <f>'COGS-PRICE-MARGIN_CWS'!$B228*BE92</f>
        <v>690000</v>
      </c>
      <c r="BF93" s="97">
        <f>'COGS-PRICE-MARGIN_CWS'!$B228*BF92</f>
        <v>759000</v>
      </c>
      <c r="BG93" s="97">
        <f>'COGS-PRICE-MARGIN_CWS'!$B228*BG92</f>
        <v>621000</v>
      </c>
      <c r="BH93" s="97">
        <f>'COGS-PRICE-MARGIN_CWS'!$B228*BH92</f>
        <v>621000</v>
      </c>
      <c r="BI93" s="97">
        <f>'COGS-PRICE-MARGIN_CWS'!$B228*BI92</f>
        <v>621000</v>
      </c>
      <c r="BJ93" s="97">
        <f>'COGS-PRICE-MARGIN_CWS'!$B228*BJ92</f>
        <v>391000</v>
      </c>
      <c r="BK93" s="118">
        <f>SUM(C93:BJ93)</f>
        <v>24846440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23000</v>
      </c>
      <c r="AB96" s="70">
        <f t="shared" si="65"/>
        <v>23000</v>
      </c>
      <c r="AC96" s="70">
        <f t="shared" si="65"/>
        <v>23000</v>
      </c>
      <c r="AD96" s="70">
        <f t="shared" si="65"/>
        <v>23000</v>
      </c>
      <c r="AE96" s="70">
        <f t="shared" si="65"/>
        <v>23000</v>
      </c>
      <c r="AF96" s="70">
        <f t="shared" si="65"/>
        <v>23000</v>
      </c>
      <c r="AG96" s="70">
        <f t="shared" si="65"/>
        <v>23000</v>
      </c>
      <c r="AH96" s="70">
        <f t="shared" si="65"/>
        <v>23000</v>
      </c>
      <c r="AI96" s="70">
        <f t="shared" si="65"/>
        <v>23000</v>
      </c>
      <c r="AJ96" s="70">
        <f t="shared" si="65"/>
        <v>23000</v>
      </c>
      <c r="AK96" s="70">
        <f t="shared" si="65"/>
        <v>23000</v>
      </c>
      <c r="AL96" s="70">
        <f t="shared" si="65"/>
        <v>23000</v>
      </c>
      <c r="AM96" s="70">
        <f t="shared" si="65"/>
        <v>23000</v>
      </c>
      <c r="AN96" s="70">
        <f t="shared" si="65"/>
        <v>23000</v>
      </c>
      <c r="AO96" s="70">
        <f t="shared" si="65"/>
        <v>23000</v>
      </c>
      <c r="AP96" s="70">
        <f t="shared" si="65"/>
        <v>23000</v>
      </c>
      <c r="AQ96" s="70">
        <f t="shared" si="65"/>
        <v>23000</v>
      </c>
      <c r="AR96" s="70">
        <f t="shared" si="65"/>
        <v>23000</v>
      </c>
      <c r="AS96" s="70">
        <f t="shared" si="65"/>
        <v>23000</v>
      </c>
      <c r="AT96" s="70">
        <f t="shared" si="65"/>
        <v>23000</v>
      </c>
      <c r="AU96" s="70">
        <f t="shared" si="65"/>
        <v>23000</v>
      </c>
      <c r="AV96" s="70">
        <f t="shared" si="65"/>
        <v>23000</v>
      </c>
      <c r="AW96" s="70">
        <f t="shared" si="65"/>
        <v>23000</v>
      </c>
      <c r="AX96" s="70">
        <f t="shared" si="65"/>
        <v>23000</v>
      </c>
      <c r="AY96" s="70">
        <f t="shared" si="65"/>
        <v>23000</v>
      </c>
      <c r="AZ96" s="70">
        <f t="shared" si="65"/>
        <v>23000</v>
      </c>
      <c r="BA96" s="70">
        <f t="shared" si="65"/>
        <v>23000</v>
      </c>
      <c r="BB96" s="70">
        <f t="shared" si="65"/>
        <v>23000</v>
      </c>
      <c r="BC96" s="70">
        <f t="shared" si="65"/>
        <v>23000</v>
      </c>
      <c r="BD96" s="70">
        <f t="shared" si="65"/>
        <v>23000</v>
      </c>
      <c r="BE96" s="70">
        <f t="shared" si="65"/>
        <v>23000</v>
      </c>
      <c r="BF96" s="70">
        <f t="shared" si="65"/>
        <v>23000</v>
      </c>
      <c r="BG96" s="70">
        <f t="shared" si="65"/>
        <v>23000</v>
      </c>
      <c r="BH96" s="70">
        <f t="shared" si="65"/>
        <v>23000</v>
      </c>
      <c r="BI96" s="70">
        <f t="shared" si="65"/>
        <v>23000</v>
      </c>
      <c r="BJ96" s="70">
        <f t="shared" si="65"/>
        <v>23000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345000</v>
      </c>
      <c r="AB97" s="178">
        <f t="shared" si="66"/>
        <v>552000</v>
      </c>
      <c r="AC97" s="178">
        <f t="shared" si="66"/>
        <v>621000</v>
      </c>
      <c r="AD97" s="178">
        <f t="shared" si="66"/>
        <v>621000</v>
      </c>
      <c r="AE97" s="178">
        <f t="shared" si="66"/>
        <v>667000</v>
      </c>
      <c r="AF97" s="178">
        <f t="shared" si="66"/>
        <v>736000</v>
      </c>
      <c r="AG97" s="178">
        <f t="shared" si="66"/>
        <v>621000</v>
      </c>
      <c r="AH97" s="178">
        <f t="shared" si="66"/>
        <v>667000</v>
      </c>
      <c r="AI97" s="178">
        <f t="shared" si="66"/>
        <v>552000</v>
      </c>
      <c r="AJ97" s="178">
        <f t="shared" si="66"/>
        <v>552000</v>
      </c>
      <c r="AK97" s="178">
        <f t="shared" si="66"/>
        <v>552000</v>
      </c>
      <c r="AL97" s="178">
        <f t="shared" si="66"/>
        <v>345000</v>
      </c>
      <c r="AM97" s="178">
        <f t="shared" si="66"/>
        <v>368000</v>
      </c>
      <c r="AN97" s="178">
        <f t="shared" si="66"/>
        <v>575000</v>
      </c>
      <c r="AO97" s="178">
        <f t="shared" si="66"/>
        <v>644000</v>
      </c>
      <c r="AP97" s="178">
        <f t="shared" si="66"/>
        <v>644000</v>
      </c>
      <c r="AQ97" s="178">
        <f t="shared" si="66"/>
        <v>713000</v>
      </c>
      <c r="AR97" s="178">
        <f t="shared" si="66"/>
        <v>782000</v>
      </c>
      <c r="AS97" s="178">
        <f t="shared" si="66"/>
        <v>644000</v>
      </c>
      <c r="AT97" s="178">
        <f t="shared" si="66"/>
        <v>713000</v>
      </c>
      <c r="AU97" s="178">
        <f t="shared" si="66"/>
        <v>575000</v>
      </c>
      <c r="AV97" s="178">
        <f t="shared" si="66"/>
        <v>575000</v>
      </c>
      <c r="AW97" s="178">
        <f t="shared" si="66"/>
        <v>575000</v>
      </c>
      <c r="AX97" s="178">
        <f t="shared" si="66"/>
        <v>368000</v>
      </c>
      <c r="AY97" s="178">
        <f t="shared" si="66"/>
        <v>391000</v>
      </c>
      <c r="AZ97" s="178">
        <f t="shared" si="66"/>
        <v>621000</v>
      </c>
      <c r="BA97" s="178">
        <f t="shared" si="66"/>
        <v>690000</v>
      </c>
      <c r="BB97" s="178">
        <f t="shared" si="66"/>
        <v>690000</v>
      </c>
      <c r="BC97" s="178">
        <f t="shared" si="66"/>
        <v>759000</v>
      </c>
      <c r="BD97" s="178">
        <f t="shared" si="66"/>
        <v>828000</v>
      </c>
      <c r="BE97" s="178">
        <f t="shared" si="66"/>
        <v>690000</v>
      </c>
      <c r="BF97" s="178">
        <f t="shared" si="66"/>
        <v>759000</v>
      </c>
      <c r="BG97" s="178">
        <f t="shared" si="66"/>
        <v>621000</v>
      </c>
      <c r="BH97" s="178">
        <f t="shared" si="66"/>
        <v>621000</v>
      </c>
      <c r="BI97" s="178">
        <f t="shared" si="66"/>
        <v>621000</v>
      </c>
      <c r="BJ97" s="178">
        <f t="shared" si="66"/>
        <v>391000</v>
      </c>
      <c r="BK97" s="118">
        <f>SUM(C97:BJ97)</f>
        <v>24792620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195000</v>
      </c>
      <c r="AB101" s="97">
        <f>'COGS-PRICE-MARGIN_CWS'!$E128*AB$92</f>
        <v>312000</v>
      </c>
      <c r="AC101" s="97">
        <f>'COGS-PRICE-MARGIN_CWS'!$E128*AC$92</f>
        <v>351000</v>
      </c>
      <c r="AD101" s="97">
        <f>'COGS-PRICE-MARGIN_CWS'!$E128*AD$92</f>
        <v>351000</v>
      </c>
      <c r="AE101" s="97">
        <f>'COGS-PRICE-MARGIN_CWS'!$E128*AE$92</f>
        <v>377000</v>
      </c>
      <c r="AF101" s="97">
        <f>'COGS-PRICE-MARGIN_CWS'!$E128*AF$92</f>
        <v>416000</v>
      </c>
      <c r="AG101" s="97">
        <f>'COGS-PRICE-MARGIN_CWS'!$E128*AG$92</f>
        <v>351000</v>
      </c>
      <c r="AH101" s="97">
        <f>'COGS-PRICE-MARGIN_CWS'!$E128*AH$92</f>
        <v>377000</v>
      </c>
      <c r="AI101" s="97">
        <f>'COGS-PRICE-MARGIN_CWS'!$E128*AI$92</f>
        <v>312000</v>
      </c>
      <c r="AJ101" s="97">
        <f>'COGS-PRICE-MARGIN_CWS'!$E128*AJ$92</f>
        <v>312000</v>
      </c>
      <c r="AK101" s="97">
        <f>'COGS-PRICE-MARGIN_CWS'!$E128*AK$92</f>
        <v>312000</v>
      </c>
      <c r="AL101" s="97">
        <f>'COGS-PRICE-MARGIN_CWS'!$E128*AL$92</f>
        <v>195000</v>
      </c>
      <c r="AM101" s="97">
        <f>'COGS-PRICE-MARGIN_CWS'!$E178*AM$92</f>
        <v>208000</v>
      </c>
      <c r="AN101" s="97">
        <f>'COGS-PRICE-MARGIN_CWS'!$E178*AN$92</f>
        <v>325000</v>
      </c>
      <c r="AO101" s="97">
        <f>'COGS-PRICE-MARGIN_CWS'!$E178*AO$92</f>
        <v>364000</v>
      </c>
      <c r="AP101" s="97">
        <f>'COGS-PRICE-MARGIN_CWS'!$E178*AP$92</f>
        <v>364000</v>
      </c>
      <c r="AQ101" s="97">
        <f>'COGS-PRICE-MARGIN_CWS'!$E178*AQ$92</f>
        <v>403000</v>
      </c>
      <c r="AR101" s="97">
        <f>'COGS-PRICE-MARGIN_CWS'!$E178*AR$92</f>
        <v>442000</v>
      </c>
      <c r="AS101" s="97">
        <f>'COGS-PRICE-MARGIN_CWS'!$E178*AS$92</f>
        <v>364000</v>
      </c>
      <c r="AT101" s="97">
        <f>'COGS-PRICE-MARGIN_CWS'!$E178*AT$92</f>
        <v>403000</v>
      </c>
      <c r="AU101" s="97">
        <f>'COGS-PRICE-MARGIN_CWS'!$E178*AU$92</f>
        <v>325000</v>
      </c>
      <c r="AV101" s="97">
        <f>'COGS-PRICE-MARGIN_CWS'!$E178*AV$92</f>
        <v>325000</v>
      </c>
      <c r="AW101" s="97">
        <f>'COGS-PRICE-MARGIN_CWS'!$E178*AW$92</f>
        <v>325000</v>
      </c>
      <c r="AX101" s="97">
        <f>'COGS-PRICE-MARGIN_CWS'!$E178*AX$92</f>
        <v>208000</v>
      </c>
      <c r="AY101" s="97">
        <f>'COGS-PRICE-MARGIN_CWS'!$E228*AY$92</f>
        <v>221000</v>
      </c>
      <c r="AZ101" s="97">
        <f>'COGS-PRICE-MARGIN_CWS'!$E228*AZ$92</f>
        <v>351000</v>
      </c>
      <c r="BA101" s="97">
        <f>'COGS-PRICE-MARGIN_CWS'!$E228*BA$92</f>
        <v>390000</v>
      </c>
      <c r="BB101" s="97">
        <f>'COGS-PRICE-MARGIN_CWS'!$E228*BB$92</f>
        <v>390000</v>
      </c>
      <c r="BC101" s="97">
        <f>'COGS-PRICE-MARGIN_CWS'!$E228*BC$92</f>
        <v>429000</v>
      </c>
      <c r="BD101" s="97">
        <f>'COGS-PRICE-MARGIN_CWS'!$E228*BD$92</f>
        <v>468000</v>
      </c>
      <c r="BE101" s="97">
        <f>'COGS-PRICE-MARGIN_CWS'!$E228*BE$92</f>
        <v>390000</v>
      </c>
      <c r="BF101" s="97">
        <f>'COGS-PRICE-MARGIN_CWS'!$E228*BF$92</f>
        <v>429000</v>
      </c>
      <c r="BG101" s="97">
        <f>'COGS-PRICE-MARGIN_CWS'!$E228*BG$92</f>
        <v>351000</v>
      </c>
      <c r="BH101" s="97">
        <f>'COGS-PRICE-MARGIN_CWS'!$E228*BH$92</f>
        <v>351000</v>
      </c>
      <c r="BI101" s="97">
        <f>'COGS-PRICE-MARGIN_CWS'!$E228*BI$92</f>
        <v>351000</v>
      </c>
      <c r="BJ101" s="97">
        <f>'COGS-PRICE-MARGIN_CWS'!$E228*BJ$92</f>
        <v>221000</v>
      </c>
      <c r="BK101" s="118">
        <f>SUM(C101:BJ101)</f>
        <v>14043640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8000</v>
      </c>
      <c r="AN102" s="97">
        <f>'COGS-PRICE-MARGIN_CWS'!$E179*AN$92</f>
        <v>12500</v>
      </c>
      <c r="AO102" s="97">
        <f>'COGS-PRICE-MARGIN_CWS'!$E179*AO$92</f>
        <v>14000</v>
      </c>
      <c r="AP102" s="97">
        <f>'COGS-PRICE-MARGIN_CWS'!$E179*AP$92</f>
        <v>14000</v>
      </c>
      <c r="AQ102" s="97">
        <f>'COGS-PRICE-MARGIN_CWS'!$E179*AQ$92</f>
        <v>15500</v>
      </c>
      <c r="AR102" s="97">
        <f>'COGS-PRICE-MARGIN_CWS'!$E179*AR$92</f>
        <v>17000</v>
      </c>
      <c r="AS102" s="97">
        <f>'COGS-PRICE-MARGIN_CWS'!$E179*AS$92</f>
        <v>14000</v>
      </c>
      <c r="AT102" s="97">
        <f>'COGS-PRICE-MARGIN_CWS'!$E179*AT$92</f>
        <v>15500</v>
      </c>
      <c r="AU102" s="97">
        <f>'COGS-PRICE-MARGIN_CWS'!$E179*AU$92</f>
        <v>12500</v>
      </c>
      <c r="AV102" s="97">
        <f>'COGS-PRICE-MARGIN_CWS'!$E179*AV$92</f>
        <v>12500</v>
      </c>
      <c r="AW102" s="97">
        <f>'COGS-PRICE-MARGIN_CWS'!$E179*AW$92</f>
        <v>12500</v>
      </c>
      <c r="AX102" s="97">
        <f>'COGS-PRICE-MARGIN_CWS'!$E179*AX$92</f>
        <v>8000</v>
      </c>
      <c r="AY102" s="97">
        <f>'COGS-PRICE-MARGIN_CWS'!$E229*AY$92</f>
        <v>8500</v>
      </c>
      <c r="AZ102" s="97">
        <f>'COGS-PRICE-MARGIN_CWS'!$E229*AZ$92</f>
        <v>13500</v>
      </c>
      <c r="BA102" s="97">
        <f>'COGS-PRICE-MARGIN_CWS'!$E229*BA$92</f>
        <v>15000</v>
      </c>
      <c r="BB102" s="97">
        <f>'COGS-PRICE-MARGIN_CWS'!$E229*BB$92</f>
        <v>15000</v>
      </c>
      <c r="BC102" s="97">
        <f>'COGS-PRICE-MARGIN_CWS'!$E229*BC$92</f>
        <v>16500</v>
      </c>
      <c r="BD102" s="97">
        <f>'COGS-PRICE-MARGIN_CWS'!$E229*BD$92</f>
        <v>18000</v>
      </c>
      <c r="BE102" s="97">
        <f>'COGS-PRICE-MARGIN_CWS'!$E229*BE$92</f>
        <v>15000</v>
      </c>
      <c r="BF102" s="97">
        <f>'COGS-PRICE-MARGIN_CWS'!$E229*BF$92</f>
        <v>16500</v>
      </c>
      <c r="BG102" s="97">
        <f>'COGS-PRICE-MARGIN_CWS'!$E229*BG$92</f>
        <v>13500</v>
      </c>
      <c r="BH102" s="97">
        <f>'COGS-PRICE-MARGIN_CWS'!$E229*BH$92</f>
        <v>13500</v>
      </c>
      <c r="BI102" s="97">
        <f>'COGS-PRICE-MARGIN_CWS'!$E229*BI$92</f>
        <v>13500</v>
      </c>
      <c r="BJ102" s="97">
        <f>'COGS-PRICE-MARGIN_CWS'!$E229*BJ$92</f>
        <v>8500</v>
      </c>
      <c r="BK102" s="118">
        <f>SUM(C102:BJ102)</f>
        <v>540140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202500</v>
      </c>
      <c r="AB106" s="63">
        <f t="shared" si="67"/>
        <v>324000</v>
      </c>
      <c r="AC106" s="63">
        <f t="shared" si="67"/>
        <v>364500</v>
      </c>
      <c r="AD106" s="63">
        <f t="shared" si="67"/>
        <v>364500</v>
      </c>
      <c r="AE106" s="63">
        <f t="shared" si="67"/>
        <v>391500</v>
      </c>
      <c r="AF106" s="63">
        <f t="shared" si="67"/>
        <v>432000</v>
      </c>
      <c r="AG106" s="63">
        <f t="shared" si="67"/>
        <v>364500</v>
      </c>
      <c r="AH106" s="63">
        <f t="shared" si="67"/>
        <v>391500</v>
      </c>
      <c r="AI106" s="63">
        <f t="shared" si="67"/>
        <v>324000</v>
      </c>
      <c r="AJ106" s="63">
        <f t="shared" si="67"/>
        <v>324000</v>
      </c>
      <c r="AK106" s="63">
        <f t="shared" si="67"/>
        <v>324000</v>
      </c>
      <c r="AL106" s="63">
        <f t="shared" si="67"/>
        <v>202500</v>
      </c>
      <c r="AM106" s="63">
        <f t="shared" si="67"/>
        <v>216000</v>
      </c>
      <c r="AN106" s="63">
        <f t="shared" si="67"/>
        <v>337500</v>
      </c>
      <c r="AO106" s="63">
        <f t="shared" si="67"/>
        <v>378000</v>
      </c>
      <c r="AP106" s="63">
        <f t="shared" si="67"/>
        <v>378000</v>
      </c>
      <c r="AQ106" s="63">
        <f t="shared" si="67"/>
        <v>418500</v>
      </c>
      <c r="AR106" s="63">
        <f t="shared" si="67"/>
        <v>459000</v>
      </c>
      <c r="AS106" s="63">
        <f t="shared" si="67"/>
        <v>378000</v>
      </c>
      <c r="AT106" s="63">
        <f t="shared" si="67"/>
        <v>418500</v>
      </c>
      <c r="AU106" s="63">
        <f t="shared" si="67"/>
        <v>337500</v>
      </c>
      <c r="AV106" s="63">
        <f t="shared" si="67"/>
        <v>337500</v>
      </c>
      <c r="AW106" s="63">
        <f t="shared" si="67"/>
        <v>337500</v>
      </c>
      <c r="AX106" s="63">
        <f t="shared" si="67"/>
        <v>216000</v>
      </c>
      <c r="AY106" s="63">
        <f t="shared" si="67"/>
        <v>229500</v>
      </c>
      <c r="AZ106" s="63">
        <f t="shared" si="67"/>
        <v>364500</v>
      </c>
      <c r="BA106" s="63">
        <f t="shared" si="67"/>
        <v>405000</v>
      </c>
      <c r="BB106" s="63">
        <f t="shared" si="67"/>
        <v>405000</v>
      </c>
      <c r="BC106" s="63">
        <f t="shared" si="67"/>
        <v>445500</v>
      </c>
      <c r="BD106" s="63">
        <f t="shared" si="67"/>
        <v>486000</v>
      </c>
      <c r="BE106" s="63">
        <f t="shared" si="67"/>
        <v>405000</v>
      </c>
      <c r="BF106" s="63">
        <f t="shared" si="67"/>
        <v>445500</v>
      </c>
      <c r="BG106" s="63">
        <f t="shared" si="67"/>
        <v>364500</v>
      </c>
      <c r="BH106" s="63">
        <f t="shared" si="67"/>
        <v>364500</v>
      </c>
      <c r="BI106" s="63">
        <f t="shared" si="67"/>
        <v>364500</v>
      </c>
      <c r="BJ106" s="63">
        <f t="shared" si="67"/>
        <v>229500</v>
      </c>
      <c r="BK106" s="118">
        <f>SUM(C106:BJ106)</f>
        <v>14583780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9500</v>
      </c>
      <c r="AB108" s="63">
        <f t="shared" si="68"/>
        <v>9500</v>
      </c>
      <c r="AC108" s="63">
        <f t="shared" si="68"/>
        <v>9500</v>
      </c>
      <c r="AD108" s="63">
        <f t="shared" si="68"/>
        <v>9500</v>
      </c>
      <c r="AE108" s="63">
        <f t="shared" si="68"/>
        <v>9500</v>
      </c>
      <c r="AF108" s="63">
        <f t="shared" si="68"/>
        <v>9500</v>
      </c>
      <c r="AG108" s="63">
        <f t="shared" si="68"/>
        <v>9500</v>
      </c>
      <c r="AH108" s="63">
        <f t="shared" si="68"/>
        <v>9500</v>
      </c>
      <c r="AI108" s="63">
        <f t="shared" si="68"/>
        <v>9500</v>
      </c>
      <c r="AJ108" s="63">
        <f t="shared" si="68"/>
        <v>9500</v>
      </c>
      <c r="AK108" s="63">
        <f t="shared" si="68"/>
        <v>9500</v>
      </c>
      <c r="AL108" s="63">
        <f t="shared" si="68"/>
        <v>9500</v>
      </c>
      <c r="AM108" s="63">
        <f t="shared" si="68"/>
        <v>9500</v>
      </c>
      <c r="AN108" s="63">
        <f t="shared" si="68"/>
        <v>9500</v>
      </c>
      <c r="AO108" s="63">
        <f t="shared" si="68"/>
        <v>9500</v>
      </c>
      <c r="AP108" s="63">
        <f t="shared" si="68"/>
        <v>9500</v>
      </c>
      <c r="AQ108" s="63">
        <f t="shared" si="68"/>
        <v>9500</v>
      </c>
      <c r="AR108" s="63">
        <f t="shared" si="68"/>
        <v>9500</v>
      </c>
      <c r="AS108" s="63">
        <f t="shared" si="68"/>
        <v>9500</v>
      </c>
      <c r="AT108" s="63">
        <f t="shared" si="68"/>
        <v>9500</v>
      </c>
      <c r="AU108" s="63">
        <f t="shared" si="68"/>
        <v>9500</v>
      </c>
      <c r="AV108" s="63">
        <f t="shared" si="68"/>
        <v>9500</v>
      </c>
      <c r="AW108" s="63">
        <f t="shared" si="68"/>
        <v>9500</v>
      </c>
      <c r="AX108" s="63">
        <f t="shared" si="68"/>
        <v>9500</v>
      </c>
      <c r="AY108" s="63">
        <f t="shared" si="68"/>
        <v>9500</v>
      </c>
      <c r="AZ108" s="63">
        <f t="shared" si="68"/>
        <v>9500</v>
      </c>
      <c r="BA108" s="63">
        <f t="shared" si="68"/>
        <v>9500</v>
      </c>
      <c r="BB108" s="63">
        <f t="shared" si="68"/>
        <v>9500</v>
      </c>
      <c r="BC108" s="63">
        <f t="shared" si="68"/>
        <v>9500</v>
      </c>
      <c r="BD108" s="63">
        <f t="shared" si="68"/>
        <v>9500</v>
      </c>
      <c r="BE108" s="63">
        <f t="shared" si="68"/>
        <v>9500</v>
      </c>
      <c r="BF108" s="63">
        <f t="shared" si="68"/>
        <v>9500</v>
      </c>
      <c r="BG108" s="63">
        <f t="shared" si="68"/>
        <v>9500</v>
      </c>
      <c r="BH108" s="63">
        <f t="shared" si="68"/>
        <v>9500</v>
      </c>
      <c r="BI108" s="63">
        <f t="shared" si="68"/>
        <v>9500</v>
      </c>
      <c r="BJ108" s="63">
        <f t="shared" si="68"/>
        <v>9500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142500</v>
      </c>
      <c r="AB109" s="63">
        <f t="shared" si="70"/>
        <v>228000</v>
      </c>
      <c r="AC109" s="63">
        <f t="shared" si="70"/>
        <v>256500</v>
      </c>
      <c r="AD109" s="63">
        <f t="shared" si="70"/>
        <v>256500</v>
      </c>
      <c r="AE109" s="63">
        <f t="shared" si="70"/>
        <v>275500</v>
      </c>
      <c r="AF109" s="63">
        <f t="shared" si="70"/>
        <v>304000</v>
      </c>
      <c r="AG109" s="63">
        <f t="shared" si="70"/>
        <v>256500</v>
      </c>
      <c r="AH109" s="63">
        <f t="shared" si="70"/>
        <v>275500</v>
      </c>
      <c r="AI109" s="63">
        <f t="shared" si="70"/>
        <v>228000</v>
      </c>
      <c r="AJ109" s="63">
        <f t="shared" si="70"/>
        <v>228000</v>
      </c>
      <c r="AK109" s="63">
        <f t="shared" si="70"/>
        <v>228000</v>
      </c>
      <c r="AL109" s="63">
        <f t="shared" si="70"/>
        <v>142500</v>
      </c>
      <c r="AM109" s="63">
        <f t="shared" si="70"/>
        <v>152000</v>
      </c>
      <c r="AN109" s="63">
        <f t="shared" si="70"/>
        <v>237500</v>
      </c>
      <c r="AO109" s="63">
        <f t="shared" si="70"/>
        <v>266000</v>
      </c>
      <c r="AP109" s="63">
        <f t="shared" si="70"/>
        <v>266000</v>
      </c>
      <c r="AQ109" s="63">
        <f t="shared" si="70"/>
        <v>294500</v>
      </c>
      <c r="AR109" s="63">
        <f t="shared" si="70"/>
        <v>323000</v>
      </c>
      <c r="AS109" s="63">
        <f t="shared" si="70"/>
        <v>266000</v>
      </c>
      <c r="AT109" s="63">
        <f t="shared" si="70"/>
        <v>294500</v>
      </c>
      <c r="AU109" s="63">
        <f t="shared" si="70"/>
        <v>237500</v>
      </c>
      <c r="AV109" s="63">
        <f t="shared" si="70"/>
        <v>237500</v>
      </c>
      <c r="AW109" s="63">
        <f t="shared" si="70"/>
        <v>237500</v>
      </c>
      <c r="AX109" s="63">
        <f t="shared" si="70"/>
        <v>152000</v>
      </c>
      <c r="AY109" s="63">
        <f t="shared" si="70"/>
        <v>161500</v>
      </c>
      <c r="AZ109" s="63">
        <f t="shared" si="70"/>
        <v>256500</v>
      </c>
      <c r="BA109" s="63">
        <f t="shared" si="70"/>
        <v>285000</v>
      </c>
      <c r="BB109" s="63">
        <f t="shared" si="70"/>
        <v>285000</v>
      </c>
      <c r="BC109" s="63">
        <f t="shared" si="70"/>
        <v>313500</v>
      </c>
      <c r="BD109" s="63">
        <f t="shared" si="70"/>
        <v>342000</v>
      </c>
      <c r="BE109" s="63">
        <f t="shared" si="70"/>
        <v>285000</v>
      </c>
      <c r="BF109" s="63">
        <f t="shared" si="70"/>
        <v>313500</v>
      </c>
      <c r="BG109" s="63">
        <f t="shared" si="70"/>
        <v>256500</v>
      </c>
      <c r="BH109" s="63">
        <f t="shared" si="70"/>
        <v>256500</v>
      </c>
      <c r="BI109" s="63">
        <f t="shared" si="70"/>
        <v>256500</v>
      </c>
      <c r="BJ109" s="63">
        <f t="shared" si="70"/>
        <v>161500</v>
      </c>
      <c r="BK109" s="118">
        <f>SUM(C109:BJ109)</f>
        <v>10208840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0.41304347826086957</v>
      </c>
      <c r="AB110" s="46">
        <f t="shared" si="71"/>
        <v>0.41304347826086957</v>
      </c>
      <c r="AC110" s="46">
        <f t="shared" si="71"/>
        <v>0.41304347826086957</v>
      </c>
      <c r="AD110" s="46">
        <f t="shared" si="71"/>
        <v>0.41304347826086957</v>
      </c>
      <c r="AE110" s="46">
        <f t="shared" si="71"/>
        <v>0.41304347826086957</v>
      </c>
      <c r="AF110" s="46">
        <f t="shared" si="71"/>
        <v>0.41304347826086957</v>
      </c>
      <c r="AG110" s="46">
        <f t="shared" si="71"/>
        <v>0.41304347826086957</v>
      </c>
      <c r="AH110" s="46">
        <f t="shared" si="71"/>
        <v>0.41304347826086957</v>
      </c>
      <c r="AI110" s="46">
        <f t="shared" ref="AI110:BJ110" si="72">IF(AI109&gt;0,(AI109/AI97),0)</f>
        <v>0.41304347826086957</v>
      </c>
      <c r="AJ110" s="46">
        <f t="shared" si="72"/>
        <v>0.41304347826086957</v>
      </c>
      <c r="AK110" s="46">
        <f t="shared" si="72"/>
        <v>0.41304347826086957</v>
      </c>
      <c r="AL110" s="46">
        <f t="shared" si="72"/>
        <v>0.41304347826086957</v>
      </c>
      <c r="AM110" s="46">
        <f t="shared" si="72"/>
        <v>0.41304347826086957</v>
      </c>
      <c r="AN110" s="46">
        <f t="shared" si="72"/>
        <v>0.41304347826086957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0.41304347826086957</v>
      </c>
      <c r="AR110" s="46">
        <f t="shared" si="72"/>
        <v>0.41304347826086957</v>
      </c>
      <c r="AS110" s="46">
        <f t="shared" si="72"/>
        <v>0.41304347826086957</v>
      </c>
      <c r="AT110" s="46">
        <f t="shared" si="72"/>
        <v>0.41304347826086957</v>
      </c>
      <c r="AU110" s="46">
        <f t="shared" si="72"/>
        <v>0.41304347826086957</v>
      </c>
      <c r="AV110" s="46">
        <f t="shared" si="72"/>
        <v>0.41304347826086957</v>
      </c>
      <c r="AW110" s="46">
        <f t="shared" si="72"/>
        <v>0.41304347826086957</v>
      </c>
      <c r="AX110" s="46">
        <f t="shared" si="72"/>
        <v>0.41304347826086957</v>
      </c>
      <c r="AY110" s="46">
        <f t="shared" si="72"/>
        <v>0.41304347826086957</v>
      </c>
      <c r="AZ110" s="46">
        <f t="shared" si="72"/>
        <v>0.41304347826086957</v>
      </c>
      <c r="BA110" s="46">
        <f t="shared" si="72"/>
        <v>0.41304347826086957</v>
      </c>
      <c r="BB110" s="46">
        <f t="shared" si="72"/>
        <v>0.41304347826086957</v>
      </c>
      <c r="BC110" s="46">
        <f t="shared" si="72"/>
        <v>0.41304347826086957</v>
      </c>
      <c r="BD110" s="46">
        <f t="shared" si="72"/>
        <v>0.41304347826086957</v>
      </c>
      <c r="BE110" s="46">
        <f t="shared" si="72"/>
        <v>0.41304347826086957</v>
      </c>
      <c r="BF110" s="46">
        <f t="shared" si="72"/>
        <v>0.41304347826086957</v>
      </c>
      <c r="BG110" s="46">
        <f t="shared" si="72"/>
        <v>0.41304347826086957</v>
      </c>
      <c r="BH110" s="46">
        <f t="shared" si="72"/>
        <v>0.41304347826086957</v>
      </c>
      <c r="BI110" s="46">
        <f t="shared" si="72"/>
        <v>0.41304347826086957</v>
      </c>
      <c r="BJ110" s="46">
        <f t="shared" si="72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11</v>
      </c>
      <c r="AZ115" s="102">
        <f t="shared" si="74"/>
        <v>18</v>
      </c>
      <c r="BA115" s="102">
        <f t="shared" si="74"/>
        <v>21</v>
      </c>
      <c r="BB115" s="102">
        <f t="shared" si="74"/>
        <v>21</v>
      </c>
      <c r="BC115" s="102">
        <f t="shared" si="74"/>
        <v>23</v>
      </c>
      <c r="BD115" s="102">
        <f t="shared" si="74"/>
        <v>25</v>
      </c>
      <c r="BE115" s="102">
        <f t="shared" si="74"/>
        <v>21</v>
      </c>
      <c r="BF115" s="102">
        <f t="shared" si="74"/>
        <v>23</v>
      </c>
      <c r="BG115" s="102">
        <f t="shared" si="74"/>
        <v>18</v>
      </c>
      <c r="BH115" s="102">
        <f t="shared" si="74"/>
        <v>18</v>
      </c>
      <c r="BI115" s="102">
        <f t="shared" si="74"/>
        <v>18</v>
      </c>
      <c r="BJ115" s="102">
        <f t="shared" si="74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6</v>
      </c>
      <c r="AZ116" s="102">
        <f t="shared" si="76"/>
        <v>9</v>
      </c>
      <c r="BA116" s="102">
        <f t="shared" si="76"/>
        <v>9</v>
      </c>
      <c r="BB116" s="102">
        <f t="shared" si="76"/>
        <v>9</v>
      </c>
      <c r="BC116" s="102">
        <f t="shared" si="76"/>
        <v>10</v>
      </c>
      <c r="BD116" s="102">
        <f t="shared" si="76"/>
        <v>11</v>
      </c>
      <c r="BE116" s="102">
        <f t="shared" si="76"/>
        <v>9</v>
      </c>
      <c r="BF116" s="102">
        <f t="shared" si="76"/>
        <v>10</v>
      </c>
      <c r="BG116" s="102">
        <f t="shared" si="76"/>
        <v>9</v>
      </c>
      <c r="BH116" s="102">
        <f t="shared" si="76"/>
        <v>9</v>
      </c>
      <c r="BI116" s="102">
        <f t="shared" si="76"/>
        <v>9</v>
      </c>
      <c r="BJ116" s="102">
        <f t="shared" si="76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14311.25</v>
      </c>
      <c r="AB128" s="63">
        <f t="shared" si="79"/>
        <v>22898</v>
      </c>
      <c r="AC128" s="63">
        <f t="shared" si="79"/>
        <v>25760.25</v>
      </c>
      <c r="AD128" s="63">
        <f t="shared" si="79"/>
        <v>25760.25</v>
      </c>
      <c r="AE128" s="63">
        <f t="shared" si="79"/>
        <v>25760.25</v>
      </c>
      <c r="AF128" s="63">
        <f t="shared" si="79"/>
        <v>28622.5</v>
      </c>
      <c r="AG128" s="63">
        <f t="shared" si="79"/>
        <v>25760.25</v>
      </c>
      <c r="AH128" s="63">
        <f t="shared" si="79"/>
        <v>25760.25</v>
      </c>
      <c r="AI128" s="63">
        <f t="shared" si="79"/>
        <v>22898</v>
      </c>
      <c r="AJ128" s="63">
        <f t="shared" si="79"/>
        <v>22898</v>
      </c>
      <c r="AK128" s="63">
        <f t="shared" si="79"/>
        <v>22898</v>
      </c>
      <c r="AL128" s="63">
        <f t="shared" si="79"/>
        <v>14311.25</v>
      </c>
      <c r="AM128" s="63">
        <f t="shared" si="79"/>
        <v>15313.0375</v>
      </c>
      <c r="AN128" s="63">
        <f t="shared" si="79"/>
        <v>24500.86</v>
      </c>
      <c r="AO128" s="63">
        <f t="shared" si="79"/>
        <v>27563.467499999999</v>
      </c>
      <c r="AP128" s="63">
        <f t="shared" si="79"/>
        <v>27563.467499999999</v>
      </c>
      <c r="AQ128" s="63">
        <f t="shared" si="79"/>
        <v>30626.075000000001</v>
      </c>
      <c r="AR128" s="63">
        <f t="shared" si="79"/>
        <v>33688.682500000003</v>
      </c>
      <c r="AS128" s="63">
        <f t="shared" si="79"/>
        <v>27563.467499999999</v>
      </c>
      <c r="AT128" s="63">
        <f t="shared" si="79"/>
        <v>30626.075000000001</v>
      </c>
      <c r="AU128" s="63">
        <f t="shared" si="79"/>
        <v>24500.86</v>
      </c>
      <c r="AV128" s="63">
        <f t="shared" si="79"/>
        <v>24500.86</v>
      </c>
      <c r="AW128" s="63">
        <f t="shared" si="79"/>
        <v>24500.86</v>
      </c>
      <c r="AX128" s="63">
        <f t="shared" si="79"/>
        <v>15313.0375</v>
      </c>
      <c r="AY128" s="63">
        <f t="shared" si="79"/>
        <v>19661.940150000002</v>
      </c>
      <c r="AZ128" s="63">
        <f t="shared" si="79"/>
        <v>29492.910225</v>
      </c>
      <c r="BA128" s="63">
        <f t="shared" si="79"/>
        <v>29492.910225</v>
      </c>
      <c r="BB128" s="63">
        <f t="shared" si="79"/>
        <v>29492.910225</v>
      </c>
      <c r="BC128" s="63">
        <f t="shared" si="79"/>
        <v>32769.900249999999</v>
      </c>
      <c r="BD128" s="63">
        <f t="shared" si="79"/>
        <v>36046.890274999998</v>
      </c>
      <c r="BE128" s="63">
        <f t="shared" si="79"/>
        <v>29492.910225</v>
      </c>
      <c r="BF128" s="63">
        <f t="shared" si="79"/>
        <v>32769.900249999999</v>
      </c>
      <c r="BG128" s="63">
        <f t="shared" si="79"/>
        <v>29492.910225</v>
      </c>
      <c r="BH128" s="63">
        <f t="shared" si="79"/>
        <v>29492.910225</v>
      </c>
      <c r="BI128" s="63">
        <f t="shared" si="79"/>
        <v>29492.910225</v>
      </c>
      <c r="BJ128" s="63">
        <f t="shared" si="79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625622.5</v>
      </c>
      <c r="AB132" s="63">
        <f t="shared" si="80"/>
        <v>1011796</v>
      </c>
      <c r="AC132" s="63">
        <f t="shared" si="80"/>
        <v>1140520.5</v>
      </c>
      <c r="AD132" s="63">
        <f t="shared" si="80"/>
        <v>1140520.5</v>
      </c>
      <c r="AE132" s="63">
        <f t="shared" si="80"/>
        <v>1240520.5</v>
      </c>
      <c r="AF132" s="63">
        <f t="shared" si="80"/>
        <v>1369245</v>
      </c>
      <c r="AG132" s="63">
        <f t="shared" si="80"/>
        <v>1140520.5</v>
      </c>
      <c r="AH132" s="63">
        <f t="shared" si="80"/>
        <v>1240520.5</v>
      </c>
      <c r="AI132" s="63">
        <f t="shared" si="80"/>
        <v>1011796</v>
      </c>
      <c r="AJ132" s="63">
        <f t="shared" si="80"/>
        <v>1011796</v>
      </c>
      <c r="AK132" s="63">
        <f t="shared" si="80"/>
        <v>1011796</v>
      </c>
      <c r="AL132" s="63">
        <f t="shared" si="80"/>
        <v>625622.5</v>
      </c>
      <c r="AM132" s="63">
        <f t="shared" si="80"/>
        <v>668626.07499999995</v>
      </c>
      <c r="AN132" s="63">
        <f t="shared" si="80"/>
        <v>1074001.72</v>
      </c>
      <c r="AO132" s="63">
        <f t="shared" si="80"/>
        <v>1203126.9350000001</v>
      </c>
      <c r="AP132" s="63">
        <f t="shared" si="80"/>
        <v>1203126.9350000001</v>
      </c>
      <c r="AQ132" s="63">
        <f t="shared" si="80"/>
        <v>1332252.1499999999</v>
      </c>
      <c r="AR132" s="63">
        <f t="shared" si="80"/>
        <v>1461377.3650000002</v>
      </c>
      <c r="AS132" s="63">
        <f t="shared" si="80"/>
        <v>1203126.9350000001</v>
      </c>
      <c r="AT132" s="63">
        <f t="shared" si="80"/>
        <v>1332252.1499999999</v>
      </c>
      <c r="AU132" s="63">
        <f t="shared" si="80"/>
        <v>1074001.72</v>
      </c>
      <c r="AV132" s="63">
        <f t="shared" si="80"/>
        <v>1074001.72</v>
      </c>
      <c r="AW132" s="63">
        <f t="shared" si="80"/>
        <v>1074001.72</v>
      </c>
      <c r="AX132" s="63">
        <f t="shared" si="80"/>
        <v>668626.07499999995</v>
      </c>
      <c r="AY132" s="63">
        <f t="shared" si="80"/>
        <v>715046.89027500001</v>
      </c>
      <c r="AZ132" s="63">
        <f t="shared" si="80"/>
        <v>1144708.8304250001</v>
      </c>
      <c r="BA132" s="63">
        <f t="shared" si="80"/>
        <v>1270985.82045</v>
      </c>
      <c r="BB132" s="63">
        <f t="shared" si="80"/>
        <v>1270985.82045</v>
      </c>
      <c r="BC132" s="63">
        <f t="shared" si="80"/>
        <v>1418539.8004999999</v>
      </c>
      <c r="BD132" s="63">
        <f t="shared" si="80"/>
        <v>1548093.78055</v>
      </c>
      <c r="BE132" s="63">
        <f t="shared" si="80"/>
        <v>1270985.82045</v>
      </c>
      <c r="BF132" s="63">
        <f t="shared" si="80"/>
        <v>1418539.8004999999</v>
      </c>
      <c r="BG132" s="63">
        <f t="shared" si="80"/>
        <v>1144708.8304250001</v>
      </c>
      <c r="BH132" s="63">
        <f t="shared" si="80"/>
        <v>1144708.8304250001</v>
      </c>
      <c r="BI132" s="63">
        <f t="shared" si="80"/>
        <v>1144708.8304250001</v>
      </c>
      <c r="BJ132" s="63">
        <f t="shared" si="80"/>
        <v>715046.89027500001</v>
      </c>
      <c r="BK132" s="118">
        <f>SUM(C132:BJ132)</f>
        <v>48469472.945150003</v>
      </c>
      <c r="BL132" s="178">
        <f>BK87+BK86+BK82+BK81+BK56</f>
        <v>22632143.002500001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248122.5</v>
      </c>
      <c r="AB133" s="63">
        <f t="shared" si="81"/>
        <v>400296</v>
      </c>
      <c r="AC133" s="63">
        <f t="shared" si="81"/>
        <v>451020.5</v>
      </c>
      <c r="AD133" s="63">
        <f t="shared" si="81"/>
        <v>451020.5</v>
      </c>
      <c r="AE133" s="63">
        <f t="shared" si="81"/>
        <v>486520.5</v>
      </c>
      <c r="AF133" s="63">
        <f t="shared" si="81"/>
        <v>537245</v>
      </c>
      <c r="AG133" s="63">
        <f t="shared" si="81"/>
        <v>451020.5</v>
      </c>
      <c r="AH133" s="63">
        <f t="shared" si="81"/>
        <v>486520.5</v>
      </c>
      <c r="AI133" s="63">
        <f t="shared" si="81"/>
        <v>400296</v>
      </c>
      <c r="AJ133" s="63">
        <f t="shared" si="81"/>
        <v>400296</v>
      </c>
      <c r="AK133" s="63">
        <f t="shared" si="81"/>
        <v>400296</v>
      </c>
      <c r="AL133" s="63">
        <f t="shared" si="81"/>
        <v>248122.5</v>
      </c>
      <c r="AM133" s="63">
        <f t="shared" si="81"/>
        <v>265126.07500000001</v>
      </c>
      <c r="AN133" s="63">
        <f t="shared" si="81"/>
        <v>424001.72</v>
      </c>
      <c r="AO133" s="63">
        <f t="shared" si="81"/>
        <v>475126.93500000006</v>
      </c>
      <c r="AP133" s="63">
        <f t="shared" si="81"/>
        <v>475126.93500000006</v>
      </c>
      <c r="AQ133" s="63">
        <f t="shared" si="81"/>
        <v>526252.15</v>
      </c>
      <c r="AR133" s="63">
        <f t="shared" si="81"/>
        <v>577377.36499999999</v>
      </c>
      <c r="AS133" s="63">
        <f t="shared" si="81"/>
        <v>475126.93500000006</v>
      </c>
      <c r="AT133" s="63">
        <f t="shared" si="81"/>
        <v>526252.15</v>
      </c>
      <c r="AU133" s="63">
        <f t="shared" si="81"/>
        <v>424001.72</v>
      </c>
      <c r="AV133" s="63">
        <f t="shared" si="81"/>
        <v>424001.72</v>
      </c>
      <c r="AW133" s="63">
        <f t="shared" si="81"/>
        <v>424001.72</v>
      </c>
      <c r="AX133" s="63">
        <f t="shared" si="81"/>
        <v>265126.07500000001</v>
      </c>
      <c r="AY133" s="63">
        <f t="shared" si="81"/>
        <v>285546.89027499995</v>
      </c>
      <c r="AZ133" s="63">
        <f t="shared" si="81"/>
        <v>455208.83042499999</v>
      </c>
      <c r="BA133" s="63">
        <f t="shared" si="81"/>
        <v>503485.82045</v>
      </c>
      <c r="BB133" s="63">
        <f t="shared" si="81"/>
        <v>503485.82045</v>
      </c>
      <c r="BC133" s="63">
        <f t="shared" si="81"/>
        <v>560539.8004999999</v>
      </c>
      <c r="BD133" s="63">
        <f t="shared" si="81"/>
        <v>612093.78055000002</v>
      </c>
      <c r="BE133" s="63">
        <f t="shared" si="81"/>
        <v>503485.82045</v>
      </c>
      <c r="BF133" s="63">
        <f t="shared" si="81"/>
        <v>560539.8004999999</v>
      </c>
      <c r="BG133" s="63">
        <f t="shared" si="81"/>
        <v>455208.83042499999</v>
      </c>
      <c r="BH133" s="63">
        <f t="shared" si="81"/>
        <v>455208.83042499999</v>
      </c>
      <c r="BI133" s="63">
        <f t="shared" si="81"/>
        <v>455208.83042499999</v>
      </c>
      <c r="BJ133" s="63">
        <f t="shared" si="81"/>
        <v>285546.89027499995</v>
      </c>
      <c r="BK133" s="118">
        <f>SUM(C133:BJ133)</f>
        <v>18894942.94515001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266311.25</v>
      </c>
      <c r="AB12" s="9">
        <f t="shared" si="0"/>
        <v>436902.65</v>
      </c>
      <c r="AC12" s="9">
        <f t="shared" si="0"/>
        <v>493765.52</v>
      </c>
      <c r="AD12" s="9">
        <f t="shared" si="0"/>
        <v>493765.52</v>
      </c>
      <c r="AE12" s="9">
        <f t="shared" si="0"/>
        <v>547766.44999999995</v>
      </c>
      <c r="AF12" s="9">
        <f t="shared" si="0"/>
        <v>604629.31999999995</v>
      </c>
      <c r="AG12" s="9">
        <f t="shared" si="0"/>
        <v>493765.52</v>
      </c>
      <c r="AH12" s="9">
        <f t="shared" si="0"/>
        <v>547766.44999999995</v>
      </c>
      <c r="AI12" s="9">
        <f t="shared" si="0"/>
        <v>436902.65</v>
      </c>
      <c r="AJ12" s="9">
        <f t="shared" si="0"/>
        <v>436902.65</v>
      </c>
      <c r="AK12" s="9">
        <f t="shared" si="0"/>
        <v>436902.65</v>
      </c>
      <c r="AL12" s="9">
        <f t="shared" si="0"/>
        <v>266314.04000000004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5461694.6700000009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91311.25</v>
      </c>
      <c r="AB20" s="9">
        <f>'FIN-P&amp;L_CWS'!AD129</f>
        <v>149402.65</v>
      </c>
      <c r="AC20" s="9">
        <f>'FIN-P&amp;L_CWS'!AE129</f>
        <v>168765.52</v>
      </c>
      <c r="AD20" s="9">
        <f>'FIN-P&amp;L_CWS'!AF129</f>
        <v>168765.52</v>
      </c>
      <c r="AE20" s="9">
        <f>'FIN-P&amp;L_CWS'!AG129</f>
        <v>185266.45</v>
      </c>
      <c r="AF20" s="9">
        <f>'FIN-P&amp;L_CWS'!AH129</f>
        <v>204629.32</v>
      </c>
      <c r="AG20" s="9">
        <f>'FIN-P&amp;L_CWS'!AI129</f>
        <v>168765.52</v>
      </c>
      <c r="AH20" s="9">
        <f>'FIN-P&amp;L_CWS'!AJ129</f>
        <v>185266.45</v>
      </c>
      <c r="AI20" s="9">
        <f>'FIN-P&amp;L_CWS'!AK129</f>
        <v>149402.65</v>
      </c>
      <c r="AJ20" s="9">
        <f>'FIN-P&amp;L_CWS'!AL129</f>
        <v>149402.65</v>
      </c>
      <c r="AK20" s="9">
        <f>'FIN-P&amp;L_CWS'!AM129</f>
        <v>149402.65</v>
      </c>
      <c r="AL20" s="9">
        <f>'FIN-P&amp;L_CWS'!AN129</f>
        <v>91314.040000000008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8289426.557291666</v>
      </c>
      <c r="AB21" s="9">
        <f>'FIN-P&amp;L_CWS'!AD205</f>
        <v>8293848.5684583327</v>
      </c>
      <c r="AC21" s="9">
        <f>'FIN-P&amp;L_CWS'!AE205</f>
        <v>8289250.3220583331</v>
      </c>
      <c r="AD21" s="9">
        <f>'FIN-P&amp;L_CWS'!AF205</f>
        <v>8311355.3220583331</v>
      </c>
      <c r="AE21" s="9">
        <f>'FIN-P&amp;L_CWS'!AG205</f>
        <v>8290315.3499583341</v>
      </c>
      <c r="AF21" s="9">
        <f>'FIN-P&amp;L_CWS'!AH205</f>
        <v>8298137.1035583336</v>
      </c>
      <c r="AG21" s="9">
        <f>'FIN-P&amp;L_CWS'!AI205</f>
        <v>8290605.3220583331</v>
      </c>
      <c r="AH21" s="9">
        <f>'FIN-P&amp;L_CWS'!AJ205</f>
        <v>8294115.3499583341</v>
      </c>
      <c r="AI21" s="9">
        <f>'FIN-P&amp;L_CWS'!AK205</f>
        <v>8287728.5684583327</v>
      </c>
      <c r="AJ21" s="9">
        <f>'FIN-P&amp;L_CWS'!AL205</f>
        <v>8308333.5684583327</v>
      </c>
      <c r="AK21" s="9">
        <f>'FIN-P&amp;L_CWS'!AM205</f>
        <v>8287728.5684583327</v>
      </c>
      <c r="AL21" s="9">
        <f>'FIN-P&amp;L_CWS'!AN205</f>
        <v>8286413.3076583333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-8198115.307291666</v>
      </c>
      <c r="AB22" s="9">
        <f>'FIN-P&amp;L_CWS'!AD207</f>
        <v>-8144445.9184583323</v>
      </c>
      <c r="AC22" s="9">
        <f>'FIN-P&amp;L_CWS'!AE207</f>
        <v>-8120484.8020583335</v>
      </c>
      <c r="AD22" s="9">
        <f>'FIN-P&amp;L_CWS'!AF207</f>
        <v>-8142589.8020583335</v>
      </c>
      <c r="AE22" s="9">
        <f>'FIN-P&amp;L_CWS'!AG207</f>
        <v>-8105048.8999583339</v>
      </c>
      <c r="AF22" s="9">
        <f>'FIN-P&amp;L_CWS'!AH207</f>
        <v>-8093507.7835583333</v>
      </c>
      <c r="AG22" s="9">
        <f>'FIN-P&amp;L_CWS'!AI207</f>
        <v>-8121839.8020583335</v>
      </c>
      <c r="AH22" s="9">
        <f>'FIN-P&amp;L_CWS'!AJ207</f>
        <v>-8108848.8999583339</v>
      </c>
      <c r="AI22" s="9">
        <f>'FIN-P&amp;L_CWS'!AK207</f>
        <v>-8138325.9184583323</v>
      </c>
      <c r="AJ22" s="9">
        <f>'FIN-P&amp;L_CWS'!AL207</f>
        <v>-8158930.9184583323</v>
      </c>
      <c r="AK22" s="9">
        <f>'FIN-P&amp;L_CWS'!AM207</f>
        <v>-8138325.9184583323</v>
      </c>
      <c r="AL22" s="9">
        <f>'FIN-P&amp;L_CWS'!AN207</f>
        <v>-8195099.2676583333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-243094445.35729167</v>
      </c>
      <c r="AB23" s="9">
        <f>'FIN-P&amp;L_CWS'!AD208</f>
        <v>-251238891.27575001</v>
      </c>
      <c r="AC23" s="9">
        <f>'FIN-P&amp;L_CWS'!AE208</f>
        <v>-259359376.07780835</v>
      </c>
      <c r="AD23" s="9">
        <f>'FIN-P&amp;L_CWS'!AF208</f>
        <v>-267501965.87986669</v>
      </c>
      <c r="AE23" s="9">
        <f>'FIN-P&amp;L_CWS'!AG208</f>
        <v>-275607014.77982503</v>
      </c>
      <c r="AF23" s="9">
        <f>'FIN-P&amp;L_CWS'!AH208</f>
        <v>-283700522.56338334</v>
      </c>
      <c r="AG23" s="9">
        <f>'FIN-P&amp;L_CWS'!AI208</f>
        <v>-291822362.36544168</v>
      </c>
      <c r="AH23" s="9">
        <f>'FIN-P&amp;L_CWS'!AJ208</f>
        <v>-299931211.26539999</v>
      </c>
      <c r="AI23" s="9">
        <f>'FIN-P&amp;L_CWS'!AK208</f>
        <v>-308069537.18385834</v>
      </c>
      <c r="AJ23" s="9">
        <f>'FIN-P&amp;L_CWS'!AL208</f>
        <v>-316228468.10231668</v>
      </c>
      <c r="AK23" s="9">
        <f>'FIN-P&amp;L_CWS'!AM208</f>
        <v>-324366794.02077502</v>
      </c>
      <c r="AL23" s="9">
        <f>'FIN-P&amp;L_CWS'!AN208</f>
        <v>-332561893.28843337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248122.5</v>
      </c>
      <c r="AB28" s="9">
        <f>COGS_DB!AB13</f>
        <v>400296</v>
      </c>
      <c r="AC28" s="9">
        <f>COGS_DB!AC13</f>
        <v>451020.5</v>
      </c>
      <c r="AD28" s="9">
        <f>COGS_DB!AD13</f>
        <v>451020.5</v>
      </c>
      <c r="AE28" s="9">
        <f>COGS_DB!AE13</f>
        <v>486520.5</v>
      </c>
      <c r="AF28" s="9">
        <f>COGS_DB!AF13</f>
        <v>537245</v>
      </c>
      <c r="AG28" s="9">
        <f>COGS_DB!AG13</f>
        <v>451020.5</v>
      </c>
      <c r="AH28" s="9">
        <f>COGS_DB!AH13</f>
        <v>486520.5</v>
      </c>
      <c r="AI28" s="9">
        <f>COGS_DB!AI13</f>
        <v>400296</v>
      </c>
      <c r="AJ28" s="9">
        <f>COGS_DB!AJ13</f>
        <v>400296</v>
      </c>
      <c r="AK28" s="9">
        <f>COGS_DB!AK13</f>
        <v>400296</v>
      </c>
      <c r="AL28" s="9">
        <f>COGS_DB!AL13</f>
        <v>248122.5</v>
      </c>
      <c r="AM28" s="9">
        <f>COGS_DB!AM13</f>
        <v>265126.07500000001</v>
      </c>
      <c r="AN28" s="9">
        <f>COGS_DB!AN13</f>
        <v>424001.72</v>
      </c>
      <c r="AO28" s="9">
        <f>COGS_DB!AO13</f>
        <v>475126.93500000006</v>
      </c>
      <c r="AP28" s="9">
        <f>COGS_DB!AP13</f>
        <v>475126.93500000006</v>
      </c>
      <c r="AQ28" s="9">
        <f>COGS_DB!AQ13</f>
        <v>526252.15</v>
      </c>
      <c r="AR28" s="9">
        <f>COGS_DB!AR13</f>
        <v>577377.36499999999</v>
      </c>
      <c r="AS28" s="9">
        <f>COGS_DB!AS13</f>
        <v>475126.93500000006</v>
      </c>
      <c r="AT28" s="9">
        <f>COGS_DB!AT13</f>
        <v>526252.15</v>
      </c>
      <c r="AU28" s="9">
        <f>COGS_DB!AU13</f>
        <v>424001.72</v>
      </c>
      <c r="AV28" s="9">
        <f>COGS_DB!AV13</f>
        <v>424001.72</v>
      </c>
      <c r="AW28" s="9">
        <f>COGS_DB!AW13</f>
        <v>424001.72</v>
      </c>
      <c r="AX28" s="9">
        <f>COGS_DB!AX13</f>
        <v>265126.07500000001</v>
      </c>
      <c r="AY28" s="9">
        <f>COGS_DB!AY13</f>
        <v>285546.89027499995</v>
      </c>
      <c r="AZ28" s="9">
        <f>COGS_DB!AZ13</f>
        <v>455208.83042499999</v>
      </c>
      <c r="BA28" s="9">
        <f>COGS_DB!BA13</f>
        <v>503485.82045</v>
      </c>
      <c r="BB28" s="9">
        <f>COGS_DB!BB13</f>
        <v>503485.82045</v>
      </c>
      <c r="BC28" s="9">
        <f>COGS_DB!BC13</f>
        <v>560539.8004999999</v>
      </c>
      <c r="BD28" s="9">
        <f>COGS_DB!BD13</f>
        <v>612093.78055000002</v>
      </c>
      <c r="BE28" s="9">
        <f>COGS_DB!BE13</f>
        <v>503485.82045</v>
      </c>
      <c r="BF28" s="9">
        <f>COGS_DB!BF13</f>
        <v>560539.8004999999</v>
      </c>
      <c r="BG28" s="9">
        <f>COGS_DB!BG13</f>
        <v>455208.83042499999</v>
      </c>
      <c r="BH28" s="9">
        <f>COGS_DB!BH13</f>
        <v>455208.83042499999</v>
      </c>
      <c r="BI28" s="9">
        <f>COGS_DB!BI13</f>
        <v>455208.83042499999</v>
      </c>
      <c r="BJ28" s="9">
        <f>COGS_DB!BJ13</f>
        <v>285546.89027499995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91311.25</v>
      </c>
      <c r="AB29" s="9">
        <f>COGS_DB!AB15</f>
        <v>149398</v>
      </c>
      <c r="AC29" s="9">
        <f>COGS_DB!AC15</f>
        <v>168760.25</v>
      </c>
      <c r="AD29" s="9">
        <f>COGS_DB!AD15</f>
        <v>168760.25</v>
      </c>
      <c r="AE29" s="9">
        <f>COGS_DB!AE15</f>
        <v>185260.25</v>
      </c>
      <c r="AF29" s="9">
        <f>COGS_DB!AF15</f>
        <v>204622.5</v>
      </c>
      <c r="AG29" s="9">
        <f>COGS_DB!AG15</f>
        <v>168760.25</v>
      </c>
      <c r="AH29" s="9">
        <f>COGS_DB!AH15</f>
        <v>185260.25</v>
      </c>
      <c r="AI29" s="9">
        <f>COGS_DB!AI15</f>
        <v>149398</v>
      </c>
      <c r="AJ29" s="9">
        <f>COGS_DB!AJ15</f>
        <v>149398</v>
      </c>
      <c r="AK29" s="9">
        <f>COGS_DB!AK15</f>
        <v>149398</v>
      </c>
      <c r="AL29" s="9">
        <f>COGS_DB!AL15</f>
        <v>91311.25</v>
      </c>
      <c r="AM29" s="9">
        <f>COGS_DB!AM15</f>
        <v>97813.037500000006</v>
      </c>
      <c r="AN29" s="9">
        <f>COGS_DB!AN15</f>
        <v>162000.85999999999</v>
      </c>
      <c r="AO29" s="9">
        <f>COGS_DB!AO15</f>
        <v>181563.4675</v>
      </c>
      <c r="AP29" s="9">
        <f>COGS_DB!AP15</f>
        <v>181563.4675</v>
      </c>
      <c r="AQ29" s="9">
        <f>COGS_DB!AQ15</f>
        <v>201126.07500000001</v>
      </c>
      <c r="AR29" s="9">
        <f>COGS_DB!AR15</f>
        <v>220688.6825</v>
      </c>
      <c r="AS29" s="9">
        <f>COGS_DB!AS15</f>
        <v>181563.4675</v>
      </c>
      <c r="AT29" s="9">
        <f>COGS_DB!AT15</f>
        <v>201126.07500000001</v>
      </c>
      <c r="AU29" s="9">
        <f>COGS_DB!AU15</f>
        <v>162000.85999999999</v>
      </c>
      <c r="AV29" s="9">
        <f>COGS_DB!AV15</f>
        <v>162000.85999999999</v>
      </c>
      <c r="AW29" s="9">
        <f>COGS_DB!AW15</f>
        <v>162000.85999999999</v>
      </c>
      <c r="AX29" s="9">
        <f>COGS_DB!AX15</f>
        <v>97813.037500000006</v>
      </c>
      <c r="AY29" s="9">
        <f>COGS_DB!AY15</f>
        <v>104384.950125</v>
      </c>
      <c r="AZ29" s="9">
        <f>COGS_DB!AZ15</f>
        <v>169215.92019999999</v>
      </c>
      <c r="BA29" s="9">
        <f>COGS_DB!BA15</f>
        <v>188992.910225</v>
      </c>
      <c r="BB29" s="9">
        <f>COGS_DB!BB15</f>
        <v>188992.910225</v>
      </c>
      <c r="BC29" s="9">
        <f>COGS_DB!BC15</f>
        <v>214269.90025000001</v>
      </c>
      <c r="BD29" s="9">
        <f>COGS_DB!BD15</f>
        <v>234046.89027500001</v>
      </c>
      <c r="BE29" s="9">
        <f>COGS_DB!BE15</f>
        <v>188992.910225</v>
      </c>
      <c r="BF29" s="9">
        <f>COGS_DB!BF15</f>
        <v>214269.90025000001</v>
      </c>
      <c r="BG29" s="9">
        <f>COGS_DB!BG15</f>
        <v>169215.92019999999</v>
      </c>
      <c r="BH29" s="9">
        <f>COGS_DB!BH15</f>
        <v>169215.92019999999</v>
      </c>
      <c r="BI29" s="9">
        <f>COGS_DB!BI15</f>
        <v>169215.92019999999</v>
      </c>
      <c r="BJ29" s="9">
        <f>COGS_DB!BJ15</f>
        <v>104384.950125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156811.25</v>
      </c>
      <c r="AB30" s="9">
        <f>COGS_DB!AB16</f>
        <v>250898</v>
      </c>
      <c r="AC30" s="9">
        <f>COGS_DB!AC16</f>
        <v>282260.25</v>
      </c>
      <c r="AD30" s="9">
        <f>COGS_DB!AD16</f>
        <v>282260.25</v>
      </c>
      <c r="AE30" s="9">
        <f>COGS_DB!AE16</f>
        <v>301260.25</v>
      </c>
      <c r="AF30" s="9">
        <f>COGS_DB!AF16</f>
        <v>332622.5</v>
      </c>
      <c r="AG30" s="9">
        <f>COGS_DB!AG16</f>
        <v>282260.25</v>
      </c>
      <c r="AH30" s="9">
        <f>COGS_DB!AH16</f>
        <v>301260.25</v>
      </c>
      <c r="AI30" s="9">
        <f>COGS_DB!AI16</f>
        <v>250898</v>
      </c>
      <c r="AJ30" s="9">
        <f>COGS_DB!AJ16</f>
        <v>250898</v>
      </c>
      <c r="AK30" s="9">
        <f>COGS_DB!AK16</f>
        <v>250898</v>
      </c>
      <c r="AL30" s="9">
        <f>COGS_DB!AL16</f>
        <v>156811.25</v>
      </c>
      <c r="AM30" s="9">
        <f>COGS_DB!AM16</f>
        <v>167313.03750000001</v>
      </c>
      <c r="AN30" s="9">
        <f>COGS_DB!AN16</f>
        <v>262000.86</v>
      </c>
      <c r="AO30" s="9">
        <f>COGS_DB!AO16</f>
        <v>293563.46750000003</v>
      </c>
      <c r="AP30" s="9">
        <f>COGS_DB!AP16</f>
        <v>293563.46750000003</v>
      </c>
      <c r="AQ30" s="9">
        <f>COGS_DB!AQ16</f>
        <v>325126.07500000001</v>
      </c>
      <c r="AR30" s="9">
        <f>COGS_DB!AR16</f>
        <v>356688.6825</v>
      </c>
      <c r="AS30" s="9">
        <f>COGS_DB!AS16</f>
        <v>293563.46750000003</v>
      </c>
      <c r="AT30" s="9">
        <f>COGS_DB!AT16</f>
        <v>325126.07500000001</v>
      </c>
      <c r="AU30" s="9">
        <f>COGS_DB!AU16</f>
        <v>262000.86</v>
      </c>
      <c r="AV30" s="9">
        <f>COGS_DB!AV16</f>
        <v>262000.86</v>
      </c>
      <c r="AW30" s="9">
        <f>COGS_DB!AW16</f>
        <v>262000.86</v>
      </c>
      <c r="AX30" s="9">
        <f>COGS_DB!AX16</f>
        <v>167313.03750000001</v>
      </c>
      <c r="AY30" s="9">
        <f>COGS_DB!AY16</f>
        <v>181161.94015000001</v>
      </c>
      <c r="AZ30" s="9">
        <f>COGS_DB!AZ16</f>
        <v>285992.910225</v>
      </c>
      <c r="BA30" s="9">
        <f>COGS_DB!BA16</f>
        <v>314492.910225</v>
      </c>
      <c r="BB30" s="9">
        <f>COGS_DB!BB16</f>
        <v>314492.910225</v>
      </c>
      <c r="BC30" s="9">
        <f>COGS_DB!BC16</f>
        <v>346269.90025000001</v>
      </c>
      <c r="BD30" s="9">
        <f>COGS_DB!BD16</f>
        <v>378046.89027500001</v>
      </c>
      <c r="BE30" s="9">
        <f>COGS_DB!BE16</f>
        <v>314492.910225</v>
      </c>
      <c r="BF30" s="9">
        <f>COGS_DB!BF16</f>
        <v>346269.90025000001</v>
      </c>
      <c r="BG30" s="9">
        <f>COGS_DB!BG16</f>
        <v>285992.910225</v>
      </c>
      <c r="BH30" s="9">
        <f>COGS_DB!BH16</f>
        <v>285992.910225</v>
      </c>
      <c r="BI30" s="9">
        <f>COGS_DB!BI16</f>
        <v>285992.910225</v>
      </c>
      <c r="BJ30" s="9">
        <f>COGS_DB!BJ16</f>
        <v>181161.94015000001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0.39660098541852318</v>
      </c>
      <c r="AB31" s="98">
        <f>COGS_DB!AB14</f>
        <v>0.39562915844695967</v>
      </c>
      <c r="AC31" s="98">
        <f>COGS_DB!AC14</f>
        <v>0.39545146273127052</v>
      </c>
      <c r="AD31" s="98">
        <f>COGS_DB!AD14</f>
        <v>0.39545146273127052</v>
      </c>
      <c r="AE31" s="98">
        <f>COGS_DB!AE14</f>
        <v>0.39219061676127076</v>
      </c>
      <c r="AF31" s="98">
        <f>COGS_DB!AF14</f>
        <v>0.39236586586038291</v>
      </c>
      <c r="AG31" s="98">
        <f>COGS_DB!AG14</f>
        <v>0.39545146273127052</v>
      </c>
      <c r="AH31" s="98">
        <f>COGS_DB!AH14</f>
        <v>0.39219061676127076</v>
      </c>
      <c r="AI31" s="98">
        <f>COGS_DB!AI14</f>
        <v>0.39562915844695967</v>
      </c>
      <c r="AJ31" s="98">
        <f>COGS_DB!AJ14</f>
        <v>0.39562915844695967</v>
      </c>
      <c r="AK31" s="98">
        <f>COGS_DB!AK14</f>
        <v>0.39562915844695967</v>
      </c>
      <c r="AL31" s="98">
        <f>COGS_DB!AL14</f>
        <v>0.39660098541852318</v>
      </c>
      <c r="AM31" s="98">
        <f>COGS_DB!AM14</f>
        <v>0.39652368478151262</v>
      </c>
      <c r="AN31" s="98">
        <f>COGS_DB!AN14</f>
        <v>0.39478681654252845</v>
      </c>
      <c r="AO31" s="98">
        <f>COGS_DB!AO14</f>
        <v>0.39491006408230733</v>
      </c>
      <c r="AP31" s="98">
        <f>COGS_DB!AP14</f>
        <v>0.39491006408230733</v>
      </c>
      <c r="AQ31" s="98">
        <f>COGS_DB!AQ14</f>
        <v>0.39500942070162925</v>
      </c>
      <c r="AR31" s="98">
        <f>COGS_DB!AR14</f>
        <v>0.39509121930323582</v>
      </c>
      <c r="AS31" s="98">
        <f>COGS_DB!AS14</f>
        <v>0.39491006408230733</v>
      </c>
      <c r="AT31" s="98">
        <f>COGS_DB!AT14</f>
        <v>0.39500942070162925</v>
      </c>
      <c r="AU31" s="98">
        <f>COGS_DB!AU14</f>
        <v>0.39478681654252845</v>
      </c>
      <c r="AV31" s="98">
        <f>COGS_DB!AV14</f>
        <v>0.39478681654252845</v>
      </c>
      <c r="AW31" s="98">
        <f>COGS_DB!AW14</f>
        <v>0.39478681654252845</v>
      </c>
      <c r="AX31" s="98">
        <f>COGS_DB!AX14</f>
        <v>0.39652368478151262</v>
      </c>
      <c r="AY31" s="98">
        <f>COGS_DB!AY14</f>
        <v>0.39934009106057566</v>
      </c>
      <c r="AZ31" s="98">
        <f>COGS_DB!AZ14</f>
        <v>0.39766342175939451</v>
      </c>
      <c r="BA31" s="98">
        <f>COGS_DB!BA14</f>
        <v>0.39613803108498713</v>
      </c>
      <c r="BB31" s="98">
        <f>COGS_DB!BB14</f>
        <v>0.39613803108498713</v>
      </c>
      <c r="BC31" s="98">
        <f>COGS_DB!BC14</f>
        <v>0.39515267763542739</v>
      </c>
      <c r="BD31" s="98">
        <f>COGS_DB!BD14</f>
        <v>0.39538546581624923</v>
      </c>
      <c r="BE31" s="98">
        <f>COGS_DB!BE14</f>
        <v>0.39613803108498713</v>
      </c>
      <c r="BF31" s="98">
        <f>COGS_DB!BF14</f>
        <v>0.39515267763542739</v>
      </c>
      <c r="BG31" s="98">
        <f>COGS_DB!BG14</f>
        <v>0.39766342175939451</v>
      </c>
      <c r="BH31" s="98">
        <f>COGS_DB!BH14</f>
        <v>0.39766342175939451</v>
      </c>
      <c r="BI31" s="98">
        <f>COGS_DB!BI14</f>
        <v>0.39766342175939451</v>
      </c>
      <c r="BJ31" s="98">
        <f>COGS_DB!BJ14</f>
        <v>0.39934009106057566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625622.5</v>
      </c>
      <c r="AB32" s="9">
        <f>COGS_DB!AB12</f>
        <v>1011796</v>
      </c>
      <c r="AC32" s="9">
        <f>COGS_DB!AC12</f>
        <v>1140520.5</v>
      </c>
      <c r="AD32" s="9">
        <f>COGS_DB!AD12</f>
        <v>1140520.5</v>
      </c>
      <c r="AE32" s="9">
        <f>COGS_DB!AE12</f>
        <v>1240520.5</v>
      </c>
      <c r="AF32" s="9">
        <f>COGS_DB!AF12</f>
        <v>1369245</v>
      </c>
      <c r="AG32" s="9">
        <f>COGS_DB!AG12</f>
        <v>1140520.5</v>
      </c>
      <c r="AH32" s="9">
        <f>COGS_DB!AH12</f>
        <v>1240520.5</v>
      </c>
      <c r="AI32" s="9">
        <f>COGS_DB!AI12</f>
        <v>1011796</v>
      </c>
      <c r="AJ32" s="9">
        <f>COGS_DB!AJ12</f>
        <v>1011796</v>
      </c>
      <c r="AK32" s="9">
        <f>COGS_DB!AK12</f>
        <v>1011796</v>
      </c>
      <c r="AL32" s="9">
        <f>COGS_DB!AL12</f>
        <v>625622.5</v>
      </c>
      <c r="AM32" s="9">
        <f>COGS_DB!AM12</f>
        <v>668626.07499999995</v>
      </c>
      <c r="AN32" s="9">
        <f>COGS_DB!AN12</f>
        <v>1074001.72</v>
      </c>
      <c r="AO32" s="9">
        <f>COGS_DB!AO12</f>
        <v>1203126.9350000001</v>
      </c>
      <c r="AP32" s="9">
        <f>COGS_DB!AP12</f>
        <v>1203126.9350000001</v>
      </c>
      <c r="AQ32" s="9">
        <f>COGS_DB!AQ12</f>
        <v>1332252.1499999999</v>
      </c>
      <c r="AR32" s="9">
        <f>COGS_DB!AR12</f>
        <v>1461377.3650000002</v>
      </c>
      <c r="AS32" s="9">
        <f>COGS_DB!AS12</f>
        <v>1203126.9350000001</v>
      </c>
      <c r="AT32" s="9">
        <f>COGS_DB!AT12</f>
        <v>1332252.1499999999</v>
      </c>
      <c r="AU32" s="9">
        <f>COGS_DB!AU12</f>
        <v>1074001.72</v>
      </c>
      <c r="AV32" s="9">
        <f>COGS_DB!AV12</f>
        <v>1074001.72</v>
      </c>
      <c r="AW32" s="9">
        <f>COGS_DB!AW12</f>
        <v>1074001.72</v>
      </c>
      <c r="AX32" s="9">
        <f>COGS_DB!AX12</f>
        <v>668626.07499999995</v>
      </c>
      <c r="AY32" s="9">
        <f>COGS_DB!AY12</f>
        <v>715046.89027500001</v>
      </c>
      <c r="AZ32" s="9">
        <f>COGS_DB!AZ12</f>
        <v>1144708.8304250001</v>
      </c>
      <c r="BA32" s="9">
        <f>COGS_DB!BA12</f>
        <v>1270985.82045</v>
      </c>
      <c r="BB32" s="9">
        <f>COGS_DB!BB12</f>
        <v>1270985.82045</v>
      </c>
      <c r="BC32" s="9">
        <f>COGS_DB!BC12</f>
        <v>1418539.8004999999</v>
      </c>
      <c r="BD32" s="9">
        <f>COGS_DB!BD12</f>
        <v>1548093.78055</v>
      </c>
      <c r="BE32" s="9">
        <f>COGS_DB!BE12</f>
        <v>1270985.82045</v>
      </c>
      <c r="BF32" s="9">
        <f>COGS_DB!BF12</f>
        <v>1418539.8004999999</v>
      </c>
      <c r="BG32" s="9">
        <f>COGS_DB!BG12</f>
        <v>1144708.8304250001</v>
      </c>
      <c r="BH32" s="9">
        <f>COGS_DB!BH12</f>
        <v>1144708.8304250001</v>
      </c>
      <c r="BI32" s="9">
        <f>COGS_DB!BI12</f>
        <v>1144708.8304250001</v>
      </c>
      <c r="BJ32" s="9">
        <f>COGS_DB!BJ12</f>
        <v>715046.89027500001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12570276.5</v>
      </c>
      <c r="F36" s="9">
        <f>COGS_DB!I3</f>
        <v>13368521.500000002</v>
      </c>
      <c r="G36" s="9">
        <f>COGS_DB!K3</f>
        <v>14207059.945149999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>
        <f>COGS_DB!AM20</f>
        <v>270000</v>
      </c>
      <c r="AN36" s="9">
        <f>COGS_DB!AN20</f>
        <v>450000</v>
      </c>
      <c r="AO36" s="9">
        <f>COGS_DB!AO20</f>
        <v>504000</v>
      </c>
      <c r="AP36" s="9">
        <f>COGS_DB!AP20</f>
        <v>504000</v>
      </c>
      <c r="AQ36" s="9">
        <f>COGS_DB!AQ20</f>
        <v>558000</v>
      </c>
      <c r="AR36" s="9">
        <f>COGS_DB!AR20</f>
        <v>612000</v>
      </c>
      <c r="AS36" s="9">
        <f>COGS_DB!AS20</f>
        <v>504000</v>
      </c>
      <c r="AT36" s="9">
        <f>COGS_DB!AT20</f>
        <v>558000</v>
      </c>
      <c r="AU36" s="9">
        <f>COGS_DB!AU20</f>
        <v>450000</v>
      </c>
      <c r="AV36" s="9">
        <f>COGS_DB!AV20</f>
        <v>450000</v>
      </c>
      <c r="AW36" s="9">
        <f>COGS_DB!AW20</f>
        <v>450000</v>
      </c>
      <c r="AX36" s="9">
        <f>COGS_DB!AX20</f>
        <v>270000</v>
      </c>
      <c r="AY36" s="9">
        <f>COGS_DB!AY20</f>
        <v>288000</v>
      </c>
      <c r="AZ36" s="9">
        <f>COGS_DB!AZ20</f>
        <v>468000</v>
      </c>
      <c r="BA36" s="9">
        <f>COGS_DB!BA20</f>
        <v>522000</v>
      </c>
      <c r="BB36" s="9">
        <f>COGS_DB!BB20</f>
        <v>522000</v>
      </c>
      <c r="BC36" s="9">
        <f>COGS_DB!BC20</f>
        <v>594000</v>
      </c>
      <c r="BD36" s="9">
        <f>COGS_DB!BD20</f>
        <v>648000</v>
      </c>
      <c r="BE36" s="9">
        <f>COGS_DB!BE20</f>
        <v>522000</v>
      </c>
      <c r="BF36" s="9">
        <f>COGS_DB!BF20</f>
        <v>594000</v>
      </c>
      <c r="BG36" s="9">
        <f>COGS_DB!BG20</f>
        <v>468000</v>
      </c>
      <c r="BH36" s="9">
        <f>COGS_DB!BH20</f>
        <v>468000</v>
      </c>
      <c r="BI36" s="9">
        <f>COGS_DB!BI20</f>
        <v>468000</v>
      </c>
      <c r="BJ36" s="9">
        <f>COGS_DB!BJ20</f>
        <v>288000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4960776.5</v>
      </c>
      <c r="F37" s="9">
        <f>COGS_DB!I4</f>
        <v>5281521.4999999991</v>
      </c>
      <c r="G37" s="9">
        <f>COGS_DB!K4</f>
        <v>5635559.9451499991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>
        <f>COGS_DB!AM21</f>
        <v>82500</v>
      </c>
      <c r="AN37" s="9">
        <f>COGS_DB!AN21</f>
        <v>137500</v>
      </c>
      <c r="AO37" s="9">
        <f>COGS_DB!AO21</f>
        <v>154000</v>
      </c>
      <c r="AP37" s="9">
        <f>COGS_DB!AP21</f>
        <v>154000</v>
      </c>
      <c r="AQ37" s="9">
        <f>COGS_DB!AQ21</f>
        <v>170500</v>
      </c>
      <c r="AR37" s="9">
        <f>COGS_DB!AR21</f>
        <v>187000</v>
      </c>
      <c r="AS37" s="9">
        <f>COGS_DB!AS21</f>
        <v>154000</v>
      </c>
      <c r="AT37" s="9">
        <f>COGS_DB!AT21</f>
        <v>170500</v>
      </c>
      <c r="AU37" s="9">
        <f>COGS_DB!AU21</f>
        <v>137500</v>
      </c>
      <c r="AV37" s="9">
        <f>COGS_DB!AV21</f>
        <v>137500</v>
      </c>
      <c r="AW37" s="9">
        <f>COGS_DB!AW21</f>
        <v>137500</v>
      </c>
      <c r="AX37" s="9">
        <f>COGS_DB!AX21</f>
        <v>82500</v>
      </c>
      <c r="AY37" s="9">
        <f>COGS_DB!AY21</f>
        <v>88000</v>
      </c>
      <c r="AZ37" s="9">
        <f>COGS_DB!AZ21</f>
        <v>143000</v>
      </c>
      <c r="BA37" s="9">
        <f>COGS_DB!BA21</f>
        <v>159500</v>
      </c>
      <c r="BB37" s="9">
        <f>COGS_DB!BB21</f>
        <v>159500</v>
      </c>
      <c r="BC37" s="9">
        <f>COGS_DB!BC21</f>
        <v>181500</v>
      </c>
      <c r="BD37" s="9">
        <f>COGS_DB!BD21</f>
        <v>198000</v>
      </c>
      <c r="BE37" s="9">
        <f>COGS_DB!BE21</f>
        <v>159500</v>
      </c>
      <c r="BF37" s="9">
        <f>COGS_DB!BF21</f>
        <v>181500</v>
      </c>
      <c r="BG37" s="9">
        <f>COGS_DB!BG21</f>
        <v>143000</v>
      </c>
      <c r="BH37" s="9">
        <f>COGS_DB!BH21</f>
        <v>143000</v>
      </c>
      <c r="BI37" s="9">
        <f>COGS_DB!BI21</f>
        <v>143000</v>
      </c>
      <c r="BJ37" s="9">
        <f>COGS_DB!BJ21</f>
        <v>88000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1861638.25</v>
      </c>
      <c r="F38" s="9">
        <f>COGS_DB!I6</f>
        <v>2011260.7499999995</v>
      </c>
      <c r="G38" s="9">
        <f>COGS_DB!K6</f>
        <v>2115199.0025000004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0.34287417448568169</v>
      </c>
      <c r="AB38" s="9">
        <f>COGS_DB!AB24</f>
        <v>0.34195166835279628</v>
      </c>
      <c r="AC38" s="9">
        <f>COGS_DB!AC24</f>
        <v>0.3417858160919191</v>
      </c>
      <c r="AD38" s="9">
        <f>COGS_DB!AD24</f>
        <v>0.3417858160919191</v>
      </c>
      <c r="AE38" s="9">
        <f>COGS_DB!AE24</f>
        <v>0.33821411831179793</v>
      </c>
      <c r="AF38" s="9">
        <f>COGS_DB!AF24</f>
        <v>0.33843017750745302</v>
      </c>
      <c r="AG38" s="9">
        <f>COGS_DB!AG24</f>
        <v>0.3417858160919191</v>
      </c>
      <c r="AH38" s="9">
        <f>COGS_DB!AH24</f>
        <v>0.33821411831179793</v>
      </c>
      <c r="AI38" s="9">
        <f>COGS_DB!AI24</f>
        <v>0.34195166835279628</v>
      </c>
      <c r="AJ38" s="9">
        <f>COGS_DB!AJ24</f>
        <v>0.34195166835279628</v>
      </c>
      <c r="AK38" s="9">
        <f>COGS_DB!AK24</f>
        <v>0.34195166835279628</v>
      </c>
      <c r="AL38" s="9">
        <f>COGS_DB!AL24</f>
        <v>0.34287417448568169</v>
      </c>
      <c r="AM38" s="9">
        <f>COGS_DB!AM24</f>
        <v>0.34282708689749242</v>
      </c>
      <c r="AN38" s="9">
        <f>COGS_DB!AN24</f>
        <v>0.34141320629007921</v>
      </c>
      <c r="AO38" s="9">
        <f>COGS_DB!AO24</f>
        <v>0.34156498442963446</v>
      </c>
      <c r="AP38" s="9">
        <f>COGS_DB!AP24</f>
        <v>0.34156498442963446</v>
      </c>
      <c r="AQ38" s="9">
        <f>COGS_DB!AQ24</f>
        <v>0.34168733520682043</v>
      </c>
      <c r="AR38" s="9">
        <f>COGS_DB!AR24</f>
        <v>0.34178806053333605</v>
      </c>
      <c r="AS38" s="9">
        <f>COGS_DB!AS24</f>
        <v>0.34156498442963446</v>
      </c>
      <c r="AT38" s="9">
        <f>COGS_DB!AT24</f>
        <v>0.34168733520682043</v>
      </c>
      <c r="AU38" s="9">
        <f>COGS_DB!AU24</f>
        <v>0.34141320629007921</v>
      </c>
      <c r="AV38" s="9">
        <f>COGS_DB!AV24</f>
        <v>0.34141320629007921</v>
      </c>
      <c r="AW38" s="9">
        <f>COGS_DB!AW24</f>
        <v>0.34141320629007921</v>
      </c>
      <c r="AX38" s="9">
        <f>COGS_DB!AX24</f>
        <v>0.34282708689749242</v>
      </c>
      <c r="AY38" s="9">
        <f>COGS_DB!AY24</f>
        <v>0.34293729069762763</v>
      </c>
      <c r="AZ38" s="9">
        <f>COGS_DB!AZ24</f>
        <v>0.34239269372690678</v>
      </c>
      <c r="BA38" s="9">
        <f>COGS_DB!BA24</f>
        <v>0.34269327260779114</v>
      </c>
      <c r="BB38" s="9">
        <f>COGS_DB!BB24</f>
        <v>0.34269327260779114</v>
      </c>
      <c r="BC38" s="9">
        <f>COGS_DB!BC24</f>
        <v>0.34186373685866867</v>
      </c>
      <c r="BD38" s="9">
        <f>COGS_DB!BD24</f>
        <v>0.3421503607463352</v>
      </c>
      <c r="BE38" s="9">
        <f>COGS_DB!BE24</f>
        <v>0.34269327260779114</v>
      </c>
      <c r="BF38" s="9">
        <f>COGS_DB!BF24</f>
        <v>0.34186373685866867</v>
      </c>
      <c r="BG38" s="9">
        <f>COGS_DB!BG24</f>
        <v>0.34239269372690678</v>
      </c>
      <c r="BH38" s="9">
        <f>COGS_DB!BH24</f>
        <v>0.34239269372690678</v>
      </c>
      <c r="BI38" s="9">
        <f>COGS_DB!BI24</f>
        <v>0.34239269372690678</v>
      </c>
      <c r="BJ38" s="9">
        <f>COGS_DB!BJ24</f>
        <v>0.34293729069762763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3099138.25</v>
      </c>
      <c r="F39" s="9">
        <f>COGS_DB!I7</f>
        <v>3270260.7499999995</v>
      </c>
      <c r="G39" s="9">
        <f>COGS_DB!K7</f>
        <v>3520360.9426500006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0.39464338751816636</v>
      </c>
      <c r="F42" s="116">
        <f>COGS_DB!I5</f>
        <v>0.39507147443342916</v>
      </c>
      <c r="G42" s="116">
        <f>COGS_DB!K5</f>
        <v>0.39667320099355702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91311.25</v>
      </c>
      <c r="AB42" s="9">
        <f>COGS_DB!AB23</f>
        <v>149398</v>
      </c>
      <c r="AC42" s="9">
        <f>COGS_DB!AC23</f>
        <v>168760.25</v>
      </c>
      <c r="AD42" s="9">
        <f>COGS_DB!AD23</f>
        <v>168760.25</v>
      </c>
      <c r="AE42" s="9">
        <f>COGS_DB!AE23</f>
        <v>185260.25</v>
      </c>
      <c r="AF42" s="9">
        <f>COGS_DB!AF23</f>
        <v>204622.5</v>
      </c>
      <c r="AG42" s="9">
        <f>COGS_DB!AG23</f>
        <v>168760.25</v>
      </c>
      <c r="AH42" s="9">
        <f>COGS_DB!AH23</f>
        <v>185260.25</v>
      </c>
      <c r="AI42" s="9">
        <f>COGS_DB!AI23</f>
        <v>149398</v>
      </c>
      <c r="AJ42" s="9">
        <f>COGS_DB!AJ23</f>
        <v>149398</v>
      </c>
      <c r="AK42" s="9">
        <f>COGS_DB!AK23</f>
        <v>149398</v>
      </c>
      <c r="AL42" s="9">
        <f>COGS_DB!AL23</f>
        <v>91311.25</v>
      </c>
      <c r="AM42" s="9">
        <f>COGS_DB!AM23</f>
        <v>97813.037500000006</v>
      </c>
      <c r="AN42" s="9">
        <f>COGS_DB!AN23</f>
        <v>162000.85999999999</v>
      </c>
      <c r="AO42" s="9">
        <f>COGS_DB!AO23</f>
        <v>181563.4675</v>
      </c>
      <c r="AP42" s="9">
        <f>COGS_DB!AP23</f>
        <v>181563.4675</v>
      </c>
      <c r="AQ42" s="9">
        <f>COGS_DB!AQ23</f>
        <v>201126.07500000001</v>
      </c>
      <c r="AR42" s="9">
        <f>COGS_DB!AR23</f>
        <v>220688.6825</v>
      </c>
      <c r="AS42" s="9">
        <f>COGS_DB!AS23</f>
        <v>181563.4675</v>
      </c>
      <c r="AT42" s="9">
        <f>COGS_DB!AT23</f>
        <v>201126.07500000001</v>
      </c>
      <c r="AU42" s="9">
        <f>COGS_DB!AU23</f>
        <v>162000.85999999999</v>
      </c>
      <c r="AV42" s="9">
        <f>COGS_DB!AV23</f>
        <v>162000.85999999999</v>
      </c>
      <c r="AW42" s="9">
        <f>COGS_DB!AW23</f>
        <v>162000.85999999999</v>
      </c>
      <c r="AX42" s="9">
        <f>COGS_DB!AX23</f>
        <v>97813.037500000006</v>
      </c>
      <c r="AY42" s="9">
        <f>COGS_DB!AY23</f>
        <v>104384.950125</v>
      </c>
      <c r="AZ42" s="9">
        <f>COGS_DB!AZ23</f>
        <v>169215.92019999999</v>
      </c>
      <c r="BA42" s="9">
        <f>COGS_DB!BA23</f>
        <v>188992.910225</v>
      </c>
      <c r="BB42" s="9">
        <f>COGS_DB!BB23</f>
        <v>188992.910225</v>
      </c>
      <c r="BC42" s="9">
        <f>COGS_DB!BC23</f>
        <v>214269.90025000001</v>
      </c>
      <c r="BD42" s="9">
        <f>COGS_DB!BD23</f>
        <v>234046.89027500001</v>
      </c>
      <c r="BE42" s="9">
        <f>COGS_DB!BE23</f>
        <v>188992.910225</v>
      </c>
      <c r="BF42" s="9">
        <f>COGS_DB!BF23</f>
        <v>214269.90025000001</v>
      </c>
      <c r="BG42" s="9">
        <f>COGS_DB!BG23</f>
        <v>169215.92019999999</v>
      </c>
      <c r="BH42" s="9">
        <f>COGS_DB!BH23</f>
        <v>169215.92019999999</v>
      </c>
      <c r="BI42" s="9">
        <f>COGS_DB!BI23</f>
        <v>169215.92019999999</v>
      </c>
      <c r="BJ42" s="9">
        <f>COGS_DB!BJ23</f>
        <v>104384.950125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0.1480984328387685</v>
      </c>
      <c r="F43" s="116">
        <f>COGS_DB!J6</f>
        <v>0.1504475083501193</v>
      </c>
      <c r="G43" s="116">
        <f>COGS_DB!L6</f>
        <v>0.14888365437087397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0.24654495467939785</v>
      </c>
      <c r="F44" s="98">
        <f>COGS_DB!J7</f>
        <v>0.24462396608330989</v>
      </c>
      <c r="G44" s="98">
        <f>COGS_DB!L7</f>
        <v>0.24778954662268318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2862.25</v>
      </c>
      <c r="AZ33" s="98">
        <f>'COGS-PRICE-MARGIN_CWS'!$B119</f>
        <v>2862.25</v>
      </c>
      <c r="BA33" s="98">
        <f>'COGS-PRICE-MARGIN_CWS'!$B119</f>
        <v>2862.25</v>
      </c>
      <c r="BB33" s="98">
        <f>'COGS-PRICE-MARGIN_CWS'!$B119</f>
        <v>2862.25</v>
      </c>
      <c r="BC33" s="98">
        <f>'COGS-PRICE-MARGIN_CWS'!$B119</f>
        <v>2862.25</v>
      </c>
      <c r="BD33" s="98">
        <f>'COGS-PRICE-MARGIN_CWS'!$B119</f>
        <v>2862.25</v>
      </c>
      <c r="BE33" s="98">
        <f>'COGS-PRICE-MARGIN_CWS'!$B119</f>
        <v>2862.25</v>
      </c>
      <c r="BF33" s="98">
        <f>'COGS-PRICE-MARGIN_CWS'!$B119</f>
        <v>2862.25</v>
      </c>
      <c r="BG33" s="98">
        <f>'COGS-PRICE-MARGIN_CWS'!$B119</f>
        <v>2862.25</v>
      </c>
      <c r="BH33" s="98">
        <f>'COGS-PRICE-MARGIN_CWS'!$B119</f>
        <v>2862.25</v>
      </c>
      <c r="BI33" s="98">
        <f>'COGS-PRICE-MARGIN_CWS'!$B119</f>
        <v>2862.25</v>
      </c>
      <c r="BJ33" s="98">
        <f>'COGS-PRICE-MARGIN_CWS'!$B119</f>
        <v>2862.25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-94422</v>
      </c>
      <c r="AZ34" s="102">
        <f t="shared" si="15"/>
        <v>-151647</v>
      </c>
      <c r="BA34" s="102">
        <f t="shared" si="15"/>
        <v>-168814</v>
      </c>
      <c r="BB34" s="102">
        <f t="shared" si="15"/>
        <v>-168814</v>
      </c>
      <c r="BC34" s="102">
        <f t="shared" si="15"/>
        <v>-188843</v>
      </c>
      <c r="BD34" s="102">
        <f t="shared" si="15"/>
        <v>-206010</v>
      </c>
      <c r="BE34" s="102">
        <f t="shared" si="15"/>
        <v>-168814</v>
      </c>
      <c r="BF34" s="102">
        <f t="shared" si="15"/>
        <v>-188843</v>
      </c>
      <c r="BG34" s="102">
        <f t="shared" si="15"/>
        <v>-151647</v>
      </c>
      <c r="BH34" s="102">
        <f t="shared" si="15"/>
        <v>-151647</v>
      </c>
      <c r="BI34" s="102">
        <f t="shared" si="15"/>
        <v>-151647</v>
      </c>
      <c r="BJ34" s="102">
        <f t="shared" si="15"/>
        <v>-94422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94455</v>
      </c>
      <c r="AZ35" s="102">
        <f t="shared" si="17"/>
        <v>151700</v>
      </c>
      <c r="BA35" s="102">
        <f t="shared" si="17"/>
        <v>168873</v>
      </c>
      <c r="BB35" s="102">
        <f t="shared" si="17"/>
        <v>168873</v>
      </c>
      <c r="BC35" s="102">
        <f t="shared" si="17"/>
        <v>188909</v>
      </c>
      <c r="BD35" s="102">
        <f t="shared" si="17"/>
        <v>206082</v>
      </c>
      <c r="BE35" s="102">
        <f t="shared" si="17"/>
        <v>168873</v>
      </c>
      <c r="BF35" s="102">
        <f t="shared" si="17"/>
        <v>188909</v>
      </c>
      <c r="BG35" s="102">
        <f t="shared" si="17"/>
        <v>151700</v>
      </c>
      <c r="BH35" s="102">
        <f t="shared" si="17"/>
        <v>151700</v>
      </c>
      <c r="BI35" s="102">
        <f t="shared" si="17"/>
        <v>151700</v>
      </c>
      <c r="BJ35" s="102">
        <f t="shared" si="17"/>
        <v>94455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266311.25</v>
      </c>
      <c r="AB86" s="97">
        <f t="shared" si="32"/>
        <v>436902.65</v>
      </c>
      <c r="AC86" s="97">
        <f t="shared" si="32"/>
        <v>493765.52</v>
      </c>
      <c r="AD86" s="97">
        <f t="shared" si="32"/>
        <v>493765.52</v>
      </c>
      <c r="AE86" s="97">
        <f t="shared" si="32"/>
        <v>547766.44999999995</v>
      </c>
      <c r="AF86" s="97">
        <f t="shared" si="32"/>
        <v>604629.31999999995</v>
      </c>
      <c r="AG86" s="97">
        <f t="shared" si="32"/>
        <v>493765.52</v>
      </c>
      <c r="AH86" s="97">
        <f t="shared" si="32"/>
        <v>547766.44999999995</v>
      </c>
      <c r="AI86" s="97">
        <f t="shared" si="32"/>
        <v>436902.65</v>
      </c>
      <c r="AJ86" s="97">
        <f t="shared" si="32"/>
        <v>436902.65</v>
      </c>
      <c r="AK86" s="97">
        <f t="shared" si="32"/>
        <v>436902.65</v>
      </c>
      <c r="AL86" s="97">
        <f t="shared" si="32"/>
        <v>266314.04000000004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91311.25</v>
      </c>
      <c r="AB87" s="97">
        <f t="shared" si="33"/>
        <v>149402.65</v>
      </c>
      <c r="AC87" s="97">
        <f t="shared" si="33"/>
        <v>168765.52</v>
      </c>
      <c r="AD87" s="97">
        <f t="shared" si="33"/>
        <v>168765.52</v>
      </c>
      <c r="AE87" s="97">
        <f t="shared" si="33"/>
        <v>185266.45</v>
      </c>
      <c r="AF87" s="97">
        <f t="shared" si="33"/>
        <v>204629.32</v>
      </c>
      <c r="AG87" s="97">
        <f t="shared" si="33"/>
        <v>168765.52</v>
      </c>
      <c r="AH87" s="97">
        <f t="shared" si="33"/>
        <v>185266.45</v>
      </c>
      <c r="AI87" s="97">
        <f t="shared" si="33"/>
        <v>149402.65</v>
      </c>
      <c r="AJ87" s="97">
        <f t="shared" si="33"/>
        <v>149402.65</v>
      </c>
      <c r="AK87" s="97">
        <f t="shared" si="33"/>
        <v>149402.65</v>
      </c>
      <c r="AL87" s="97">
        <f t="shared" si="33"/>
        <v>91314.04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359311.25</v>
      </c>
      <c r="AB88" s="97">
        <f t="shared" si="34"/>
        <v>574898</v>
      </c>
      <c r="AC88" s="97">
        <f t="shared" si="34"/>
        <v>646760.25</v>
      </c>
      <c r="AD88" s="97">
        <f t="shared" si="34"/>
        <v>646760.25</v>
      </c>
      <c r="AE88" s="97">
        <f t="shared" si="34"/>
        <v>692760.25</v>
      </c>
      <c r="AF88" s="97">
        <f t="shared" si="34"/>
        <v>764622.5</v>
      </c>
      <c r="AG88" s="97">
        <f t="shared" si="34"/>
        <v>646760.25</v>
      </c>
      <c r="AH88" s="97">
        <f t="shared" si="34"/>
        <v>692760.25</v>
      </c>
      <c r="AI88" s="97">
        <f t="shared" si="34"/>
        <v>574898</v>
      </c>
      <c r="AJ88" s="97">
        <f t="shared" si="34"/>
        <v>574898</v>
      </c>
      <c r="AK88" s="97">
        <f t="shared" si="34"/>
        <v>574898</v>
      </c>
      <c r="AL88" s="97">
        <f t="shared" si="34"/>
        <v>359311.25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156811.25</v>
      </c>
      <c r="AB89" s="97">
        <f t="shared" si="35"/>
        <v>250898</v>
      </c>
      <c r="AC89" s="97">
        <f t="shared" si="35"/>
        <v>282260.25</v>
      </c>
      <c r="AD89" s="97">
        <f t="shared" si="35"/>
        <v>282260.25</v>
      </c>
      <c r="AE89" s="97">
        <f t="shared" si="35"/>
        <v>301260.25</v>
      </c>
      <c r="AF89" s="97">
        <f t="shared" si="35"/>
        <v>332622.5</v>
      </c>
      <c r="AG89" s="97">
        <f t="shared" si="35"/>
        <v>282260.25</v>
      </c>
      <c r="AH89" s="97">
        <f t="shared" si="35"/>
        <v>301260.25</v>
      </c>
      <c r="AI89" s="97">
        <f t="shared" si="35"/>
        <v>250898</v>
      </c>
      <c r="AJ89" s="97">
        <f t="shared" si="35"/>
        <v>250898</v>
      </c>
      <c r="AK89" s="97">
        <f t="shared" si="35"/>
        <v>250898</v>
      </c>
      <c r="AL89" s="97">
        <f t="shared" si="35"/>
        <v>156811.25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625622.5</v>
      </c>
      <c r="AB90" s="97">
        <f t="shared" si="37"/>
        <v>1011800.65</v>
      </c>
      <c r="AC90" s="97">
        <f t="shared" si="37"/>
        <v>1140525.77</v>
      </c>
      <c r="AD90" s="97">
        <f t="shared" si="37"/>
        <v>1140525.77</v>
      </c>
      <c r="AE90" s="97">
        <f t="shared" si="37"/>
        <v>1240526.7</v>
      </c>
      <c r="AF90" s="97">
        <f t="shared" si="37"/>
        <v>1369251.8199999998</v>
      </c>
      <c r="AG90" s="97">
        <f t="shared" si="37"/>
        <v>1140525.77</v>
      </c>
      <c r="AH90" s="97">
        <f t="shared" si="37"/>
        <v>1240526.7</v>
      </c>
      <c r="AI90" s="97">
        <f t="shared" si="37"/>
        <v>1011800.65</v>
      </c>
      <c r="AJ90" s="97">
        <f t="shared" si="37"/>
        <v>1011800.65</v>
      </c>
      <c r="AK90" s="97">
        <f t="shared" si="37"/>
        <v>1011800.65</v>
      </c>
      <c r="AL90" s="97">
        <f t="shared" si="37"/>
        <v>625625.29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248122.5</v>
      </c>
      <c r="AB91" s="97">
        <f t="shared" si="40"/>
        <v>400300.65</v>
      </c>
      <c r="AC91" s="97">
        <f t="shared" si="40"/>
        <v>451025.77</v>
      </c>
      <c r="AD91" s="97">
        <f t="shared" si="40"/>
        <v>451025.77</v>
      </c>
      <c r="AE91" s="97">
        <f t="shared" si="40"/>
        <v>486526.7</v>
      </c>
      <c r="AF91" s="97">
        <f t="shared" si="40"/>
        <v>537251.82000000007</v>
      </c>
      <c r="AG91" s="97">
        <f t="shared" si="40"/>
        <v>451025.77</v>
      </c>
      <c r="AH91" s="97">
        <f t="shared" si="40"/>
        <v>486526.7</v>
      </c>
      <c r="AI91" s="97">
        <f t="shared" si="40"/>
        <v>400300.65</v>
      </c>
      <c r="AJ91" s="97">
        <f t="shared" si="40"/>
        <v>400300.65</v>
      </c>
      <c r="AK91" s="97">
        <f t="shared" si="40"/>
        <v>400300.65</v>
      </c>
      <c r="AL91" s="97">
        <f t="shared" si="40"/>
        <v>248125.28999999998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625622.5</v>
      </c>
      <c r="AB92" s="103">
        <f t="shared" si="44"/>
        <v>1011800.65</v>
      </c>
      <c r="AC92" s="103">
        <f t="shared" si="44"/>
        <v>1140525.77</v>
      </c>
      <c r="AD92" s="103">
        <f t="shared" si="44"/>
        <v>1140525.77</v>
      </c>
      <c r="AE92" s="103">
        <f t="shared" si="44"/>
        <v>1240526.7</v>
      </c>
      <c r="AF92" s="103">
        <f t="shared" si="44"/>
        <v>1369251.8199999998</v>
      </c>
      <c r="AG92" s="103">
        <f t="shared" si="44"/>
        <v>1140525.77</v>
      </c>
      <c r="AH92" s="103">
        <f t="shared" si="44"/>
        <v>1240526.7</v>
      </c>
      <c r="AI92" s="103">
        <f t="shared" si="44"/>
        <v>1011800.65</v>
      </c>
      <c r="AJ92" s="103">
        <f t="shared" si="44"/>
        <v>1011800.65</v>
      </c>
      <c r="AK92" s="103">
        <f t="shared" si="44"/>
        <v>1011800.65</v>
      </c>
      <c r="AL92" s="103">
        <f t="shared" si="44"/>
        <v>625625.29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248122.5</v>
      </c>
      <c r="AB93" s="103">
        <f t="shared" si="45"/>
        <v>400300.65</v>
      </c>
      <c r="AC93" s="103">
        <f t="shared" si="45"/>
        <v>451025.77</v>
      </c>
      <c r="AD93" s="103">
        <f t="shared" si="45"/>
        <v>451025.77</v>
      </c>
      <c r="AE93" s="103">
        <f t="shared" si="45"/>
        <v>486526.7</v>
      </c>
      <c r="AF93" s="103">
        <f t="shared" si="45"/>
        <v>537251.82000000007</v>
      </c>
      <c r="AG93" s="103">
        <f t="shared" si="45"/>
        <v>451025.77</v>
      </c>
      <c r="AH93" s="103">
        <f t="shared" si="45"/>
        <v>486526.7</v>
      </c>
      <c r="AI93" s="103">
        <f t="shared" si="45"/>
        <v>400300.65</v>
      </c>
      <c r="AJ93" s="103">
        <f t="shared" si="45"/>
        <v>400300.65</v>
      </c>
      <c r="AK93" s="103">
        <f t="shared" si="45"/>
        <v>400300.65</v>
      </c>
      <c r="AL93" s="103">
        <f t="shared" si="45"/>
        <v>248125.28999999998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-94422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-94422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-94422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-151647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-151647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-151647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-168814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-168814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-168814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-168814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-168814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-168814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-188843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-188843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-188843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-206010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-206010</v>
      </c>
      <c r="BH58" s="101"/>
      <c r="BI58" s="101"/>
      <c r="BJ58" s="101"/>
      <c r="BK58" s="101"/>
      <c r="BL58" s="101"/>
      <c r="BM58" s="101"/>
      <c r="BN58" s="105">
        <f t="shared" si="0"/>
        <v>-206010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-168814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-168814</v>
      </c>
      <c r="BI59" s="101"/>
      <c r="BJ59" s="101"/>
      <c r="BK59" s="101"/>
      <c r="BL59" s="101"/>
      <c r="BM59" s="101"/>
      <c r="BN59" s="105">
        <f t="shared" si="0"/>
        <v>-168814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-188843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-188843</v>
      </c>
      <c r="BJ60" s="101"/>
      <c r="BK60" s="101"/>
      <c r="BL60" s="101"/>
      <c r="BM60" s="101"/>
      <c r="BN60" s="105">
        <f t="shared" si="0"/>
        <v>-188843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-151647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-151647</v>
      </c>
      <c r="BK61" s="101"/>
      <c r="BL61" s="101"/>
      <c r="BM61" s="101"/>
      <c r="BN61" s="105">
        <f t="shared" si="0"/>
        <v>-151647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-151647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-151647</v>
      </c>
      <c r="BL62" s="101"/>
      <c r="BM62" s="101"/>
      <c r="BN62" s="105">
        <f t="shared" si="0"/>
        <v>-151647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-151647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-151647</v>
      </c>
      <c r="BM63" s="101"/>
      <c r="BN63" s="105">
        <f t="shared" si="0"/>
        <v>-151647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-94422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-94422</v>
      </c>
      <c r="BN64" s="105">
        <f t="shared" si="0"/>
        <v>-94422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94455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94455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94455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151700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151700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151700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168873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168873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168873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168873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168873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168873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188909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188909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188909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206082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206082</v>
      </c>
      <c r="BH131" s="101"/>
      <c r="BI131" s="101"/>
      <c r="BJ131" s="101"/>
      <c r="BK131" s="101"/>
      <c r="BL131" s="101"/>
      <c r="BM131" s="101"/>
      <c r="BN131" s="105">
        <f t="shared" si="4"/>
        <v>206082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168873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168873</v>
      </c>
      <c r="BI132" s="101"/>
      <c r="BJ132" s="101"/>
      <c r="BK132" s="101"/>
      <c r="BL132" s="101"/>
      <c r="BM132" s="101"/>
      <c r="BN132" s="105">
        <f t="shared" si="4"/>
        <v>168873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188909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188909</v>
      </c>
      <c r="BJ133" s="101"/>
      <c r="BK133" s="101"/>
      <c r="BL133" s="101"/>
      <c r="BM133" s="101"/>
      <c r="BN133" s="105">
        <f t="shared" si="4"/>
        <v>188909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151700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151700</v>
      </c>
      <c r="BK134" s="101"/>
      <c r="BL134" s="101"/>
      <c r="BM134" s="101"/>
      <c r="BN134" s="105">
        <f t="shared" si="4"/>
        <v>151700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151700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151700</v>
      </c>
      <c r="BL135" s="101"/>
      <c r="BM135" s="101"/>
      <c r="BN135" s="105">
        <f t="shared" si="4"/>
        <v>151700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151700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151700</v>
      </c>
      <c r="BM136" s="101"/>
      <c r="BN136" s="105">
        <f t="shared" si="4"/>
        <v>151700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94455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94455</v>
      </c>
      <c r="BN137" s="105">
        <f t="shared" si="4"/>
        <v>94455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12570332.919999998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625625.28999999911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12570332.919999998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12292992.629999999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625625.28999999911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277340.28999999911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625622.5</v>
      </c>
      <c r="AC14" s="9">
        <f>'REV-REVCALC_CWS'!AB90</f>
        <v>1011800.65</v>
      </c>
      <c r="AD14" s="9">
        <f>'REV-REVCALC_CWS'!AC90</f>
        <v>1140525.77</v>
      </c>
      <c r="AE14" s="9">
        <f>'REV-REVCALC_CWS'!AD90</f>
        <v>1140525.77</v>
      </c>
      <c r="AF14" s="9">
        <f>'REV-REVCALC_CWS'!AE90</f>
        <v>1240526.7</v>
      </c>
      <c r="AG14" s="9">
        <f>'REV-REVCALC_CWS'!AF90</f>
        <v>1369251.8199999998</v>
      </c>
      <c r="AH14" s="9">
        <f>'REV-REVCALC_CWS'!AG90</f>
        <v>1140525.77</v>
      </c>
      <c r="AI14" s="9">
        <f>'REV-REVCALC_CWS'!AH90</f>
        <v>1240526.7</v>
      </c>
      <c r="AJ14" s="9">
        <f>'REV-REVCALC_CWS'!AI90</f>
        <v>1011800.65</v>
      </c>
      <c r="AK14" s="9">
        <f>'REV-REVCALC_CWS'!AJ90</f>
        <v>1011800.65</v>
      </c>
      <c r="AL14" s="9">
        <f>'REV-REVCALC_CWS'!AK90</f>
        <v>1011800.65</v>
      </c>
      <c r="AM14" s="9">
        <f>'REV-REVCALC_CWS'!AL90</f>
        <v>625625.29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625622.5</v>
      </c>
      <c r="AD16" s="66">
        <f t="shared" si="0"/>
        <v>1011800.6499999999</v>
      </c>
      <c r="AE16" s="66">
        <f t="shared" si="0"/>
        <v>1140525.77</v>
      </c>
      <c r="AF16" s="66">
        <f t="shared" si="0"/>
        <v>1140525.77</v>
      </c>
      <c r="AG16" s="66">
        <f t="shared" si="0"/>
        <v>1240526.6999999997</v>
      </c>
      <c r="AH16" s="66">
        <f t="shared" si="0"/>
        <v>1369251.8199999996</v>
      </c>
      <c r="AI16" s="66">
        <f t="shared" si="0"/>
        <v>1140525.77</v>
      </c>
      <c r="AJ16" s="66">
        <f t="shared" ref="AJ16:BK16" si="1">AI19</f>
        <v>1240526.6999999997</v>
      </c>
      <c r="AK16" s="66">
        <f t="shared" si="1"/>
        <v>1011800.6499999997</v>
      </c>
      <c r="AL16" s="66">
        <f t="shared" si="1"/>
        <v>1011800.6499999998</v>
      </c>
      <c r="AM16" s="66">
        <f t="shared" si="1"/>
        <v>1011800.6499999998</v>
      </c>
      <c r="AN16" s="66">
        <f t="shared" si="1"/>
        <v>625625.28999999992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625622.5</v>
      </c>
      <c r="AC17" s="140">
        <f t="shared" si="2"/>
        <v>1011800.65</v>
      </c>
      <c r="AD17" s="140">
        <f t="shared" si="2"/>
        <v>1140525.77</v>
      </c>
      <c r="AE17" s="140">
        <f t="shared" si="2"/>
        <v>1140525.77</v>
      </c>
      <c r="AF17" s="140">
        <f t="shared" si="2"/>
        <v>1240526.7</v>
      </c>
      <c r="AG17" s="140">
        <f t="shared" si="2"/>
        <v>1369251.8199999998</v>
      </c>
      <c r="AH17" s="140">
        <f t="shared" si="2"/>
        <v>1140525.77</v>
      </c>
      <c r="AI17" s="140">
        <f t="shared" ref="AI17:BK17" si="3">AI14</f>
        <v>1240526.7</v>
      </c>
      <c r="AJ17" s="140">
        <f t="shared" si="3"/>
        <v>1011800.65</v>
      </c>
      <c r="AK17" s="140">
        <f t="shared" si="3"/>
        <v>1011800.65</v>
      </c>
      <c r="AL17" s="140">
        <f t="shared" si="3"/>
        <v>1011800.65</v>
      </c>
      <c r="AM17" s="140">
        <f t="shared" si="3"/>
        <v>625625.29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625622.5</v>
      </c>
      <c r="AD18" s="140">
        <f t="shared" si="4"/>
        <v>1011800.65</v>
      </c>
      <c r="AE18" s="140">
        <f t="shared" si="4"/>
        <v>1140525.77</v>
      </c>
      <c r="AF18" s="140">
        <f t="shared" si="4"/>
        <v>1140525.77</v>
      </c>
      <c r="AG18" s="140">
        <f t="shared" si="4"/>
        <v>1240526.7</v>
      </c>
      <c r="AH18" s="140">
        <f t="shared" si="4"/>
        <v>1369251.8199999998</v>
      </c>
      <c r="AI18" s="140">
        <f t="shared" si="4"/>
        <v>1140525.77</v>
      </c>
      <c r="AJ18" s="140">
        <f t="shared" ref="AJ18:BK18" si="5">AI17</f>
        <v>1240526.7</v>
      </c>
      <c r="AK18" s="140">
        <f t="shared" si="5"/>
        <v>1011800.65</v>
      </c>
      <c r="AL18" s="140">
        <f t="shared" si="5"/>
        <v>1011800.65</v>
      </c>
      <c r="AM18" s="140">
        <f t="shared" si="5"/>
        <v>1011800.65</v>
      </c>
      <c r="AN18" s="140">
        <f t="shared" si="5"/>
        <v>625625.29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625622.5</v>
      </c>
      <c r="AC19" s="66">
        <f t="shared" si="6"/>
        <v>1011800.6499999999</v>
      </c>
      <c r="AD19" s="66">
        <f t="shared" si="6"/>
        <v>1140525.77</v>
      </c>
      <c r="AE19" s="66">
        <f t="shared" si="6"/>
        <v>1140525.77</v>
      </c>
      <c r="AF19" s="66">
        <f t="shared" si="6"/>
        <v>1240526.6999999997</v>
      </c>
      <c r="AG19" s="66">
        <f t="shared" si="6"/>
        <v>1369251.8199999996</v>
      </c>
      <c r="AH19" s="66">
        <f t="shared" si="6"/>
        <v>1140525.77</v>
      </c>
      <c r="AI19" s="66">
        <f t="shared" ref="AI19:BK19" si="7">AI16+AI17-AI18</f>
        <v>1240526.6999999997</v>
      </c>
      <c r="AJ19" s="66">
        <f t="shared" si="7"/>
        <v>1011800.6499999997</v>
      </c>
      <c r="AK19" s="66">
        <f t="shared" si="7"/>
        <v>1011800.6499999998</v>
      </c>
      <c r="AL19" s="66">
        <f t="shared" si="7"/>
        <v>1011800.6499999998</v>
      </c>
      <c r="AM19" s="66">
        <f t="shared" si="7"/>
        <v>625625.28999999992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277337.5</v>
      </c>
      <c r="AC20" s="140">
        <f t="shared" si="8"/>
        <v>386178.15</v>
      </c>
      <c r="AD20" s="140">
        <f t="shared" si="8"/>
        <v>128725.12</v>
      </c>
      <c r="AE20" s="140">
        <f t="shared" si="8"/>
        <v>0</v>
      </c>
      <c r="AF20" s="140">
        <f t="shared" si="8"/>
        <v>100000.92999999993</v>
      </c>
      <c r="AG20" s="140">
        <f t="shared" si="8"/>
        <v>128725.11999999988</v>
      </c>
      <c r="AH20" s="140">
        <f t="shared" si="8"/>
        <v>-228726.04999999981</v>
      </c>
      <c r="AI20" s="140">
        <f t="shared" si="8"/>
        <v>100000.92999999993</v>
      </c>
      <c r="AJ20" s="140">
        <f t="shared" ref="AJ20:BK20" si="9">AJ17-AJ18</f>
        <v>-228726.04999999993</v>
      </c>
      <c r="AK20" s="140">
        <f t="shared" si="9"/>
        <v>0</v>
      </c>
      <c r="AL20" s="140">
        <f t="shared" si="9"/>
        <v>0</v>
      </c>
      <c r="AM20" s="140">
        <f t="shared" si="9"/>
        <v>-386175.36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6203.0625</v>
      </c>
      <c r="AG175" s="26">
        <f>'COSM-BONUS_CWS'!AE72</f>
        <v>10007.516250000001</v>
      </c>
      <c r="AH175" s="26">
        <f>'COSM-BONUS_CWS'!AF72</f>
        <v>11275.644250000001</v>
      </c>
      <c r="AI175" s="26">
        <f>'COSM-BONUS_CWS'!AG72</f>
        <v>11275.644250000001</v>
      </c>
      <c r="AJ175" s="26">
        <f>'COSM-BONUS_CWS'!AH72</f>
        <v>12163.167500000001</v>
      </c>
      <c r="AK175" s="26">
        <f>'COSM-BONUS_CWS'!AI72</f>
        <v>13431.295500000002</v>
      </c>
      <c r="AL175" s="26">
        <f>'COSM-BONUS_CWS'!AJ72</f>
        <v>11275.644250000001</v>
      </c>
      <c r="AM175" s="26">
        <f>'COSM-BONUS_CWS'!AK72</f>
        <v>12163.167500000001</v>
      </c>
      <c r="AN175" s="26">
        <f>'COSM-BONUS_CWS'!AL72</f>
        <v>10007.516250000001</v>
      </c>
      <c r="AO175" s="26">
        <f>'COSM-BONUS_CWS'!AM72</f>
        <v>10007.516250000001</v>
      </c>
      <c r="AP175" s="26">
        <f>'COSM-BONUS_CWS'!AN72</f>
        <v>10007.516250000001</v>
      </c>
      <c r="AQ175" s="26">
        <f>'COSM-BONUS_CWS'!AO72</f>
        <v>6203.1322499999997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1806203.0625</v>
      </c>
      <c r="AG176" s="26">
        <f t="shared" si="70"/>
        <v>1810007.5162500001</v>
      </c>
      <c r="AH176" s="26">
        <f t="shared" si="70"/>
        <v>1811275.6442499999</v>
      </c>
      <c r="AI176" s="26">
        <f t="shared" si="70"/>
        <v>1811275.6442499999</v>
      </c>
      <c r="AJ176" s="26">
        <f t="shared" si="70"/>
        <v>1812163.1675</v>
      </c>
      <c r="AK176" s="26">
        <f t="shared" si="70"/>
        <v>1813431.2955</v>
      </c>
      <c r="AL176" s="26">
        <f t="shared" si="70"/>
        <v>1811275.6442499999</v>
      </c>
      <c r="AM176" s="26">
        <f t="shared" ref="AM176:BO176" si="71">AM174+AM175</f>
        <v>1812163.1675</v>
      </c>
      <c r="AN176" s="26">
        <f t="shared" si="71"/>
        <v>1810007.5162500001</v>
      </c>
      <c r="AO176" s="26">
        <f t="shared" si="71"/>
        <v>1810007.5162500001</v>
      </c>
      <c r="AP176" s="26">
        <f t="shared" si="71"/>
        <v>1810007.5162500001</v>
      </c>
      <c r="AQ176" s="26">
        <f t="shared" si="71"/>
        <v>1806203.13225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6203.0625</v>
      </c>
      <c r="AG209" s="26">
        <f t="shared" si="100"/>
        <v>10007.516250000001</v>
      </c>
      <c r="AH209" s="26">
        <f t="shared" si="100"/>
        <v>11275.644250000001</v>
      </c>
      <c r="AI209" s="26">
        <f t="shared" si="100"/>
        <v>11275.644250000001</v>
      </c>
      <c r="AJ209" s="26">
        <f t="shared" si="100"/>
        <v>12163.167500000001</v>
      </c>
      <c r="AK209" s="26">
        <f t="shared" si="100"/>
        <v>13431.295500000002</v>
      </c>
      <c r="AL209" s="26">
        <f t="shared" si="100"/>
        <v>11275.644250000001</v>
      </c>
      <c r="AM209" s="26">
        <f t="shared" ref="AM209:BO209" si="101">AM202+AM193+AM175+AM166+AM184</f>
        <v>12163.167500000001</v>
      </c>
      <c r="AN209" s="26">
        <f t="shared" si="101"/>
        <v>10007.516250000001</v>
      </c>
      <c r="AO209" s="26">
        <f t="shared" si="101"/>
        <v>10007.516250000001</v>
      </c>
      <c r="AP209" s="26">
        <f t="shared" si="101"/>
        <v>10007.516250000001</v>
      </c>
      <c r="AQ209" s="26">
        <f t="shared" si="101"/>
        <v>6203.1322499999997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3606203.0625</v>
      </c>
      <c r="AG210" s="26">
        <f t="shared" si="102"/>
        <v>3610007.5162499999</v>
      </c>
      <c r="AH210" s="26">
        <f t="shared" si="102"/>
        <v>3611275.6442499999</v>
      </c>
      <c r="AI210" s="26">
        <f t="shared" si="102"/>
        <v>3611275.6442499999</v>
      </c>
      <c r="AJ210" s="26">
        <f t="shared" si="102"/>
        <v>3612163.1675</v>
      </c>
      <c r="AK210" s="26">
        <f t="shared" si="102"/>
        <v>3613431.2955</v>
      </c>
      <c r="AL210" s="26">
        <f t="shared" si="102"/>
        <v>3611275.6442499999</v>
      </c>
      <c r="AM210" s="26">
        <f t="shared" ref="AM210:BO210" si="103">AM208+AM209</f>
        <v>3612163.1675</v>
      </c>
      <c r="AN210" s="26">
        <f t="shared" si="103"/>
        <v>3610007.5162499999</v>
      </c>
      <c r="AO210" s="26">
        <f t="shared" si="103"/>
        <v>3610007.5162499999</v>
      </c>
      <c r="AP210" s="26">
        <f t="shared" si="103"/>
        <v>3610007.5162499999</v>
      </c>
      <c r="AQ210" s="26">
        <f t="shared" si="103"/>
        <v>3606203.1322499998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43324020.822999999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3606203.0625</v>
      </c>
      <c r="AG214" s="26">
        <f t="shared" si="107"/>
        <v>3610007.5162499999</v>
      </c>
      <c r="AH214" s="26">
        <f t="shared" si="107"/>
        <v>3611275.6442499999</v>
      </c>
      <c r="AI214" s="26">
        <f t="shared" si="107"/>
        <v>3611275.6442499999</v>
      </c>
      <c r="AJ214" s="26">
        <f t="shared" si="107"/>
        <v>3612163.1675</v>
      </c>
      <c r="AK214" s="26">
        <f t="shared" si="107"/>
        <v>3613431.2955</v>
      </c>
      <c r="AL214" s="26">
        <f t="shared" si="107"/>
        <v>3611275.6442499999</v>
      </c>
      <c r="AM214" s="26">
        <f t="shared" ref="AM214:BO214" si="108">AM212+AM210</f>
        <v>3612163.1675</v>
      </c>
      <c r="AN214" s="26">
        <f t="shared" si="108"/>
        <v>3610007.5162499999</v>
      </c>
      <c r="AO214" s="26">
        <f t="shared" si="108"/>
        <v>3610007.5162499999</v>
      </c>
      <c r="AP214" s="26">
        <f t="shared" si="108"/>
        <v>3610007.5162499999</v>
      </c>
      <c r="AQ214" s="26">
        <f t="shared" si="108"/>
        <v>3606203.1322499998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43324020.822999999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576992.49</v>
      </c>
      <c r="AG219" s="26">
        <f>AG210*STAFFPLAN_CWS!$E177</f>
        <v>577601.20259999996</v>
      </c>
      <c r="AH219" s="26">
        <f>AH210*STAFFPLAN_CWS!$E177</f>
        <v>577804.10308000003</v>
      </c>
      <c r="AI219" s="26">
        <f>AI210*STAFFPLAN_CWS!$E177</f>
        <v>577804.10308000003</v>
      </c>
      <c r="AJ219" s="26">
        <f>AJ210*STAFFPLAN_CWS!$E177</f>
        <v>577946.10680000007</v>
      </c>
      <c r="AK219" s="26">
        <f>AK210*STAFFPLAN_CWS!$E177</f>
        <v>578149.00728000002</v>
      </c>
      <c r="AL219" s="26">
        <f>AL210*STAFFPLAN_CWS!$E177</f>
        <v>577804.10308000003</v>
      </c>
      <c r="AM219" s="26">
        <f>AM210*STAFFPLAN_CWS!$E177</f>
        <v>577946.10680000007</v>
      </c>
      <c r="AN219" s="26">
        <f>AN210*STAFFPLAN_CWS!$E177</f>
        <v>577601.20259999996</v>
      </c>
      <c r="AO219" s="26">
        <f>AO210*STAFFPLAN_CWS!$E177</f>
        <v>577601.20259999996</v>
      </c>
      <c r="AP219" s="26">
        <f>AP210*STAFFPLAN_CWS!$E177</f>
        <v>577601.20259999996</v>
      </c>
      <c r="AQ219" s="26">
        <f>AQ210*STAFFPLAN_CWS!$E177</f>
        <v>576992.50115999999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144248.1225</v>
      </c>
      <c r="AG220" s="26">
        <f>AG210*STAFFPLAN_CWS!$E178</f>
        <v>144400.30064999999</v>
      </c>
      <c r="AH220" s="26">
        <f>AH210*STAFFPLAN_CWS!$E178</f>
        <v>144451.02577000001</v>
      </c>
      <c r="AI220" s="26">
        <f>AI210*STAFFPLAN_CWS!$E178</f>
        <v>144451.02577000001</v>
      </c>
      <c r="AJ220" s="26">
        <f>AJ210*STAFFPLAN_CWS!$E178</f>
        <v>144486.52670000002</v>
      </c>
      <c r="AK220" s="26">
        <f>AK210*STAFFPLAN_CWS!$E178</f>
        <v>144537.25182</v>
      </c>
      <c r="AL220" s="26">
        <f>AL210*STAFFPLAN_CWS!$E178</f>
        <v>144451.02577000001</v>
      </c>
      <c r="AM220" s="26">
        <f>AM210*STAFFPLAN_CWS!$E178</f>
        <v>144486.52670000002</v>
      </c>
      <c r="AN220" s="26">
        <f>AN210*STAFFPLAN_CWS!$E178</f>
        <v>144400.30064999999</v>
      </c>
      <c r="AO220" s="26">
        <f>AO210*STAFFPLAN_CWS!$E178</f>
        <v>144400.30064999999</v>
      </c>
      <c r="AP220" s="26">
        <f>AP210*STAFFPLAN_CWS!$E178</f>
        <v>144400.30064999999</v>
      </c>
      <c r="AQ220" s="26">
        <f>AQ210*STAFFPLAN_CWS!$E178</f>
        <v>144248.12529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721240.61250000005</v>
      </c>
      <c r="AG224" s="26">
        <f t="shared" si="109"/>
        <v>722001.50324999995</v>
      </c>
      <c r="AH224" s="26">
        <f t="shared" si="109"/>
        <v>722255.12884999998</v>
      </c>
      <c r="AI224" s="26">
        <f t="shared" si="109"/>
        <v>722255.12884999998</v>
      </c>
      <c r="AJ224" s="26">
        <f t="shared" si="109"/>
        <v>722432.63350000011</v>
      </c>
      <c r="AK224" s="26">
        <f t="shared" si="109"/>
        <v>722686.25910000002</v>
      </c>
      <c r="AL224" s="26">
        <f t="shared" si="109"/>
        <v>722255.12884999998</v>
      </c>
      <c r="AM224" s="26">
        <f t="shared" si="109"/>
        <v>722432.63350000011</v>
      </c>
      <c r="AN224" s="26">
        <f t="shared" si="109"/>
        <v>722001.50324999995</v>
      </c>
      <c r="AO224" s="26">
        <f t="shared" si="109"/>
        <v>722001.50324999995</v>
      </c>
      <c r="AP224" s="26">
        <f t="shared" si="109"/>
        <v>722001.50324999995</v>
      </c>
      <c r="AQ224" s="26">
        <f t="shared" si="109"/>
        <v>721240.62644999998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8664804.1645999998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4608655.6749999998</v>
      </c>
      <c r="AG232" s="26">
        <f t="shared" si="113"/>
        <v>4613221.0194999995</v>
      </c>
      <c r="AH232" s="26">
        <f t="shared" si="113"/>
        <v>4614742.7730999999</v>
      </c>
      <c r="AI232" s="26">
        <f t="shared" si="113"/>
        <v>4614742.7730999999</v>
      </c>
      <c r="AJ232" s="26">
        <f t="shared" si="113"/>
        <v>4615807.801</v>
      </c>
      <c r="AK232" s="26">
        <f t="shared" si="113"/>
        <v>4617329.5546000004</v>
      </c>
      <c r="AL232" s="26">
        <f t="shared" si="113"/>
        <v>4614742.7730999999</v>
      </c>
      <c r="AM232" s="26">
        <f t="shared" ref="AM232:BO232" si="114">AM230+AM224+AM214</f>
        <v>4615807.801</v>
      </c>
      <c r="AN232" s="26">
        <f t="shared" si="114"/>
        <v>4613221.0194999995</v>
      </c>
      <c r="AO232" s="26">
        <f t="shared" si="114"/>
        <v>4613221.0194999995</v>
      </c>
      <c r="AP232" s="26">
        <f t="shared" si="114"/>
        <v>4613221.0194999995</v>
      </c>
      <c r="AQ232" s="26">
        <f t="shared" si="114"/>
        <v>4608655.7587000001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55363368.987600006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6203.0625</v>
      </c>
      <c r="AG562" s="26">
        <f t="shared" si="376"/>
        <v>10007.516250000001</v>
      </c>
      <c r="AH562" s="26">
        <f t="shared" si="376"/>
        <v>11275.644250000001</v>
      </c>
      <c r="AI562" s="26">
        <f t="shared" si="376"/>
        <v>11275.644250000001</v>
      </c>
      <c r="AJ562" s="26">
        <f t="shared" si="376"/>
        <v>12163.167500000001</v>
      </c>
      <c r="AK562" s="26">
        <f t="shared" si="376"/>
        <v>13431.295500000002</v>
      </c>
      <c r="AL562" s="26">
        <f t="shared" si="376"/>
        <v>11275.644250000001</v>
      </c>
      <c r="AM562" s="26">
        <f t="shared" ref="AM562:BO562" si="377">+AM209+AM274+AM357+AM530</f>
        <v>12163.167500000001</v>
      </c>
      <c r="AN562" s="26">
        <f t="shared" si="377"/>
        <v>10007.516250000001</v>
      </c>
      <c r="AO562" s="26">
        <f t="shared" si="377"/>
        <v>10007.516250000001</v>
      </c>
      <c r="AP562" s="26">
        <f t="shared" si="377"/>
        <v>10007.516250000001</v>
      </c>
      <c r="AQ562" s="26">
        <f t="shared" si="377"/>
        <v>6203.1322499999997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6406203.0625</v>
      </c>
      <c r="AG563" s="26">
        <f t="shared" si="378"/>
        <v>6410007.5162500003</v>
      </c>
      <c r="AH563" s="26">
        <f t="shared" si="378"/>
        <v>6411275.6442499999</v>
      </c>
      <c r="AI563" s="26">
        <f t="shared" si="378"/>
        <v>6411275.6442499999</v>
      </c>
      <c r="AJ563" s="26">
        <f t="shared" si="378"/>
        <v>6412163.1675000004</v>
      </c>
      <c r="AK563" s="26">
        <f t="shared" si="378"/>
        <v>6413431.2955</v>
      </c>
      <c r="AL563" s="26">
        <f t="shared" si="378"/>
        <v>6411275.6442499999</v>
      </c>
      <c r="AM563" s="26">
        <f t="shared" si="378"/>
        <v>6412163.1675000004</v>
      </c>
      <c r="AN563" s="26">
        <f t="shared" si="378"/>
        <v>6410007.5162500003</v>
      </c>
      <c r="AO563" s="26">
        <f t="shared" si="378"/>
        <v>6410007.5162500003</v>
      </c>
      <c r="AP563" s="26">
        <f t="shared" si="378"/>
        <v>6410007.5162500003</v>
      </c>
      <c r="AQ563" s="26">
        <f t="shared" si="378"/>
        <v>6406203.1322499998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6406203.0625</v>
      </c>
      <c r="AG565" s="26">
        <f t="shared" si="381"/>
        <v>6410007.5162500003</v>
      </c>
      <c r="AH565" s="26">
        <f t="shared" si="381"/>
        <v>6411275.6442499999</v>
      </c>
      <c r="AI565" s="26">
        <f t="shared" si="381"/>
        <v>6411275.6442499999</v>
      </c>
      <c r="AJ565" s="26">
        <f t="shared" si="381"/>
        <v>6412163.1675000004</v>
      </c>
      <c r="AK565" s="26">
        <f t="shared" si="381"/>
        <v>6413431.2955</v>
      </c>
      <c r="AL565" s="26">
        <f t="shared" si="381"/>
        <v>6411275.6442499999</v>
      </c>
      <c r="AM565" s="26">
        <f t="shared" si="381"/>
        <v>6412163.1675000004</v>
      </c>
      <c r="AN565" s="26">
        <f t="shared" si="381"/>
        <v>6410007.5162500003</v>
      </c>
      <c r="AO565" s="26">
        <f t="shared" si="381"/>
        <v>6410007.5162500003</v>
      </c>
      <c r="AP565" s="26">
        <f t="shared" si="381"/>
        <v>6410007.5162500003</v>
      </c>
      <c r="AQ565" s="26">
        <f t="shared" si="381"/>
        <v>6406203.1322499998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1281240.6125</v>
      </c>
      <c r="AG566" s="26">
        <f t="shared" si="382"/>
        <v>1282001.5032500001</v>
      </c>
      <c r="AH566" s="26">
        <f t="shared" si="382"/>
        <v>1282255.12885</v>
      </c>
      <c r="AI566" s="26">
        <f t="shared" si="382"/>
        <v>1282255.12885</v>
      </c>
      <c r="AJ566" s="26">
        <f t="shared" si="382"/>
        <v>1282432.6335</v>
      </c>
      <c r="AK566" s="26">
        <f t="shared" si="382"/>
        <v>1282686.2590999999</v>
      </c>
      <c r="AL566" s="26">
        <f t="shared" si="382"/>
        <v>1282255.12885</v>
      </c>
      <c r="AM566" s="26">
        <f t="shared" ref="AM566:BO566" si="383">AM289+AM372+AM545+AM224</f>
        <v>1282432.6335</v>
      </c>
      <c r="AN566" s="26">
        <f t="shared" si="383"/>
        <v>1282001.5032500001</v>
      </c>
      <c r="AO566" s="26">
        <f t="shared" si="383"/>
        <v>1282001.5032500001</v>
      </c>
      <c r="AP566" s="26">
        <f t="shared" si="383"/>
        <v>1282001.5032500001</v>
      </c>
      <c r="AQ566" s="26">
        <f t="shared" si="383"/>
        <v>1281240.6264499999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8249867.6749999998</v>
      </c>
      <c r="AG568" s="26">
        <f t="shared" si="386"/>
        <v>8254433.0195000004</v>
      </c>
      <c r="AH568" s="26">
        <f t="shared" si="386"/>
        <v>8255954.7730999999</v>
      </c>
      <c r="AI568" s="26">
        <f t="shared" si="386"/>
        <v>8255954.7730999999</v>
      </c>
      <c r="AJ568" s="26">
        <f t="shared" si="386"/>
        <v>8257019.8010000009</v>
      </c>
      <c r="AK568" s="26">
        <f t="shared" si="386"/>
        <v>8258541.5546000004</v>
      </c>
      <c r="AL568" s="26">
        <f t="shared" si="386"/>
        <v>8255954.7730999999</v>
      </c>
      <c r="AM568" s="26">
        <f t="shared" ref="AM568:BO568" si="387">AM567+AM566+AM565</f>
        <v>8257019.8010000009</v>
      </c>
      <c r="AN568" s="26">
        <f t="shared" si="387"/>
        <v>8254433.0195000004</v>
      </c>
      <c r="AO568" s="26">
        <f t="shared" si="387"/>
        <v>8254433.0195000004</v>
      </c>
      <c r="AP568" s="26">
        <f t="shared" si="387"/>
        <v>8254433.0195000004</v>
      </c>
      <c r="AQ568" s="26">
        <f t="shared" si="387"/>
        <v>8249867.7587000001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99057912.987599999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8249867.6749999998</v>
      </c>
      <c r="AG570" s="40">
        <f t="shared" si="388"/>
        <v>8254433.0194999995</v>
      </c>
      <c r="AH570" s="40">
        <f t="shared" si="388"/>
        <v>8255954.7730999999</v>
      </c>
      <c r="AI570" s="40">
        <f t="shared" si="388"/>
        <v>8255954.7730999999</v>
      </c>
      <c r="AJ570" s="40">
        <f t="shared" si="388"/>
        <v>8257019.801</v>
      </c>
      <c r="AK570" s="40">
        <f t="shared" si="388"/>
        <v>8258541.5546000004</v>
      </c>
      <c r="AL570" s="40">
        <f t="shared" si="388"/>
        <v>8255954.7730999999</v>
      </c>
      <c r="AM570" s="40">
        <f t="shared" ref="AM570:BO570" si="389">AM553+AM380+AM297+AM232</f>
        <v>8257019.801</v>
      </c>
      <c r="AN570" s="40">
        <f t="shared" si="389"/>
        <v>8254433.0194999995</v>
      </c>
      <c r="AO570" s="40">
        <f t="shared" si="389"/>
        <v>8254433.0194999995</v>
      </c>
      <c r="AP570" s="40">
        <f t="shared" si="389"/>
        <v>8254433.0194999995</v>
      </c>
      <c r="AQ570" s="40">
        <f t="shared" si="389"/>
        <v>8249867.7587000001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76924020.822999999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76924020.822999999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15384804.1646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0.2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8.7737067404854735E-2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99057912.987599999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43324020.822999999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43324020.822999999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8664804.1645999998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0.2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7.7890831365506841E-2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55363368.987600006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6203.0625</v>
      </c>
      <c r="AB10" s="9">
        <f>+STAFF_CWS!AG562</f>
        <v>10007.516250000001</v>
      </c>
      <c r="AC10" s="9">
        <f>+STAFF_CWS!AH562</f>
        <v>11275.644250000001</v>
      </c>
      <c r="AD10" s="9">
        <f>+STAFF_CWS!AI562</f>
        <v>11275.644250000001</v>
      </c>
      <c r="AE10" s="9">
        <f>+STAFF_CWS!AJ562</f>
        <v>12163.167500000001</v>
      </c>
      <c r="AF10" s="9">
        <f>+STAFF_CWS!AK562</f>
        <v>13431.295500000002</v>
      </c>
      <c r="AG10" s="9">
        <f>+STAFF_CWS!AL562</f>
        <v>11275.644250000001</v>
      </c>
      <c r="AH10" s="9">
        <f>+STAFF_CWS!AM562</f>
        <v>12163.167500000001</v>
      </c>
      <c r="AI10" s="9">
        <f>+STAFF_CWS!AN562</f>
        <v>10007.516250000001</v>
      </c>
      <c r="AJ10" s="9">
        <f>+STAFF_CWS!AO562</f>
        <v>10007.516250000001</v>
      </c>
      <c r="AK10" s="9">
        <f>+STAFF_CWS!AP562</f>
        <v>10007.516250000001</v>
      </c>
      <c r="AL10" s="9">
        <f>+STAFF_CWS!AQ562</f>
        <v>6203.1322499999997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6406203.0625</v>
      </c>
      <c r="AB11" s="9">
        <f t="shared" si="0"/>
        <v>6410007.5162500003</v>
      </c>
      <c r="AC11" s="9">
        <f t="shared" si="0"/>
        <v>6411275.6442499999</v>
      </c>
      <c r="AD11" s="9">
        <f t="shared" si="0"/>
        <v>6411275.6442499999</v>
      </c>
      <c r="AE11" s="9">
        <f t="shared" si="0"/>
        <v>6412163.1675000004</v>
      </c>
      <c r="AF11" s="9">
        <f t="shared" si="0"/>
        <v>6413431.2955</v>
      </c>
      <c r="AG11" s="9">
        <f t="shared" si="0"/>
        <v>6411275.6442499999</v>
      </c>
      <c r="AH11" s="9">
        <f t="shared" si="0"/>
        <v>6412163.1675000004</v>
      </c>
      <c r="AI11" s="9">
        <f t="shared" si="0"/>
        <v>6410007.5162500003</v>
      </c>
      <c r="AJ11" s="9">
        <f t="shared" si="0"/>
        <v>6410007.5162500003</v>
      </c>
      <c r="AK11" s="9">
        <f t="shared" si="0"/>
        <v>6410007.5162500003</v>
      </c>
      <c r="AL11" s="9">
        <f t="shared" si="0"/>
        <v>6406203.1322499998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2023-04-13T15:56:05Z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