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815278A6-3094-A149-9678-D250BA96491E}" xr6:coauthVersionLast="47" xr6:coauthVersionMax="47" xr10:uidLastSave="{00000000-0000-0000-0000-000000000000}"/>
  <bookViews>
    <workbookView xWindow="2500" yWindow="4820" windowWidth="20780" windowHeight="15080" xr2:uid="{7927AE33-D6A4-0F41-8B3E-0FC2B28DCDA2}"/>
  </bookViews>
  <sheets>
    <sheet name="PREC_MERCADO_CWS" sheetId="1" r:id="rId1"/>
    <sheet name="PREC_MERCADO_CWS (2)" sheetId="2" r:id="rId2"/>
    <sheet name="Sheet1" sheetId="3" r:id="rId3"/>
  </sheets>
  <definedNames>
    <definedName name="ClientesEstimadosHr" localSheetId="1">'PREC_MERCADO_CWS (2)'!$B$22</definedName>
    <definedName name="ClientesEstimadosHr">PREC_MERCADO_CWS!$B$29</definedName>
    <definedName name="PersonasPromMinuto">PREC_MERCADO_CWS!$B$19</definedName>
    <definedName name="TotalPronosticoMercado">PREC_MERCADO_CWS!$B$24</definedName>
    <definedName name="VentasDiariasEsperadas">PREC_MERCADO_CWS!$U$45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B28" i="1"/>
  <c r="B29" i="1"/>
  <c r="E45" i="1"/>
  <c r="F45" i="1"/>
  <c r="G45" i="1"/>
  <c r="H45" i="1"/>
  <c r="I45" i="1"/>
  <c r="C45" i="1"/>
  <c r="D45" i="1"/>
  <c r="J45" i="1"/>
  <c r="K45" i="1"/>
  <c r="L45" i="1"/>
  <c r="M45" i="1"/>
  <c r="N45" i="1"/>
  <c r="O45" i="1"/>
  <c r="P45" i="1"/>
  <c r="Q45" i="1"/>
  <c r="R45" i="1"/>
  <c r="S45" i="1"/>
  <c r="U45" i="1"/>
  <c r="B30" i="1"/>
  <c r="B31" i="1"/>
  <c r="B32" i="1"/>
  <c r="B20" i="1"/>
  <c r="B21" i="1"/>
  <c r="B21" i="2"/>
  <c r="B22" i="2"/>
  <c r="B15" i="2"/>
  <c r="B13" i="2"/>
  <c r="B8" i="2"/>
  <c r="B6" i="2"/>
  <c r="B15" i="1"/>
  <c r="B13" i="1"/>
  <c r="B8" i="1"/>
  <c r="B6" i="1"/>
  <c r="B36" i="1"/>
  <c r="B37" i="1"/>
  <c r="B38" i="1"/>
  <c r="B22" i="1"/>
  <c r="B23" i="1"/>
  <c r="T45" i="1"/>
  <c r="M27" i="2"/>
  <c r="E27" i="2"/>
  <c r="T27" i="2"/>
  <c r="L27" i="2"/>
  <c r="D27" i="2"/>
  <c r="S27" i="2"/>
  <c r="K27" i="2"/>
  <c r="C27" i="2"/>
  <c r="R27" i="2"/>
  <c r="J27" i="2"/>
  <c r="Q27" i="2"/>
  <c r="I27" i="2"/>
  <c r="P27" i="2"/>
  <c r="H27" i="2"/>
  <c r="O27" i="2"/>
  <c r="G27" i="2"/>
  <c r="N27" i="2"/>
  <c r="F27" i="2"/>
  <c r="B24" i="1"/>
  <c r="U27" i="2"/>
  <c r="B33" i="1"/>
</calcChain>
</file>

<file path=xl/sharedStrings.xml><?xml version="1.0" encoding="utf-8"?>
<sst xmlns="http://schemas.openxmlformats.org/spreadsheetml/2006/main" count="93" uniqueCount="51">
  <si>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</si>
  <si>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</si>
  <si>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</si>
  <si>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</si>
  <si>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</si>
  <si>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</si>
  <si>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</si>
  <si>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</si>
  <si>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</si>
  <si>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</si>
  <si>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</si>
  <si>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</si>
  <si>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</si>
  <si>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</si>
  <si>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</si>
  <si>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</si>
  <si>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</si>
  <si>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</si>
  <si>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</si>
  <si>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</si>
  <si>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</si>
  <si>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</si>
  <si>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</si>
  <si>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</si>
  <si>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</si>
  <si>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</si>
  <si>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</si>
  <si>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</si>
  <si>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</si>
  <si>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</si>
  <si>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</si>
  <si>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</si>
  <si>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</si>
  <si>
    <t xml:space="preserve"> Total</t>
  </si>
  <si>
    <t>Total clientes estimados / año</t>
  </si>
  <si>
    <t>Total clientes estimados / mes</t>
  </si>
  <si>
    <t>Total clientes estimados / día</t>
  </si>
  <si>
    <t>SUPUESTOS VENTA</t>
  </si>
  <si>
    <t>Personas por hora</t>
  </si>
  <si>
    <t>Ventana de trabajo al día</t>
  </si>
  <si>
    <t>Total mercado al día</t>
  </si>
  <si>
    <t>Total mercado al mes</t>
  </si>
  <si>
    <t>Total mercado al año laboral</t>
  </si>
  <si>
    <t>% Potencial clientes</t>
  </si>
  <si>
    <t>% Venta esperado</t>
  </si>
  <si>
    <t>TAMAÑ MERCADO</t>
  </si>
  <si>
    <t>TAMAÑ MERCADO OBJETIVO #2</t>
  </si>
  <si>
    <t>TAMAÑ MERCADO OBJETIVO #1</t>
  </si>
  <si>
    <t>Total mercado objetivo al día</t>
  </si>
  <si>
    <t>Total mercado objetivo al mes</t>
  </si>
  <si>
    <t>Total mercado objetivo año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</si>
</sst>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  <xf numFmtId="0" fontId="6" fillId="0" borderId="0" xfId="0" applyFont="1"/>
    <xf numFmtId="43" fontId="7" fillId="0" borderId="0" xfId="2" applyFont="1"/>
    <xf numFmtId="0" fontId="7" fillId="0" borderId="0" xfId="0" applyFont="1"/>
    <xf numFmtId="43" fontId="0" fillId="0" borderId="0" xfId="0" applyNumberFormat="1"/>
    <xf numFmtId="43" fontId="0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U48"/>
  <sheetViews>
    <sheetView tabSelected="1" topLeftCell="A13" zoomScale="110" zoomScaleNormal="110" workbookViewId="0">
      <selection activeCell="B24" sqref="B24"/>
    </sheetView>
  </sheetViews>
  <sheetFormatPr baseColWidth="10" defaultRowHeight="16" x14ac:dyDescent="0.2"/>
  <cols>
    <col min="1" max="1" width="25.5" bestFit="1" customWidth="1"/>
    <col min="2" max="2" width="13.1640625" bestFit="1" customWidth="1"/>
    <col min="3" max="19" width="5.6640625" bestFit="1" customWidth="1"/>
    <col min="20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" x14ac:dyDescent="0.2">
      <c r="A18" s="11" t="s">
        <v>45</v>
      </c>
    </row>
    <row r="19" spans="1:2" x14ac:dyDescent="0.2">
      <c r="A19" s="1" t="s">
        <v>12</v>
      </c>
      <c r="B19" s="13">
        <v>6</v>
      </c>
    </row>
    <row r="20" spans="1:2" x14ac:dyDescent="0.2">
      <c r="A20" s="1" t="s">
        <v>38</v>
      </c>
      <c r="B20" s="13">
        <f>B19*60</f>
        <v>360</v>
      </c>
    </row>
    <row r="21" spans="1:2" x14ac:dyDescent="0.2">
      <c r="A21" s="1" t="s">
        <v>39</v>
      </c>
      <c r="B21" s="13">
        <f>COUNTIF(C44:T44,"&gt;0")</f>
        <v>11</v>
      </c>
    </row>
    <row r="22" spans="1:2" x14ac:dyDescent="0.2">
      <c r="A22" s="1" t="s">
        <v>40</v>
      </c>
      <c r="B22" s="13">
        <f>B20*B21</f>
        <v>3960</v>
      </c>
    </row>
    <row r="23" spans="1:2" x14ac:dyDescent="0.2">
      <c r="A23" s="1" t="s">
        <v>41</v>
      </c>
      <c r="B23" s="13">
        <f>B22*30</f>
        <v>118800</v>
      </c>
    </row>
    <row r="24" spans="1:2" x14ac:dyDescent="0.2">
      <c r="A24" s="1" t="s">
        <v>42</v>
      </c>
      <c r="B24" s="13">
        <f>B23*12*0.8</f>
        <v>1140480</v>
      </c>
    </row>
    <row r="25" spans="1:2" x14ac:dyDescent="0.2">
      <c r="A25" s="1"/>
      <c r="B25" s="13"/>
    </row>
    <row r="26" spans="1:2" x14ac:dyDescent="0.2">
      <c r="A26" s="11" t="s">
        <v>47</v>
      </c>
      <c r="B26" s="13"/>
    </row>
    <row r="27" spans="1:2" x14ac:dyDescent="0.2">
      <c r="A27" s="1" t="s">
        <v>43</v>
      </c>
      <c r="B27" s="5">
        <v>0.05</v>
      </c>
    </row>
    <row r="28" spans="1:2" x14ac:dyDescent="0.2">
      <c r="A28" s="1" t="s">
        <v>10</v>
      </c>
      <c r="B28">
        <f>PersonasPromMinuto*B27</f>
        <v>0.30000000000000004</v>
      </c>
    </row>
    <row r="29" spans="1:2" x14ac:dyDescent="0.2">
      <c r="A29" s="1" t="s">
        <v>11</v>
      </c>
      <c r="B29" s="13">
        <f>B28*60</f>
        <v>18.000000000000004</v>
      </c>
    </row>
    <row r="30" spans="1:2" x14ac:dyDescent="0.2">
      <c r="A30" s="1" t="s">
        <v>48</v>
      </c>
      <c r="B30" s="13">
        <f>VentasDiariasEsperadas</f>
        <v>60</v>
      </c>
    </row>
    <row r="31" spans="1:2" x14ac:dyDescent="0.2">
      <c r="A31" s="1" t="s">
        <v>49</v>
      </c>
      <c r="B31" s="13">
        <f>B30*24</f>
        <v>1440</v>
      </c>
    </row>
    <row r="32" spans="1:2" x14ac:dyDescent="0.2">
      <c r="A32" s="1" t="s">
        <v>50</v>
      </c>
      <c r="B32" s="13">
        <f>B31*12</f>
        <v>17280</v>
      </c>
    </row>
    <row r="33" spans="1:21" x14ac:dyDescent="0.2">
      <c r="A33" s="1" t="s">
        <v>44</v>
      </c>
      <c r="B33" s="5">
        <f>B32/B24</f>
        <v>1.5151515151515152E-2</v>
      </c>
    </row>
    <row r="35" spans="1:21" x14ac:dyDescent="0.2">
      <c r="A35" s="11" t="s">
        <v>46</v>
      </c>
    </row>
    <row r="36" spans="1:21" x14ac:dyDescent="0.2">
      <c r="A36" s="1" t="s">
        <v>36</v>
      </c>
      <c r="B36" s="13">
        <f>ClientesEstimadosHr*B21</f>
        <v>198.00000000000003</v>
      </c>
    </row>
    <row r="37" spans="1:21" x14ac:dyDescent="0.2">
      <c r="A37" s="1" t="s">
        <v>35</v>
      </c>
      <c r="B37" s="13">
        <f>B36*30</f>
        <v>5940.0000000000009</v>
      </c>
    </row>
    <row r="38" spans="1:21" x14ac:dyDescent="0.2">
      <c r="A38" s="1" t="s">
        <v>34</v>
      </c>
      <c r="B38" s="13">
        <f>B37*12</f>
        <v>71280.000000000015</v>
      </c>
    </row>
    <row r="39" spans="1:21" x14ac:dyDescent="0.2">
      <c r="A39" s="1"/>
    </row>
    <row r="40" spans="1:21" x14ac:dyDescent="0.2">
      <c r="A40" s="1"/>
    </row>
    <row r="41" spans="1:21" x14ac:dyDescent="0.2">
      <c r="A41" s="11" t="s">
        <v>37</v>
      </c>
    </row>
    <row r="42" spans="1:21" x14ac:dyDescent="0.2">
      <c r="A42" s="6"/>
      <c r="C42" s="6" t="s">
        <v>13</v>
      </c>
      <c r="D42" s="6" t="s">
        <v>14</v>
      </c>
      <c r="E42" s="6" t="s">
        <v>15</v>
      </c>
      <c r="F42" s="6" t="s">
        <v>16</v>
      </c>
      <c r="G42" s="6" t="s">
        <v>17</v>
      </c>
      <c r="H42" s="6" t="s">
        <v>18</v>
      </c>
      <c r="I42" s="6" t="s">
        <v>19</v>
      </c>
      <c r="J42" s="6" t="s">
        <v>20</v>
      </c>
      <c r="K42" s="6" t="s">
        <v>21</v>
      </c>
      <c r="L42" s="6" t="s">
        <v>22</v>
      </c>
      <c r="M42" s="6" t="s">
        <v>23</v>
      </c>
      <c r="N42" s="6" t="s">
        <v>24</v>
      </c>
      <c r="O42" s="6" t="s">
        <v>25</v>
      </c>
      <c r="P42" s="6" t="s">
        <v>26</v>
      </c>
      <c r="Q42" s="6" t="s">
        <v>27</v>
      </c>
      <c r="R42" s="6" t="s">
        <v>28</v>
      </c>
      <c r="S42" s="6" t="s">
        <v>29</v>
      </c>
      <c r="T42" s="6" t="s">
        <v>30</v>
      </c>
      <c r="U42" s="9" t="s">
        <v>33</v>
      </c>
    </row>
    <row r="43" spans="1:21" x14ac:dyDescent="0.2">
      <c r="A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U43" s="4"/>
    </row>
    <row r="44" spans="1:21" x14ac:dyDescent="0.2">
      <c r="A44" s="6" t="s">
        <v>32</v>
      </c>
      <c r="C44" s="8">
        <v>0</v>
      </c>
      <c r="D44" s="8">
        <v>0</v>
      </c>
      <c r="E44" s="8">
        <v>0.3</v>
      </c>
      <c r="F44" s="8">
        <v>0.3</v>
      </c>
      <c r="G44" s="8">
        <v>0.4</v>
      </c>
      <c r="H44" s="8">
        <v>0.6</v>
      </c>
      <c r="I44" s="8">
        <v>0.4</v>
      </c>
      <c r="J44" s="8">
        <v>0.3</v>
      </c>
      <c r="K44" s="8">
        <v>0.3</v>
      </c>
      <c r="L44" s="8">
        <v>0.25</v>
      </c>
      <c r="M44" s="8">
        <v>0.25</v>
      </c>
      <c r="N44" s="8">
        <v>0.25</v>
      </c>
      <c r="O44" s="8">
        <v>0.25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/>
    </row>
    <row r="45" spans="1:21" x14ac:dyDescent="0.2">
      <c r="A45" s="6" t="s">
        <v>31</v>
      </c>
      <c r="C45" s="7">
        <f t="shared" ref="C45:T45" si="0">ROUNDDOWN(ClientesEstimadosHr*C44,0)</f>
        <v>0</v>
      </c>
      <c r="D45" s="7">
        <f t="shared" si="0"/>
        <v>0</v>
      </c>
      <c r="E45" s="7">
        <f t="shared" si="0"/>
        <v>5</v>
      </c>
      <c r="F45" s="7">
        <f t="shared" si="0"/>
        <v>5</v>
      </c>
      <c r="G45" s="7">
        <f t="shared" si="0"/>
        <v>7</v>
      </c>
      <c r="H45" s="7">
        <f t="shared" si="0"/>
        <v>10</v>
      </c>
      <c r="I45" s="7">
        <f t="shared" si="0"/>
        <v>7</v>
      </c>
      <c r="J45" s="7">
        <f t="shared" si="0"/>
        <v>5</v>
      </c>
      <c r="K45" s="7">
        <f t="shared" si="0"/>
        <v>5</v>
      </c>
      <c r="L45" s="7">
        <f t="shared" si="0"/>
        <v>4</v>
      </c>
      <c r="M45" s="7">
        <f t="shared" si="0"/>
        <v>4</v>
      </c>
      <c r="N45" s="7">
        <f t="shared" si="0"/>
        <v>4</v>
      </c>
      <c r="O45" s="7">
        <f t="shared" si="0"/>
        <v>4</v>
      </c>
      <c r="P45" s="7">
        <f t="shared" si="0"/>
        <v>0</v>
      </c>
      <c r="Q45" s="7">
        <f t="shared" si="0"/>
        <v>0</v>
      </c>
      <c r="R45" s="7">
        <f t="shared" si="0"/>
        <v>0</v>
      </c>
      <c r="S45" s="7">
        <f t="shared" si="0"/>
        <v>0</v>
      </c>
      <c r="T45" s="7">
        <f t="shared" si="0"/>
        <v>0</v>
      </c>
      <c r="U45" s="10">
        <f>SUM(C45:S45)</f>
        <v>60</v>
      </c>
    </row>
    <row r="46" spans="1:21" x14ac:dyDescent="0.2">
      <c r="A46" s="1"/>
      <c r="B46" s="12"/>
    </row>
    <row r="47" spans="1:21" x14ac:dyDescent="0.2">
      <c r="A47" s="1"/>
      <c r="B47" s="12"/>
    </row>
    <row r="48" spans="1:21" x14ac:dyDescent="0.2">
      <c r="A48" s="1"/>
      <c r="B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285-D808-C84C-B5DE-12E2627C8760}">
  <dimension ref="A2:U27"/>
  <sheetViews>
    <sheetView topLeftCell="C1" workbookViewId="0">
      <selection activeCell="U27" sqref="U27"/>
    </sheetView>
  </sheetViews>
  <sheetFormatPr baseColWidth="10" defaultRowHeight="16" x14ac:dyDescent="0.2"/>
  <cols>
    <col min="1" max="1" width="23.33203125" bestFit="1" customWidth="1"/>
    <col min="2" max="2" width="11.5" bestFit="1" customWidth="1"/>
    <col min="3" max="10" width="6.6640625" bestFit="1" customWidth="1"/>
    <col min="11" max="15" width="5.6640625" bestFit="1" customWidth="1"/>
    <col min="16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0.2</v>
      </c>
    </row>
    <row r="21" spans="1:21" x14ac:dyDescent="0.2">
      <c r="A21" s="1" t="s">
        <v>10</v>
      </c>
      <c r="B21">
        <f>B19*B20</f>
        <v>0.60000000000000009</v>
      </c>
    </row>
    <row r="22" spans="1:21" x14ac:dyDescent="0.2">
      <c r="A22" s="1" t="s">
        <v>11</v>
      </c>
      <c r="B22">
        <f>B21*60</f>
        <v>36.000000000000007</v>
      </c>
    </row>
    <row r="24" spans="1:21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  <c r="U24" s="9" t="s">
        <v>33</v>
      </c>
    </row>
    <row r="25" spans="1:21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U25" s="4"/>
    </row>
    <row r="26" spans="1:21" x14ac:dyDescent="0.2">
      <c r="A26" s="6" t="s">
        <v>32</v>
      </c>
      <c r="C26" s="8">
        <v>0</v>
      </c>
      <c r="D26" s="8">
        <v>0</v>
      </c>
      <c r="E26" s="8">
        <v>0.3</v>
      </c>
      <c r="F26" s="8">
        <v>0.3</v>
      </c>
      <c r="G26" s="8">
        <v>0.3</v>
      </c>
      <c r="H26" s="8">
        <v>0.3</v>
      </c>
      <c r="I26" s="8">
        <v>0.3</v>
      </c>
      <c r="J26" s="8">
        <v>0.3</v>
      </c>
      <c r="K26" s="8">
        <v>0.1</v>
      </c>
      <c r="L26" s="8">
        <v>0.1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/>
    </row>
    <row r="27" spans="1:21" x14ac:dyDescent="0.2">
      <c r="A27" s="6" t="s">
        <v>31</v>
      </c>
      <c r="C27" s="7">
        <f t="shared" ref="C27:T27" si="0">ROUNDDOWN(ClientesEstimadosHr*C26,0)</f>
        <v>0</v>
      </c>
      <c r="D27" s="7">
        <f t="shared" si="0"/>
        <v>0</v>
      </c>
      <c r="E27" s="7">
        <f t="shared" si="0"/>
        <v>10</v>
      </c>
      <c r="F27" s="7">
        <f t="shared" si="0"/>
        <v>10</v>
      </c>
      <c r="G27" s="7">
        <f t="shared" si="0"/>
        <v>10</v>
      </c>
      <c r="H27" s="7">
        <f t="shared" si="0"/>
        <v>10</v>
      </c>
      <c r="I27" s="7">
        <f t="shared" si="0"/>
        <v>10</v>
      </c>
      <c r="J27" s="7">
        <f t="shared" si="0"/>
        <v>10</v>
      </c>
      <c r="K27" s="7">
        <f t="shared" si="0"/>
        <v>3</v>
      </c>
      <c r="L27" s="7">
        <f t="shared" si="0"/>
        <v>3</v>
      </c>
      <c r="M27" s="7">
        <f t="shared" si="0"/>
        <v>0</v>
      </c>
      <c r="N27" s="7">
        <f t="shared" si="0"/>
        <v>0</v>
      </c>
      <c r="O27" s="7">
        <f t="shared" si="0"/>
        <v>0</v>
      </c>
      <c r="P27" s="7">
        <f t="shared" si="0"/>
        <v>0</v>
      </c>
      <c r="Q27" s="7">
        <f t="shared" si="0"/>
        <v>0</v>
      </c>
      <c r="R27" s="7">
        <f t="shared" si="0"/>
        <v>0</v>
      </c>
      <c r="S27" s="7">
        <f t="shared" si="0"/>
        <v>0</v>
      </c>
      <c r="T27" s="7">
        <f t="shared" si="0"/>
        <v>0</v>
      </c>
      <c r="U27" s="10">
        <f>SUM(C27:S27)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466E-774A-154B-A15F-2F2C4CB484BB}">
  <dimension ref="A1:D1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>
        <v>6</v>
      </c>
      <c r="B1">
        <v>10</v>
      </c>
      <c r="D1">
        <f>A1*B1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PREC_MERCADO_CWS</vt:lpstr>
      <vt:lpstr>PREC_MERCADO_CWS (2)</vt:lpstr>
      <vt:lpstr>Sheet1</vt:lpstr>
      <vt:lpstr>'PREC_MERCADO_CWS (2)'!ClientesEstimadosHr</vt:lpstr>
      <vt:lpstr>ClientesEstimadosHr</vt:lpstr>
      <vt:lpstr>PersonasPromMinuto</vt:lpstr>
      <vt:lpstr>TotalPronosticoMercado</vt:lpstr>
      <vt:lpstr>VentasDiariasEsperadas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2023-04-20T12:22:47Z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b83b4b-2d54-414f-8077-da565f2c0ab9_Enabled">
    <vt:lpwstr>true</vt:lpwstr>
  </property>
  <property fmtid="{D5CDD505-2E9C-101B-9397-08002B2CF9AE}" pid="3" name="MSIP_Label_92b83b4b-2d54-414f-8077-da565f2c0ab9_SetDate">
    <vt:lpwstr>2023-04-20T12:22:47Z</vt:lpwstr>
  </property>
  <property fmtid="{D5CDD505-2E9C-101B-9397-08002B2CF9AE}" pid="4" name="MSIP_Label_92b83b4b-2d54-414f-8077-da565f2c0ab9_Method">
    <vt:lpwstr>Standard</vt:lpwstr>
  </property>
  <property fmtid="{D5CDD505-2E9C-101B-9397-08002B2CF9AE}" pid="5" name="MSIP_Label_92b83b4b-2d54-414f-8077-da565f2c0ab9_Name">
    <vt:lpwstr>92b83b4b-2d54-414f-8077-da565f2c0ab9</vt:lpwstr>
  </property>
  <property fmtid="{D5CDD505-2E9C-101B-9397-08002B2CF9AE}" pid="6" name="MSIP_Label_92b83b4b-2d54-414f-8077-da565f2c0ab9_SiteId">
    <vt:lpwstr>d8bde65a-3ded-4346-9518-670204e6e184</vt:lpwstr>
  </property>
  <property fmtid="{D5CDD505-2E9C-101B-9397-08002B2CF9AE}" pid="7" name="MSIP_Label_92b83b4b-2d54-414f-8077-da565f2c0ab9_ActionId">
    <vt:lpwstr>08e74cb0-dc35-4933-a515-ec71f0b998bf</vt:lpwstr>
  </property>
  <property fmtid="{D5CDD505-2E9C-101B-9397-08002B2CF9AE}" pid="8" name="MSIP_Label_92b83b4b-2d54-414f-8077-da565f2c0ab9_ContentBits">
    <vt:lpwstr>0</vt:lpwstr>
  </property>
</Properties>
</file>