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7.xml" ContentType="application/vnd.ms-excel.controlproperties+xml"/>
  <Override PartName="/xl/drawings/drawing6.xml" ContentType="application/vnd.openxmlformats-officedocument.drawing+xml"/>
  <Override PartName="/xl/ctrlProps/ctrlProp48.xml" ContentType="application/vnd.ms-excel.controlproperties+xml"/>
  <Override PartName="/xl/drawings/drawing7.xml" ContentType="application/vnd.openxmlformats-officedocument.drawing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rptandoven/Desktop/DOWNLOADS/"/>
    </mc:Choice>
  </mc:AlternateContent>
  <xr:revisionPtr revIDLastSave="0" documentId="13_ncr:1_{7B986D4A-74C1-E647-AFFE-DF73D4F69C9C}" xr6:coauthVersionLast="47" xr6:coauthVersionMax="47" xr10:uidLastSave="{00000000-0000-0000-0000-000000000000}"/>
  <bookViews>
    <workbookView xWindow="0" yWindow="860" windowWidth="36000" windowHeight="22520" activeTab="4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GPAScale" sheetId="61" r:id="rId5"/>
    <sheet name="DataTable" sheetId="11" r:id="rId6"/>
    <sheet name="MATH115" sheetId="12" r:id="rId7"/>
    <sheet name="MATH116" sheetId="13" r:id="rId8"/>
    <sheet name="CHE102" sheetId="14" r:id="rId9"/>
    <sheet name="MSE121" sheetId="15" r:id="rId10"/>
    <sheet name="MSE100" sheetId="16" r:id="rId11"/>
    <sheet name="SampleSheet" sheetId="17" r:id="rId12"/>
    <sheet name="MSE200" sheetId="60" r:id="rId13"/>
    <sheet name="MSE300300" sheetId="59" r:id="rId14"/>
    <sheet name="MSE300" sheetId="58" r:id="rId15"/>
    <sheet name="MSE320" sheetId="57" r:id="rId16"/>
    <sheet name="HIDE CALCULATIONS" sheetId="2" state="hidden" r:id="rId17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5" l="1"/>
  <c r="C5" i="15" s="1"/>
  <c r="C5" i="57"/>
  <c r="C5" i="58"/>
  <c r="C5" i="59"/>
  <c r="C5" i="60"/>
  <c r="C5" i="17"/>
  <c r="C5" i="16"/>
  <c r="C5" i="14"/>
  <c r="C5" i="13"/>
  <c r="C5" i="12"/>
  <c r="D7" i="61" l="1"/>
  <c r="D8" i="61"/>
  <c r="D9" i="61"/>
  <c r="D10" i="61"/>
  <c r="D11" i="61"/>
  <c r="D12" i="61"/>
  <c r="D13" i="61"/>
  <c r="D14" i="61"/>
  <c r="D15" i="61"/>
  <c r="D16" i="61"/>
  <c r="D17" i="61"/>
  <c r="D18" i="61"/>
  <c r="C21" i="60"/>
  <c r="E20" i="60"/>
  <c r="F20" i="60" s="1"/>
  <c r="G20" i="60" s="1"/>
  <c r="H20" i="60" s="1"/>
  <c r="E19" i="60"/>
  <c r="F19" i="60" s="1"/>
  <c r="G19" i="60" s="1"/>
  <c r="H19" i="60" s="1"/>
  <c r="E18" i="60"/>
  <c r="F18" i="60" s="1"/>
  <c r="G18" i="60" s="1"/>
  <c r="H18" i="60" s="1"/>
  <c r="E17" i="60"/>
  <c r="F17" i="60" s="1"/>
  <c r="G17" i="60" s="1"/>
  <c r="H17" i="60" s="1"/>
  <c r="E16" i="60"/>
  <c r="F16" i="60" s="1"/>
  <c r="G16" i="60" s="1"/>
  <c r="H16" i="60" s="1"/>
  <c r="E15" i="60"/>
  <c r="F15" i="60" s="1"/>
  <c r="G15" i="60" s="1"/>
  <c r="H15" i="60" s="1"/>
  <c r="E14" i="60"/>
  <c r="F14" i="60" s="1"/>
  <c r="G14" i="60" s="1"/>
  <c r="H14" i="60" s="1"/>
  <c r="E13" i="60"/>
  <c r="F13" i="60" s="1"/>
  <c r="G13" i="60" s="1"/>
  <c r="H13" i="60" s="1"/>
  <c r="E12" i="60"/>
  <c r="F12" i="60" s="1"/>
  <c r="G12" i="60" s="1"/>
  <c r="H12" i="60" s="1"/>
  <c r="E11" i="60"/>
  <c r="F11" i="60" s="1"/>
  <c r="C7" i="60"/>
  <c r="F4" i="60" a="1"/>
  <c r="F4" i="60" s="1"/>
  <c r="A1" i="60" s="1"/>
  <c r="C21" i="59"/>
  <c r="E20" i="59"/>
  <c r="F20" i="59" s="1"/>
  <c r="G20" i="59" s="1"/>
  <c r="H20" i="59" s="1"/>
  <c r="E19" i="59"/>
  <c r="F19" i="59" s="1"/>
  <c r="G19" i="59" s="1"/>
  <c r="H19" i="59" s="1"/>
  <c r="E18" i="59"/>
  <c r="F18" i="59" s="1"/>
  <c r="G18" i="59" s="1"/>
  <c r="H18" i="59" s="1"/>
  <c r="E17" i="59"/>
  <c r="F17" i="59" s="1"/>
  <c r="G17" i="59" s="1"/>
  <c r="H17" i="59" s="1"/>
  <c r="E16" i="59"/>
  <c r="F16" i="59" s="1"/>
  <c r="G16" i="59" s="1"/>
  <c r="H16" i="59" s="1"/>
  <c r="E15" i="59"/>
  <c r="F15" i="59" s="1"/>
  <c r="G15" i="59" s="1"/>
  <c r="H15" i="59" s="1"/>
  <c r="E14" i="59"/>
  <c r="F14" i="59" s="1"/>
  <c r="G14" i="59" s="1"/>
  <c r="H14" i="59" s="1"/>
  <c r="E13" i="59"/>
  <c r="F13" i="59" s="1"/>
  <c r="G13" i="59" s="1"/>
  <c r="H13" i="59" s="1"/>
  <c r="E12" i="59"/>
  <c r="F12" i="59" s="1"/>
  <c r="G12" i="59" s="1"/>
  <c r="H12" i="59" s="1"/>
  <c r="E11" i="59"/>
  <c r="F11" i="59" s="1"/>
  <c r="C7" i="59"/>
  <c r="F4" i="59" a="1"/>
  <c r="F4" i="59" s="1"/>
  <c r="A1" i="59" s="1"/>
  <c r="C21" i="58"/>
  <c r="E20" i="58"/>
  <c r="F20" i="58" s="1"/>
  <c r="G20" i="58" s="1"/>
  <c r="H20" i="58" s="1"/>
  <c r="E19" i="58"/>
  <c r="F19" i="58" s="1"/>
  <c r="G19" i="58" s="1"/>
  <c r="H19" i="58" s="1"/>
  <c r="E18" i="58"/>
  <c r="F18" i="58" s="1"/>
  <c r="G18" i="58" s="1"/>
  <c r="H18" i="58" s="1"/>
  <c r="E17" i="58"/>
  <c r="F17" i="58" s="1"/>
  <c r="G17" i="58" s="1"/>
  <c r="H17" i="58" s="1"/>
  <c r="E16" i="58"/>
  <c r="F16" i="58" s="1"/>
  <c r="G16" i="58" s="1"/>
  <c r="H16" i="58" s="1"/>
  <c r="E15" i="58"/>
  <c r="F15" i="58" s="1"/>
  <c r="G15" i="58" s="1"/>
  <c r="H15" i="58" s="1"/>
  <c r="E14" i="58"/>
  <c r="F14" i="58" s="1"/>
  <c r="G14" i="58" s="1"/>
  <c r="H14" i="58" s="1"/>
  <c r="E13" i="58"/>
  <c r="F13" i="58" s="1"/>
  <c r="G13" i="58" s="1"/>
  <c r="H13" i="58" s="1"/>
  <c r="E12" i="58"/>
  <c r="F12" i="58" s="1"/>
  <c r="G12" i="58" s="1"/>
  <c r="H12" i="58" s="1"/>
  <c r="E11" i="58"/>
  <c r="F11" i="58" s="1"/>
  <c r="C7" i="58"/>
  <c r="F4" i="58" a="1"/>
  <c r="F4" i="58" s="1"/>
  <c r="A1" i="58" s="1"/>
  <c r="C21" i="57"/>
  <c r="E20" i="57"/>
  <c r="F20" i="57" s="1"/>
  <c r="G20" i="57" s="1"/>
  <c r="H20" i="57" s="1"/>
  <c r="E19" i="57"/>
  <c r="F19" i="57" s="1"/>
  <c r="G19" i="57" s="1"/>
  <c r="H19" i="57" s="1"/>
  <c r="E18" i="57"/>
  <c r="F18" i="57" s="1"/>
  <c r="G18" i="57" s="1"/>
  <c r="H18" i="57" s="1"/>
  <c r="E17" i="57"/>
  <c r="F17" i="57" s="1"/>
  <c r="G17" i="57" s="1"/>
  <c r="H17" i="57" s="1"/>
  <c r="E16" i="57"/>
  <c r="F16" i="57" s="1"/>
  <c r="G16" i="57" s="1"/>
  <c r="H16" i="57" s="1"/>
  <c r="E15" i="57"/>
  <c r="F15" i="57" s="1"/>
  <c r="G15" i="57" s="1"/>
  <c r="H15" i="57" s="1"/>
  <c r="E14" i="57"/>
  <c r="F14" i="57" s="1"/>
  <c r="G14" i="57" s="1"/>
  <c r="H14" i="57" s="1"/>
  <c r="E13" i="57"/>
  <c r="F13" i="57" s="1"/>
  <c r="G13" i="57" s="1"/>
  <c r="H13" i="57" s="1"/>
  <c r="E12" i="57"/>
  <c r="F12" i="57" s="1"/>
  <c r="G12" i="57" s="1"/>
  <c r="H12" i="57" s="1"/>
  <c r="E11" i="57"/>
  <c r="F11" i="57" s="1"/>
  <c r="C7" i="57"/>
  <c r="F4" i="57" a="1"/>
  <c r="F4" i="57" s="1"/>
  <c r="A1" i="57" s="1"/>
  <c r="F11" i="17"/>
  <c r="G11" i="60" l="1"/>
  <c r="H11" i="60" s="1"/>
  <c r="H21" i="60" s="1"/>
  <c r="F21" i="60"/>
  <c r="F21" i="59"/>
  <c r="G11" i="59"/>
  <c r="H11" i="59" s="1"/>
  <c r="H21" i="59" s="1"/>
  <c r="F21" i="58"/>
  <c r="G11" i="58"/>
  <c r="H11" i="58" s="1"/>
  <c r="H21" i="58" s="1"/>
  <c r="F21" i="57"/>
  <c r="G11" i="57"/>
  <c r="H11" i="57" s="1"/>
  <c r="H21" i="57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E9" i="11" a="1"/>
  <c r="G9" i="11" a="1"/>
  <c r="C4" i="11" a="1"/>
  <c r="D9" i="11" a="1"/>
  <c r="G9" i="11" l="1"/>
  <c r="E9" i="11"/>
  <c r="F21" i="17"/>
  <c r="H21" i="17"/>
  <c r="H21" i="16"/>
  <c r="F21" i="16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E4" i="11" a="1"/>
  <c r="D5" i="11" a="1"/>
  <c r="C5" i="11" a="1"/>
  <c r="G4" i="11" a="1"/>
  <c r="F4" i="11" a="1"/>
  <c r="C5" i="11" l="1"/>
  <c r="G4" i="11"/>
  <c r="E4" i="11"/>
  <c r="F4" i="11"/>
  <c r="D5" i="11"/>
  <c r="C6" i="11" a="1"/>
  <c r="D6" i="11" a="1"/>
  <c r="G5" i="11" a="1"/>
  <c r="F5" i="11" a="1"/>
  <c r="E5" i="11" a="1"/>
  <c r="C6" i="11" l="1"/>
  <c r="F5" i="11"/>
  <c r="G5" i="11"/>
  <c r="E5" i="11"/>
  <c r="D6" i="11"/>
  <c r="C7" i="11" a="1"/>
  <c r="G6" i="11" a="1"/>
  <c r="E6" i="11" a="1"/>
  <c r="F6" i="11" a="1"/>
  <c r="D7" i="11" a="1"/>
  <c r="F6" i="11" l="1"/>
  <c r="G6" i="11"/>
  <c r="C7" i="11"/>
  <c r="E6" i="11"/>
  <c r="D7" i="11"/>
  <c r="F7" i="11" a="1"/>
  <c r="G7" i="11" a="1"/>
  <c r="D8" i="11" a="1"/>
  <c r="E7" i="11" a="1"/>
  <c r="C8" i="11" a="1"/>
  <c r="C8" i="11" l="1"/>
  <c r="F7" i="11"/>
  <c r="E7" i="11"/>
  <c r="G7" i="11"/>
  <c r="D8" i="11"/>
  <c r="D10" i="11" a="1"/>
  <c r="F8" i="11" a="1"/>
  <c r="F9" i="11" a="1"/>
  <c r="E8" i="11" a="1"/>
  <c r="C9" i="11" a="1"/>
  <c r="G8" i="11" a="1"/>
  <c r="C10" i="11" a="1"/>
  <c r="F9" i="11" l="1"/>
  <c r="C9" i="11"/>
  <c r="F8" i="11"/>
  <c r="G8" i="11"/>
  <c r="E8" i="11"/>
  <c r="C10" i="11"/>
  <c r="D10" i="11"/>
  <c r="C11" i="11" a="1"/>
  <c r="D11" i="11" a="1"/>
  <c r="E10" i="11" a="1"/>
  <c r="F10" i="11" a="1"/>
  <c r="G10" i="11" a="1"/>
  <c r="C11" i="11" l="1"/>
  <c r="F10" i="11"/>
  <c r="E10" i="11"/>
  <c r="G10" i="11"/>
  <c r="D11" i="11"/>
  <c r="D12" i="11" a="1"/>
  <c r="F11" i="11" a="1"/>
  <c r="C12" i="11" a="1"/>
  <c r="E11" i="11" a="1"/>
  <c r="G11" i="11" a="1"/>
  <c r="C12" i="11" l="1"/>
  <c r="E11" i="11"/>
  <c r="F11" i="11"/>
  <c r="G11" i="11"/>
  <c r="D12" i="11"/>
  <c r="F12" i="11" a="1"/>
  <c r="C13" i="11" a="1"/>
  <c r="G12" i="11" a="1"/>
  <c r="D13" i="11" a="1"/>
  <c r="E12" i="11" a="1"/>
  <c r="C13" i="11" l="1"/>
  <c r="F12" i="11"/>
  <c r="E12" i="11"/>
  <c r="G12" i="11"/>
  <c r="D13" i="11"/>
  <c r="E13" i="11" a="1"/>
  <c r="D14" i="11" a="1"/>
  <c r="F13" i="11" a="1"/>
  <c r="G13" i="11" a="1"/>
  <c r="C14" i="11" a="1"/>
  <c r="F13" i="11" l="1"/>
  <c r="E13" i="11"/>
  <c r="C14" i="11"/>
  <c r="G13" i="11"/>
  <c r="D14" i="11"/>
  <c r="G14" i="11" a="1"/>
  <c r="D15" i="11" a="1"/>
  <c r="E14" i="11" a="1"/>
  <c r="F14" i="11" a="1"/>
  <c r="C15" i="11" a="1"/>
  <c r="G14" i="11" l="1"/>
  <c r="C15" i="11"/>
  <c r="J4" i="11" s="1"/>
  <c r="F14" i="11"/>
  <c r="E14" i="11"/>
  <c r="J3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E15" i="11" a="1"/>
  <c r="G15" i="11" a="1"/>
  <c r="F15" i="11" a="1"/>
  <c r="J7" i="11" l="1"/>
  <c r="J9" i="11"/>
  <c r="J8" i="11"/>
  <c r="J6" i="11"/>
  <c r="J5" i="11"/>
  <c r="J10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indexed="81"/>
            <rFont val="Tahoma"/>
            <family val="2"/>
          </rPr>
          <t>Kurtis Lin: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<sst xmlns="http://schemas.openxmlformats.org/spreadsheetml/2006/main" count="632" uniqueCount="162">
  <si>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</si>
  <si>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</si>
  <si>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</si>
  <si>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</si>
  <si>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</si>
  <si>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</si>
  <si>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</si>
  <si>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</si>
  <si>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</si>
  <si>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</si>
  <si>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</si>
  <si>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</si>
  <si>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</si>
  <si>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</si>
  <si>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</si>
  <si>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</si>
  <si>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</si>
  <si>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</si>
  <si>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</si>
  <si>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</si>
  <si>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</si>
  <si>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</si>
  <si>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</si>
  <si>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</si>
  <si>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</si>
  <si>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</si>
  <si>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</si>
  <si>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</si>
  <si>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</si>
  <si>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</si>
  <si>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</si>
  <si>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</si>
  <si>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</si>
  <si>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</si>
  <si>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</si>
  <si>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</si>
  <si>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</si>
  <si>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</si>
  <si>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</si>
  <si>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</si>
  <si>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</si>
  <si>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</si>
  <si>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</si>
  <si>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</si>
  <si>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</si>
  <si>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</si>
  <si>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</si>
  <si>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</si>
  <si>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</si>
  <si>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</si>
  <si>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</si>
  <si>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</si>
  <si>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</si>
  <si>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</si>
  <si>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</si>
  <si>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</si>
  <si>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</si>
  <si>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</si>
  <si>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</si>
  <si>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</si>
  <si>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</si>
  <si>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</si>
  <si>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</si>
  <si>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</si>
  <si>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</si>
  <si>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</si>
  <si>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</si>
  <si>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</si>
  <si>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</si>
  <si>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</si>
  <si>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</si>
  <si>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</si>
  <si>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</si>
  <si>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</si>
  <si>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</si>
  <si>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</si>
  <si>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</si>
  <si>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</si>
  <si>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</si>
  <si>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</si>
  <si>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</si>
  <si>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</si>
  <si>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</si>
  <si>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</si>
  <si>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</si>
  <si>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</si>
  <si>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</si>
  <si>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</si>
  <si>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</si>
  <si>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</si>
  <si>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</si>
  <si>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</si>
  <si>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</si>
  <si>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</si>
  <si>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</si>
  <si>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</si>
  <si>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</si>
  <si>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</si>
  <si>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</si>
  <si>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</si>
  <si>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</si>
  <si>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</si>
  <si>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</si>
  <si>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</si>
  <si>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</si>
  <si>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</si>
  <si>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</si>
  <si>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</si>
  <si>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</si>
  <si>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</si>
  <si>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</si>
  <si>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</si>
  <si>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</si>
  <si>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</si>
  <si>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</si>
  <si>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</si>
  <si>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</si>
  <si>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</si>
  <si>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</si>
  <si>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</si>
  <si>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</si>
  <si>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</si>
  <si>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</si>
  <si>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</si>
  <si>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</si>
  <si>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</si>
  <si>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</si>
  <si>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</si>
  <si>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</si>
  <si>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</si>
  <si>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</si>
  <si>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</si>
  <si>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</si>
  <si>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</si>
  <si>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</si>
  <si>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</si>
  <si>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</si>
  <si>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</si>
  <si>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</si>
  <si>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</si>
  <si>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</si>
  <si>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</si>
  <si>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</si>
  <si>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MSE200</t>
  </si>
  <si>
    <t>Column1</t>
  </si>
  <si>
    <t>asdas</t>
  </si>
  <si>
    <t>asdsad</t>
  </si>
  <si>
    <t>F</t>
  </si>
  <si>
    <t>D-</t>
  </si>
  <si>
    <t>D</t>
  </si>
  <si>
    <t>C-</t>
  </si>
  <si>
    <t>C</t>
  </si>
  <si>
    <t>C+</t>
  </si>
  <si>
    <t>B-</t>
  </si>
  <si>
    <t>B</t>
  </si>
  <si>
    <t>B+</t>
  </si>
  <si>
    <t>A+</t>
  </si>
  <si>
    <t>GPA earned</t>
  </si>
  <si>
    <t>Grade Max</t>
  </si>
  <si>
    <t>Grade Min</t>
  </si>
  <si>
    <t>WATERLOO ENGINEERING GPA SCALE</t>
  </si>
  <si>
    <t>GPA to Percentage Grade Converter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</si>
</sst>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yyyy&quot;-&quot;mm&quot;-&quot;dd"/>
    <numFmt numFmtId="165" formatCode="yyyy\-mm\-dd"/>
    <numFmt numFmtId="166" formatCode="yyyy\-mm\-dd;@"/>
    <numFmt numFmtId="167" formatCode="0.0%"/>
    <numFmt numFmtId="168" formatCode="0.0"/>
    <numFmt numFmtId="169" formatCode="&quot;$&quot;#,##0.00;[Red]&quot;$&quot;#,##0.00"/>
    <numFmt numFmtId="170" formatCode="&quot;$&quot;#,##0.00"/>
    <numFmt numFmtId="171" formatCode="0.000"/>
    <numFmt numFmtId="172" formatCode="0.0000"/>
  </numFmts>
  <fonts count="84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Roboto"/>
    </font>
    <font>
      <sz val="11"/>
      <color theme="3" tint="-0.249977111117893"/>
      <name val="Arial"/>
      <family val="2"/>
    </font>
    <font>
      <b/>
      <sz val="11"/>
      <color theme="3" tint="-0.249977111117893"/>
      <name val="Arial"/>
      <family val="2"/>
    </font>
    <font>
      <sz val="36"/>
      <color theme="1"/>
      <name val="Helvetica Light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74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theme="1" tint="0.34998626667073579"/>
      </top>
      <bottom style="thin">
        <color theme="0" tint="-0.14999847407452621"/>
      </bottom>
      <diagonal/>
    </border>
  </borders>
  <cellStyleXfs count="11">
    <xf numFmtId="0" fontId="0" fillId="0" borderId="0"/>
    <xf numFmtId="9" fontId="22" fillId="0" borderId="0" applyFon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/>
    <xf numFmtId="0" fontId="4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25">
    <xf numFmtId="0" fontId="0" fillId="0" borderId="0" xfId="0"/>
    <xf numFmtId="0" fontId="5" fillId="0" borderId="0" xfId="0" applyFont="1"/>
    <xf numFmtId="0" fontId="6" fillId="0" borderId="0" xfId="0" applyFont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5" fillId="0" borderId="1" xfId="0" applyFont="1" applyBorder="1"/>
    <xf numFmtId="0" fontId="5" fillId="0" borderId="2" xfId="0" applyFont="1" applyBorder="1"/>
    <xf numFmtId="0" fontId="5" fillId="2" borderId="2" xfId="0" applyFont="1" applyFill="1" applyBorder="1"/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2" borderId="3" xfId="0" applyFont="1" applyFill="1" applyBorder="1"/>
    <xf numFmtId="0" fontId="5" fillId="2" borderId="0" xfId="0" applyFont="1" applyFill="1" applyAlignment="1">
      <alignment horizontal="center"/>
    </xf>
    <xf numFmtId="0" fontId="8" fillId="0" borderId="4" xfId="0" applyFont="1" applyBorder="1" applyAlignment="1">
      <alignment vertical="center"/>
    </xf>
    <xf numFmtId="0" fontId="5" fillId="0" borderId="0" xfId="0" applyFont="1" applyAlignment="1">
      <alignment horizontal="center"/>
    </xf>
    <xf numFmtId="0" fontId="5" fillId="2" borderId="5" xfId="0" applyFont="1" applyFill="1" applyBorder="1"/>
    <xf numFmtId="0" fontId="5" fillId="0" borderId="5" xfId="0" applyFont="1" applyBorder="1"/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5" fillId="0" borderId="0" xfId="0" applyFont="1"/>
    <xf numFmtId="0" fontId="5" fillId="0" borderId="0" xfId="0" applyFont="1" applyAlignment="1">
      <alignment horizontal="left"/>
    </xf>
    <xf numFmtId="0" fontId="8" fillId="0" borderId="6" xfId="0" applyFont="1" applyBorder="1" applyAlignment="1">
      <alignment vertical="center"/>
    </xf>
    <xf numFmtId="0" fontId="9" fillId="0" borderId="7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/>
    </xf>
    <xf numFmtId="0" fontId="8" fillId="0" borderId="7" xfId="0" applyFont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7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8" fillId="2" borderId="4" xfId="0" applyFont="1" applyFill="1" applyBorder="1" applyAlignment="1">
      <alignment horizontal="left"/>
    </xf>
    <xf numFmtId="0" fontId="8" fillId="2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17" fillId="2" borderId="0" xfId="0" applyFont="1" applyFill="1"/>
    <xf numFmtId="0" fontId="18" fillId="2" borderId="12" xfId="0" applyFont="1" applyFill="1" applyBorder="1"/>
    <xf numFmtId="0" fontId="17" fillId="0" borderId="0" xfId="0" applyFont="1"/>
    <xf numFmtId="0" fontId="17" fillId="2" borderId="0" xfId="0" applyFont="1" applyFill="1" applyAlignment="1">
      <alignment horizontal="center"/>
    </xf>
    <xf numFmtId="0" fontId="17" fillId="2" borderId="16" xfId="0" applyFont="1" applyFill="1" applyBorder="1"/>
    <xf numFmtId="0" fontId="19" fillId="2" borderId="16" xfId="0" applyFont="1" applyFill="1" applyBorder="1" applyAlignment="1">
      <alignment horizontal="center"/>
    </xf>
    <xf numFmtId="0" fontId="17" fillId="2" borderId="21" xfId="0" applyFont="1" applyFill="1" applyBorder="1"/>
    <xf numFmtId="0" fontId="20" fillId="0" borderId="0" xfId="0" applyFont="1"/>
    <xf numFmtId="0" fontId="21" fillId="2" borderId="0" xfId="0" applyFont="1" applyFill="1"/>
    <xf numFmtId="0" fontId="12" fillId="0" borderId="9" xfId="0" applyFont="1" applyBorder="1" applyAlignment="1">
      <alignment horizontal="left"/>
    </xf>
    <xf numFmtId="0" fontId="25" fillId="0" borderId="10" xfId="0" applyFont="1" applyBorder="1" applyAlignment="1">
      <alignment horizontal="left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/>
    </xf>
    <xf numFmtId="0" fontId="28" fillId="0" borderId="0" xfId="0" applyFont="1" applyAlignment="1">
      <alignment horizontal="center"/>
    </xf>
    <xf numFmtId="0" fontId="28" fillId="2" borderId="0" xfId="0" applyFont="1" applyFill="1"/>
    <xf numFmtId="0" fontId="29" fillId="0" borderId="0" xfId="0" applyFont="1" applyAlignment="1">
      <alignment horizontal="left" vertical="center"/>
    </xf>
    <xf numFmtId="0" fontId="30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left"/>
    </xf>
    <xf numFmtId="9" fontId="31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7" fillId="7" borderId="24" xfId="0" applyFont="1" applyFill="1" applyBorder="1"/>
    <xf numFmtId="0" fontId="32" fillId="0" borderId="0" xfId="0" applyFont="1"/>
    <xf numFmtId="0" fontId="34" fillId="2" borderId="0" xfId="0" applyFont="1" applyFill="1"/>
    <xf numFmtId="0" fontId="37" fillId="2" borderId="0" xfId="0" applyFont="1" applyFill="1"/>
    <xf numFmtId="0" fontId="38" fillId="0" borderId="0" xfId="0" applyFont="1"/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top"/>
    </xf>
    <xf numFmtId="0" fontId="40" fillId="0" borderId="0" xfId="0" applyFont="1" applyAlignment="1">
      <alignment horizontal="center"/>
    </xf>
    <xf numFmtId="0" fontId="41" fillId="2" borderId="0" xfId="0" applyFont="1" applyFill="1" applyAlignment="1">
      <alignment vertical="top"/>
    </xf>
    <xf numFmtId="0" fontId="42" fillId="2" borderId="0" xfId="0" applyFont="1" applyFill="1" applyAlignment="1">
      <alignment horizontal="center" vertical="top"/>
    </xf>
    <xf numFmtId="0" fontId="38" fillId="2" borderId="0" xfId="0" applyFont="1" applyFill="1"/>
    <xf numFmtId="0" fontId="34" fillId="0" borderId="0" xfId="0" applyFont="1" applyAlignment="1">
      <alignment vertical="center"/>
    </xf>
    <xf numFmtId="0" fontId="34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37" fillId="0" borderId="24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9" fontId="29" fillId="2" borderId="0" xfId="0" applyNumberFormat="1" applyFont="1" applyFill="1" applyAlignment="1">
      <alignment horizontal="center" vertical="top"/>
    </xf>
    <xf numFmtId="0" fontId="32" fillId="0" borderId="0" xfId="0" applyFont="1" applyAlignment="1">
      <alignment horizontal="left" vertical="top"/>
    </xf>
    <xf numFmtId="9" fontId="34" fillId="8" borderId="24" xfId="1" applyFont="1" applyFill="1" applyBorder="1"/>
    <xf numFmtId="0" fontId="34" fillId="9" borderId="24" xfId="0" applyFont="1" applyFill="1" applyBorder="1" applyAlignment="1">
      <alignment horizontal="center" vertical="center"/>
    </xf>
    <xf numFmtId="0" fontId="34" fillId="10" borderId="24" xfId="0" applyFont="1" applyFill="1" applyBorder="1" applyAlignment="1">
      <alignment horizontal="center" vertical="center"/>
    </xf>
    <xf numFmtId="0" fontId="37" fillId="9" borderId="24" xfId="0" applyFont="1" applyFill="1" applyBorder="1"/>
    <xf numFmtId="164" fontId="37" fillId="11" borderId="24" xfId="0" applyNumberFormat="1" applyFont="1" applyFill="1" applyBorder="1" applyAlignment="1">
      <alignment horizontal="center" vertical="center"/>
    </xf>
    <xf numFmtId="0" fontId="29" fillId="0" borderId="25" xfId="0" applyFont="1" applyBorder="1" applyAlignment="1">
      <alignment horizontal="left" vertical="center"/>
    </xf>
    <xf numFmtId="0" fontId="27" fillId="0" borderId="25" xfId="0" applyFont="1" applyBorder="1" applyAlignment="1">
      <alignment horizontal="center" vertical="center"/>
    </xf>
    <xf numFmtId="0" fontId="36" fillId="2" borderId="25" xfId="0" applyFont="1" applyFill="1" applyBorder="1" applyAlignment="1">
      <alignment horizontal="center" vertical="center"/>
    </xf>
    <xf numFmtId="9" fontId="29" fillId="0" borderId="25" xfId="0" applyNumberFormat="1" applyFont="1" applyBorder="1" applyAlignment="1">
      <alignment horizontal="left" vertical="center"/>
    </xf>
    <xf numFmtId="9" fontId="29" fillId="2" borderId="25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35" fillId="0" borderId="0" xfId="0" applyFont="1"/>
    <xf numFmtId="0" fontId="35" fillId="0" borderId="0" xfId="0" applyFont="1" applyAlignment="1">
      <alignment horizontal="center" vertical="center"/>
    </xf>
    <xf numFmtId="165" fontId="17" fillId="2" borderId="16" xfId="0" applyNumberFormat="1" applyFont="1" applyFill="1" applyBorder="1" applyAlignment="1">
      <alignment horizontal="center"/>
    </xf>
    <xf numFmtId="0" fontId="19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5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6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4" fillId="0" borderId="0" xfId="4"/>
    <xf numFmtId="18" fontId="4" fillId="0" borderId="0" xfId="4" applyNumberFormat="1"/>
    <xf numFmtId="0" fontId="52" fillId="0" borderId="0" xfId="4" applyFont="1" applyAlignment="1">
      <alignment horizont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" fillId="0" borderId="0" xfId="4" applyAlignment="1">
      <alignment horizontal="center" vertical="center"/>
    </xf>
    <xf numFmtId="0" fontId="53" fillId="0" borderId="0" xfId="4" applyFont="1" applyAlignment="1">
      <alignment horizontal="center" vertical="center"/>
    </xf>
    <xf numFmtId="14" fontId="53" fillId="0" borderId="0" xfId="4" applyNumberFormat="1" applyFont="1" applyAlignment="1">
      <alignment horizontal="center" vertical="center"/>
    </xf>
    <xf numFmtId="0" fontId="55" fillId="0" borderId="0" xfId="0" applyFont="1"/>
    <xf numFmtId="0" fontId="3" fillId="0" borderId="0" xfId="5"/>
    <xf numFmtId="0" fontId="3" fillId="0" borderId="0" xfId="5" applyAlignment="1">
      <alignment vertical="center"/>
    </xf>
    <xf numFmtId="0" fontId="56" fillId="10" borderId="29" xfId="5" applyFont="1" applyFill="1" applyBorder="1"/>
    <xf numFmtId="0" fontId="56" fillId="10" borderId="0" xfId="5" applyFont="1" applyFill="1" applyAlignment="1">
      <alignment vertical="center" wrapText="1"/>
    </xf>
    <xf numFmtId="0" fontId="56" fillId="10" borderId="0" xfId="5" applyFont="1" applyFill="1"/>
    <xf numFmtId="2" fontId="57" fillId="16" borderId="30" xfId="5" applyNumberFormat="1" applyFont="1" applyFill="1" applyBorder="1" applyAlignment="1">
      <alignment horizontal="center" vertical="center" wrapText="1"/>
    </xf>
    <xf numFmtId="2" fontId="57" fillId="16" borderId="31" xfId="5" applyNumberFormat="1" applyFont="1" applyFill="1" applyBorder="1" applyAlignment="1">
      <alignment horizontal="center" vertical="center" wrapText="1"/>
    </xf>
    <xf numFmtId="167" fontId="57" fillId="16" borderId="31" xfId="5" applyNumberFormat="1" applyFont="1" applyFill="1" applyBorder="1" applyAlignment="1">
      <alignment horizontal="center" vertical="center" wrapText="1"/>
    </xf>
    <xf numFmtId="168" fontId="57" fillId="16" borderId="31" xfId="5" applyNumberFormat="1" applyFont="1" applyFill="1" applyBorder="1" applyAlignment="1">
      <alignment horizontal="center" vertical="center" wrapText="1"/>
    </xf>
    <xf numFmtId="0" fontId="58" fillId="16" borderId="31" xfId="5" applyFont="1" applyFill="1" applyBorder="1" applyAlignment="1">
      <alignment horizontal="center" vertical="center" wrapText="1"/>
    </xf>
    <xf numFmtId="0" fontId="56" fillId="10" borderId="25" xfId="5" applyFont="1" applyFill="1" applyBorder="1" applyAlignment="1">
      <alignment vertical="center"/>
    </xf>
    <xf numFmtId="0" fontId="59" fillId="16" borderId="33" xfId="5" applyFont="1" applyFill="1" applyBorder="1" applyAlignment="1">
      <alignment horizontal="center" vertical="center" wrapText="1"/>
    </xf>
    <xf numFmtId="2" fontId="59" fillId="16" borderId="33" xfId="6" applyNumberFormat="1" applyFont="1" applyFill="1" applyBorder="1" applyAlignment="1" applyProtection="1">
      <alignment horizontal="center" vertical="center" wrapText="1"/>
    </xf>
    <xf numFmtId="167" fontId="59" fillId="16" borderId="33" xfId="7" applyNumberFormat="1" applyFont="1" applyFill="1" applyBorder="1" applyAlignment="1" applyProtection="1">
      <alignment horizontal="center" vertical="center" wrapText="1"/>
    </xf>
    <xf numFmtId="168" fontId="59" fillId="16" borderId="33" xfId="6" applyNumberFormat="1" applyFont="1" applyFill="1" applyBorder="1" applyAlignment="1" applyProtection="1">
      <alignment horizontal="center" vertical="center" wrapText="1"/>
    </xf>
    <xf numFmtId="0" fontId="59" fillId="16" borderId="34" xfId="5" applyFont="1" applyFill="1" applyBorder="1" applyAlignment="1">
      <alignment horizontal="center" vertical="center" wrapText="1"/>
    </xf>
    <xf numFmtId="0" fontId="60" fillId="17" borderId="35" xfId="5" applyFont="1" applyFill="1" applyBorder="1" applyAlignment="1" applyProtection="1">
      <alignment horizontal="center" vertical="center" wrapText="1"/>
      <protection locked="0"/>
    </xf>
    <xf numFmtId="2" fontId="61" fillId="18" borderId="36" xfId="6" applyNumberFormat="1" applyFont="1" applyFill="1" applyBorder="1" applyAlignment="1" applyProtection="1">
      <alignment horizontal="center" vertical="center" wrapText="1"/>
    </xf>
    <xf numFmtId="0" fontId="62" fillId="10" borderId="33" xfId="5" applyFont="1" applyFill="1" applyBorder="1" applyAlignment="1">
      <alignment horizontal="center" vertical="center" wrapText="1"/>
    </xf>
    <xf numFmtId="0" fontId="60" fillId="17" borderId="37" xfId="5" applyFont="1" applyFill="1" applyBorder="1" applyAlignment="1" applyProtection="1">
      <alignment horizontal="center" vertical="center" wrapText="1"/>
      <protection locked="0"/>
    </xf>
    <xf numFmtId="0" fontId="63" fillId="19" borderId="30" xfId="5" applyFont="1" applyFill="1" applyBorder="1" applyAlignment="1">
      <alignment horizontal="center" vertical="center" wrapText="1"/>
    </xf>
    <xf numFmtId="0" fontId="63" fillId="19" borderId="31" xfId="5" applyFont="1" applyFill="1" applyBorder="1" applyAlignment="1">
      <alignment horizontal="center" vertical="center" wrapText="1"/>
    </xf>
    <xf numFmtId="0" fontId="63" fillId="19" borderId="32" xfId="5" applyFont="1" applyFill="1" applyBorder="1" applyAlignment="1">
      <alignment horizontal="center" vertical="center" wrapText="1"/>
    </xf>
    <xf numFmtId="0" fontId="56" fillId="10" borderId="25" xfId="5" applyFont="1" applyFill="1" applyBorder="1"/>
    <xf numFmtId="0" fontId="3" fillId="0" borderId="0" xfId="5" applyAlignment="1">
      <alignment horizontal="center"/>
    </xf>
    <xf numFmtId="169" fontId="20" fillId="0" borderId="0" xfId="5" applyNumberFormat="1" applyFont="1" applyAlignment="1">
      <alignment horizontal="center" vertical="center"/>
    </xf>
    <xf numFmtId="0" fontId="65" fillId="0" borderId="0" xfId="5" applyFont="1" applyAlignment="1">
      <alignment vertical="center"/>
    </xf>
    <xf numFmtId="0" fontId="66" fillId="0" borderId="0" xfId="5" applyFont="1" applyAlignment="1">
      <alignment vertical="center"/>
    </xf>
    <xf numFmtId="0" fontId="67" fillId="0" borderId="0" xfId="5" applyFont="1"/>
    <xf numFmtId="0" fontId="67" fillId="0" borderId="0" xfId="5" applyFont="1" applyAlignment="1">
      <alignment vertical="center"/>
    </xf>
    <xf numFmtId="169" fontId="68" fillId="0" borderId="0" xfId="5" applyNumberFormat="1" applyFont="1" applyAlignment="1">
      <alignment horizontal="center" vertical="center"/>
    </xf>
    <xf numFmtId="0" fontId="67" fillId="0" borderId="0" xfId="5" applyFont="1" applyAlignment="1">
      <alignment horizontal="center"/>
    </xf>
    <xf numFmtId="0" fontId="3" fillId="0" borderId="0" xfId="5" applyAlignment="1">
      <alignment horizontal="center" vertical="center"/>
    </xf>
    <xf numFmtId="0" fontId="69" fillId="0" borderId="0" xfId="5" applyFont="1" applyAlignment="1">
      <alignment vertical="center"/>
    </xf>
    <xf numFmtId="0" fontId="67" fillId="17" borderId="29" xfId="5" applyFont="1" applyFill="1" applyBorder="1"/>
    <xf numFmtId="0" fontId="67" fillId="17" borderId="0" xfId="5" applyFont="1" applyFill="1"/>
    <xf numFmtId="0" fontId="17" fillId="17" borderId="25" xfId="5" applyFont="1" applyFill="1" applyBorder="1"/>
    <xf numFmtId="0" fontId="67" fillId="17" borderId="29" xfId="5" applyFont="1" applyFill="1" applyBorder="1" applyAlignment="1">
      <alignment horizontal="center"/>
    </xf>
    <xf numFmtId="0" fontId="67" fillId="17" borderId="0" xfId="5" applyFont="1" applyFill="1" applyAlignment="1">
      <alignment horizontal="center"/>
    </xf>
    <xf numFmtId="167" fontId="67" fillId="17" borderId="42" xfId="7" applyNumberFormat="1" applyFont="1" applyFill="1" applyBorder="1" applyAlignment="1" applyProtection="1">
      <alignment horizontal="center" vertical="center"/>
      <protection locked="0"/>
    </xf>
    <xf numFmtId="0" fontId="70" fillId="17" borderId="43" xfId="5" applyFont="1" applyFill="1" applyBorder="1" applyAlignment="1" applyProtection="1">
      <alignment horizontal="center" vertical="center"/>
      <protection locked="0"/>
    </xf>
    <xf numFmtId="168" fontId="67" fillId="17" borderId="43" xfId="5" applyNumberFormat="1" applyFont="1" applyFill="1" applyBorder="1" applyAlignment="1" applyProtection="1">
      <alignment horizontal="center" vertical="center"/>
      <protection locked="0"/>
    </xf>
    <xf numFmtId="0" fontId="70" fillId="17" borderId="44" xfId="5" applyFont="1" applyFill="1" applyBorder="1" applyAlignment="1" applyProtection="1">
      <alignment horizontal="center" vertical="center"/>
      <protection locked="0"/>
    </xf>
    <xf numFmtId="167" fontId="67" fillId="17" borderId="45" xfId="7" applyNumberFormat="1" applyFont="1" applyFill="1" applyBorder="1" applyAlignment="1" applyProtection="1">
      <alignment horizontal="center" vertical="center"/>
      <protection locked="0"/>
    </xf>
    <xf numFmtId="0" fontId="70" fillId="17" borderId="33" xfId="5" applyFont="1" applyFill="1" applyBorder="1" applyAlignment="1" applyProtection="1">
      <alignment horizontal="center" vertical="center"/>
      <protection locked="0"/>
    </xf>
    <xf numFmtId="168" fontId="67" fillId="17" borderId="33" xfId="5" applyNumberFormat="1" applyFont="1" applyFill="1" applyBorder="1" applyAlignment="1" applyProtection="1">
      <alignment horizontal="center" vertical="center"/>
      <protection locked="0"/>
    </xf>
    <xf numFmtId="0" fontId="70" fillId="17" borderId="46" xfId="5" applyFont="1" applyFill="1" applyBorder="1" applyAlignment="1" applyProtection="1">
      <alignment horizontal="center" vertical="center"/>
      <protection locked="0"/>
    </xf>
    <xf numFmtId="169" fontId="19" fillId="17" borderId="25" xfId="5" applyNumberFormat="1" applyFont="1" applyFill="1" applyBorder="1" applyAlignment="1">
      <alignment horizontal="center" vertical="center"/>
    </xf>
    <xf numFmtId="0" fontId="17" fillId="17" borderId="25" xfId="5" applyFont="1" applyFill="1" applyBorder="1" applyAlignment="1">
      <alignment vertical="center"/>
    </xf>
    <xf numFmtId="167" fontId="67" fillId="17" borderId="47" xfId="7" applyNumberFormat="1" applyFont="1" applyFill="1" applyBorder="1" applyAlignment="1" applyProtection="1">
      <alignment horizontal="center" vertical="center"/>
      <protection locked="0"/>
    </xf>
    <xf numFmtId="0" fontId="70" fillId="17" borderId="48" xfId="5" applyFont="1" applyFill="1" applyBorder="1" applyAlignment="1" applyProtection="1">
      <alignment horizontal="center" vertical="center"/>
      <protection locked="0"/>
    </xf>
    <xf numFmtId="168" fontId="67" fillId="17" borderId="48" xfId="5" applyNumberFormat="1" applyFont="1" applyFill="1" applyBorder="1" applyAlignment="1" applyProtection="1">
      <alignment horizontal="center" vertical="center"/>
      <protection locked="0"/>
    </xf>
    <xf numFmtId="0" fontId="70" fillId="17" borderId="49" xfId="5" applyFont="1" applyFill="1" applyBorder="1" applyAlignment="1" applyProtection="1">
      <alignment horizontal="center" vertical="center"/>
      <protection locked="0"/>
    </xf>
    <xf numFmtId="2" fontId="70" fillId="16" borderId="41" xfId="6" applyNumberFormat="1" applyFont="1" applyFill="1" applyBorder="1" applyAlignment="1" applyProtection="1">
      <alignment horizontal="center" vertical="center" wrapText="1"/>
    </xf>
    <xf numFmtId="0" fontId="70" fillId="16" borderId="41" xfId="5" applyFont="1" applyFill="1" applyBorder="1" applyAlignment="1">
      <alignment horizontal="center" vertical="center" wrapText="1"/>
    </xf>
    <xf numFmtId="0" fontId="70" fillId="16" borderId="50" xfId="5" applyFont="1" applyFill="1" applyBorder="1" applyAlignment="1">
      <alignment horizontal="center" vertical="center" wrapText="1"/>
    </xf>
    <xf numFmtId="2" fontId="70" fillId="17" borderId="50" xfId="6" applyNumberFormat="1" applyFont="1" applyFill="1" applyBorder="1" applyAlignment="1" applyProtection="1">
      <alignment horizontal="center" vertical="center"/>
    </xf>
    <xf numFmtId="167" fontId="70" fillId="10" borderId="51" xfId="7" applyNumberFormat="1" applyFont="1" applyFill="1" applyBorder="1" applyAlignment="1" applyProtection="1">
      <alignment horizontal="center" vertical="center"/>
    </xf>
    <xf numFmtId="1" fontId="70" fillId="10" borderId="51" xfId="7" applyNumberFormat="1" applyFont="1" applyFill="1" applyBorder="1" applyAlignment="1" applyProtection="1">
      <alignment horizontal="center" vertical="center"/>
    </xf>
    <xf numFmtId="0" fontId="70" fillId="10" borderId="51" xfId="5" applyFont="1" applyFill="1" applyBorder="1" applyAlignment="1">
      <alignment horizontal="center" vertical="center" wrapText="1"/>
    </xf>
    <xf numFmtId="167" fontId="67" fillId="17" borderId="33" xfId="7" applyNumberFormat="1" applyFont="1" applyFill="1" applyBorder="1" applyAlignment="1" applyProtection="1">
      <alignment horizontal="center" vertical="center"/>
    </xf>
    <xf numFmtId="1" fontId="67" fillId="17" borderId="33" xfId="7" applyNumberFormat="1" applyFont="1" applyFill="1" applyBorder="1" applyAlignment="1" applyProtection="1">
      <alignment horizontal="center" vertical="center"/>
    </xf>
    <xf numFmtId="168" fontId="70" fillId="17" borderId="33" xfId="5" applyNumberFormat="1" applyFont="1" applyFill="1" applyBorder="1" applyAlignment="1">
      <alignment horizontal="center" vertical="center"/>
    </xf>
    <xf numFmtId="168" fontId="67" fillId="17" borderId="44" xfId="5" applyNumberFormat="1" applyFont="1" applyFill="1" applyBorder="1" applyAlignment="1" applyProtection="1">
      <alignment horizontal="center" vertical="center"/>
      <protection locked="0"/>
    </xf>
    <xf numFmtId="168" fontId="67" fillId="17" borderId="46" xfId="5" applyNumberFormat="1" applyFont="1" applyFill="1" applyBorder="1" applyAlignment="1" applyProtection="1">
      <alignment horizontal="center" vertical="center"/>
      <protection locked="0"/>
    </xf>
    <xf numFmtId="0" fontId="71" fillId="17" borderId="50" xfId="5" applyFont="1" applyFill="1" applyBorder="1" applyAlignment="1">
      <alignment horizontal="center" vertical="center" wrapText="1"/>
    </xf>
    <xf numFmtId="168" fontId="67" fillId="17" borderId="49" xfId="5" applyNumberFormat="1" applyFont="1" applyFill="1" applyBorder="1" applyAlignment="1" applyProtection="1">
      <alignment horizontal="center" vertical="center"/>
      <protection locked="0"/>
    </xf>
    <xf numFmtId="2" fontId="70" fillId="16" borderId="41" xfId="6" applyNumberFormat="1" applyFont="1" applyFill="1" applyBorder="1" applyAlignment="1" applyProtection="1">
      <alignment horizontal="center" vertical="center"/>
    </xf>
    <xf numFmtId="0" fontId="70" fillId="17" borderId="52" xfId="5" applyFont="1" applyFill="1" applyBorder="1" applyAlignment="1" applyProtection="1">
      <alignment horizontal="center" vertical="center"/>
      <protection locked="0"/>
    </xf>
    <xf numFmtId="0" fontId="70" fillId="17" borderId="53" xfId="5" applyFont="1" applyFill="1" applyBorder="1" applyAlignment="1" applyProtection="1">
      <alignment horizontal="center" vertical="center"/>
      <protection locked="0"/>
    </xf>
    <xf numFmtId="170" fontId="70" fillId="16" borderId="54" xfId="5" applyNumberFormat="1" applyFont="1" applyFill="1" applyBorder="1" applyAlignment="1">
      <alignment horizontal="center" vertical="center" wrapText="1"/>
    </xf>
    <xf numFmtId="2" fontId="70" fillId="17" borderId="50" xfId="7" applyNumberFormat="1" applyFont="1" applyFill="1" applyBorder="1" applyAlignment="1" applyProtection="1">
      <alignment horizontal="center" vertical="center"/>
    </xf>
    <xf numFmtId="2" fontId="67" fillId="17" borderId="37" xfId="5" applyNumberFormat="1" applyFont="1" applyFill="1" applyBorder="1" applyAlignment="1" applyProtection="1">
      <alignment horizontal="center" vertical="center"/>
      <protection locked="0"/>
    </xf>
    <xf numFmtId="0" fontId="70" fillId="17" borderId="41" xfId="5" applyFont="1" applyFill="1" applyBorder="1" applyAlignment="1">
      <alignment horizontal="center" vertical="center"/>
    </xf>
    <xf numFmtId="170" fontId="70" fillId="16" borderId="50" xfId="5" applyNumberFormat="1" applyFont="1" applyFill="1" applyBorder="1" applyAlignment="1">
      <alignment horizontal="center" vertical="center" wrapText="1"/>
    </xf>
    <xf numFmtId="0" fontId="17" fillId="17" borderId="29" xfId="5" applyFont="1" applyFill="1" applyBorder="1" applyAlignment="1">
      <alignment vertical="center"/>
    </xf>
    <xf numFmtId="0" fontId="17" fillId="17" borderId="0" xfId="5" applyFont="1" applyFill="1" applyAlignment="1">
      <alignment vertical="center"/>
    </xf>
    <xf numFmtId="0" fontId="17" fillId="17" borderId="0" xfId="5" applyFont="1" applyFill="1" applyAlignment="1">
      <alignment horizontal="center" vertical="center"/>
    </xf>
    <xf numFmtId="167" fontId="75" fillId="20" borderId="56" xfId="5" applyNumberFormat="1" applyFont="1" applyFill="1" applyBorder="1" applyAlignment="1" applyProtection="1">
      <alignment horizontal="center" vertical="center"/>
      <protection locked="0"/>
    </xf>
    <xf numFmtId="168" fontId="75" fillId="20" borderId="57" xfId="5" applyNumberFormat="1" applyFont="1" applyFill="1" applyBorder="1" applyAlignment="1" applyProtection="1">
      <alignment horizontal="center" vertical="center"/>
      <protection locked="0"/>
    </xf>
    <xf numFmtId="167" fontId="75" fillId="20" borderId="58" xfId="5" applyNumberFormat="1" applyFont="1" applyFill="1" applyBorder="1" applyAlignment="1" applyProtection="1">
      <alignment horizontal="center" vertical="center"/>
      <protection locked="0"/>
    </xf>
    <xf numFmtId="168" fontId="75" fillId="20" borderId="59" xfId="5" applyNumberFormat="1" applyFont="1" applyFill="1" applyBorder="1" applyAlignment="1" applyProtection="1">
      <alignment horizontal="center" vertical="center"/>
      <protection locked="0"/>
    </xf>
    <xf numFmtId="167" fontId="75" fillId="20" borderId="60" xfId="5" applyNumberFormat="1" applyFont="1" applyFill="1" applyBorder="1" applyAlignment="1" applyProtection="1">
      <alignment horizontal="center" vertical="center"/>
      <protection locked="0"/>
    </xf>
    <xf numFmtId="168" fontId="75" fillId="20" borderId="61" xfId="5" applyNumberFormat="1" applyFont="1" applyFill="1" applyBorder="1" applyAlignment="1" applyProtection="1">
      <alignment horizontal="center" vertical="center"/>
      <protection locked="0"/>
    </xf>
    <xf numFmtId="1" fontId="70" fillId="17" borderId="53" xfId="5" applyNumberFormat="1" applyFont="1" applyFill="1" applyBorder="1" applyAlignment="1" applyProtection="1">
      <alignment horizontal="center" vertical="center"/>
      <protection locked="0"/>
    </xf>
    <xf numFmtId="170" fontId="76" fillId="16" borderId="54" xfId="5" applyNumberFormat="1" applyFont="1" applyFill="1" applyBorder="1" applyAlignment="1">
      <alignment horizontal="center" vertical="center" wrapText="1"/>
    </xf>
    <xf numFmtId="171" fontId="67" fillId="17" borderId="37" xfId="5" applyNumberFormat="1" applyFont="1" applyFill="1" applyBorder="1" applyAlignment="1" applyProtection="1">
      <alignment horizontal="center" vertical="center"/>
      <protection locked="0"/>
    </xf>
    <xf numFmtId="172" fontId="67" fillId="17" borderId="37" xfId="5" applyNumberFormat="1" applyFont="1" applyFill="1" applyBorder="1" applyAlignment="1" applyProtection="1">
      <alignment horizontal="center" vertical="center"/>
      <protection locked="0"/>
    </xf>
    <xf numFmtId="0" fontId="54" fillId="15" borderId="28" xfId="4" applyFont="1" applyFill="1" applyBorder="1" applyAlignment="1">
      <alignment horizontal="center" vertical="center"/>
    </xf>
    <xf numFmtId="0" fontId="4" fillId="15" borderId="62" xfId="4" applyFill="1" applyBorder="1" applyAlignment="1">
      <alignment horizontal="center" vertical="center"/>
    </xf>
    <xf numFmtId="15" fontId="54" fillId="15" borderId="28" xfId="4" applyNumberFormat="1" applyFont="1" applyFill="1" applyBorder="1" applyAlignment="1">
      <alignment horizontal="center" vertical="center"/>
    </xf>
    <xf numFmtId="0" fontId="17" fillId="17" borderId="63" xfId="5" applyFont="1" applyFill="1" applyBorder="1"/>
    <xf numFmtId="0" fontId="67" fillId="17" borderId="63" xfId="5" applyFont="1" applyFill="1" applyBorder="1"/>
    <xf numFmtId="0" fontId="67" fillId="17" borderId="64" xfId="5" applyFont="1" applyFill="1" applyBorder="1"/>
    <xf numFmtId="0" fontId="17" fillId="2" borderId="14" xfId="0" applyFont="1" applyFill="1" applyBorder="1"/>
    <xf numFmtId="0" fontId="17" fillId="2" borderId="15" xfId="0" applyFont="1" applyFill="1" applyBorder="1"/>
    <xf numFmtId="0" fontId="77" fillId="0" borderId="0" xfId="5" applyFont="1"/>
    <xf numFmtId="0" fontId="2" fillId="0" borderId="0" xfId="5" applyFont="1"/>
    <xf numFmtId="0" fontId="3" fillId="0" borderId="65" xfId="5" applyBorder="1" applyAlignment="1">
      <alignment vertical="center"/>
    </xf>
    <xf numFmtId="0" fontId="59" fillId="21" borderId="0" xfId="5" applyFont="1" applyFill="1" applyAlignment="1">
      <alignment horizontal="center" vertical="center" wrapText="1"/>
    </xf>
    <xf numFmtId="0" fontId="63" fillId="19" borderId="51" xfId="5" applyFont="1" applyFill="1" applyBorder="1" applyAlignment="1">
      <alignment horizontal="center" vertical="center" wrapText="1"/>
    </xf>
    <xf numFmtId="0" fontId="57" fillId="0" borderId="41" xfId="0" applyFont="1" applyBorder="1"/>
    <xf numFmtId="0" fontId="70" fillId="22" borderId="52" xfId="5" applyFont="1" applyFill="1" applyBorder="1" applyAlignment="1" applyProtection="1">
      <alignment horizontal="center" vertical="center"/>
      <protection locked="0"/>
    </xf>
    <xf numFmtId="0" fontId="18" fillId="2" borderId="14" xfId="0" applyFont="1" applyFill="1" applyBorder="1"/>
    <xf numFmtId="0" fontId="18" fillId="2" borderId="15" xfId="0" applyFont="1" applyFill="1" applyBorder="1"/>
    <xf numFmtId="0" fontId="17" fillId="2" borderId="19" xfId="0" applyFont="1" applyFill="1" applyBorder="1"/>
    <xf numFmtId="0" fontId="17" fillId="2" borderId="20" xfId="0" applyFont="1" applyFill="1" applyBorder="1"/>
    <xf numFmtId="166" fontId="18" fillId="2" borderId="22" xfId="0" applyNumberFormat="1" applyFont="1" applyFill="1" applyBorder="1"/>
    <xf numFmtId="0" fontId="18" fillId="2" borderId="27" xfId="0" applyFont="1" applyFill="1" applyBorder="1"/>
    <xf numFmtId="166" fontId="18" fillId="2" borderId="14" xfId="0" applyNumberFormat="1" applyFont="1" applyFill="1" applyBorder="1"/>
    <xf numFmtId="0" fontId="19" fillId="2" borderId="68" xfId="0" applyFont="1" applyFill="1" applyBorder="1" applyAlignment="1">
      <alignment horizontal="center"/>
    </xf>
    <xf numFmtId="0" fontId="19" fillId="2" borderId="69" xfId="0" applyFont="1" applyFill="1" applyBorder="1" applyAlignment="1">
      <alignment horizontal="center"/>
    </xf>
    <xf numFmtId="0" fontId="80" fillId="2" borderId="0" xfId="0" applyFont="1" applyFill="1" applyAlignment="1">
      <alignment horizontal="center"/>
    </xf>
    <xf numFmtId="0" fontId="80" fillId="2" borderId="5" xfId="0" applyFont="1" applyFill="1" applyBorder="1" applyAlignment="1">
      <alignment horizontal="center"/>
    </xf>
    <xf numFmtId="165" fontId="17" fillId="2" borderId="14" xfId="0" applyNumberFormat="1" applyFont="1" applyFill="1" applyBorder="1" applyAlignment="1">
      <alignment horizontal="center"/>
    </xf>
    <xf numFmtId="0" fontId="43" fillId="0" borderId="13" xfId="0" applyFont="1" applyBorder="1"/>
    <xf numFmtId="0" fontId="17" fillId="2" borderId="14" xfId="0" applyFont="1" applyFill="1" applyBorder="1"/>
    <xf numFmtId="0" fontId="43" fillId="0" borderId="15" xfId="0" applyFont="1" applyBorder="1"/>
    <xf numFmtId="0" fontId="18" fillId="2" borderId="12" xfId="0" applyFont="1" applyFill="1" applyBorder="1"/>
    <xf numFmtId="0" fontId="10" fillId="0" borderId="13" xfId="0" applyFont="1" applyBorder="1"/>
    <xf numFmtId="0" fontId="24" fillId="5" borderId="0" xfId="0" applyFont="1" applyFill="1" applyAlignment="1">
      <alignment horizontal="center" vertical="center"/>
    </xf>
    <xf numFmtId="0" fontId="15" fillId="6" borderId="0" xfId="0" applyFont="1" applyFill="1"/>
    <xf numFmtId="0" fontId="8" fillId="0" borderId="4" xfId="0" applyFont="1" applyBorder="1" applyAlignment="1">
      <alignment vertical="center"/>
    </xf>
    <xf numFmtId="0" fontId="10" fillId="0" borderId="4" xfId="0" applyFont="1" applyBorder="1"/>
    <xf numFmtId="0" fontId="29" fillId="0" borderId="0" xfId="0" applyFont="1" applyAlignment="1">
      <alignment horizontal="left" vertical="center"/>
    </xf>
    <xf numFmtId="0" fontId="30" fillId="0" borderId="0" xfId="0" applyFont="1"/>
    <xf numFmtId="0" fontId="35" fillId="0" borderId="0" xfId="0" applyFont="1" applyAlignment="1">
      <alignment horizontal="center"/>
    </xf>
    <xf numFmtId="0" fontId="33" fillId="0" borderId="0" xfId="0" applyFont="1"/>
    <xf numFmtId="0" fontId="25" fillId="0" borderId="10" xfId="0" applyFont="1" applyBorder="1" applyAlignment="1">
      <alignment horizontal="left"/>
    </xf>
    <xf numFmtId="0" fontId="26" fillId="0" borderId="10" xfId="0" applyFont="1" applyBorder="1"/>
    <xf numFmtId="0" fontId="11" fillId="0" borderId="0" xfId="0" applyFont="1" applyAlignment="1">
      <alignment horizontal="left" vertical="center"/>
    </xf>
    <xf numFmtId="0" fontId="0" fillId="0" borderId="0" xfId="0"/>
    <xf numFmtId="0" fontId="34" fillId="0" borderId="0" xfId="0" applyFont="1"/>
    <xf numFmtId="0" fontId="39" fillId="0" borderId="0" xfId="0" applyFont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33" fillId="0" borderId="0" xfId="0" applyFont="1" applyAlignment="1">
      <alignment horizontal="center"/>
    </xf>
    <xf numFmtId="0" fontId="28" fillId="0" borderId="0" xfId="0" applyFont="1"/>
    <xf numFmtId="0" fontId="5" fillId="2" borderId="0" xfId="0" applyFont="1" applyFill="1"/>
    <xf numFmtId="0" fontId="14" fillId="2" borderId="0" xfId="0" applyFont="1" applyFill="1"/>
    <xf numFmtId="0" fontId="37" fillId="0" borderId="26" xfId="0" applyFont="1" applyBorder="1" applyAlignment="1">
      <alignment wrapText="1"/>
    </xf>
    <xf numFmtId="0" fontId="37" fillId="0" borderId="0" xfId="0" applyFont="1" applyAlignment="1">
      <alignment wrapText="1"/>
    </xf>
    <xf numFmtId="0" fontId="25" fillId="0" borderId="10" xfId="0" applyFont="1" applyBorder="1"/>
    <xf numFmtId="0" fontId="25" fillId="0" borderId="11" xfId="0" applyFont="1" applyBorder="1"/>
    <xf numFmtId="0" fontId="17" fillId="4" borderId="22" xfId="0" applyFont="1" applyFill="1" applyBorder="1"/>
    <xf numFmtId="0" fontId="43" fillId="0" borderId="27" xfId="0" applyFont="1" applyBorder="1"/>
    <xf numFmtId="0" fontId="43" fillId="0" borderId="23" xfId="0" applyFont="1" applyBorder="1"/>
    <xf numFmtId="166" fontId="17" fillId="2" borderId="22" xfId="0" applyNumberFormat="1" applyFont="1" applyFill="1" applyBorder="1" applyAlignment="1">
      <alignment horizontal="center"/>
    </xf>
    <xf numFmtId="166" fontId="17" fillId="2" borderId="23" xfId="0" applyNumberFormat="1" applyFont="1" applyFill="1" applyBorder="1" applyAlignment="1">
      <alignment horizontal="center"/>
    </xf>
    <xf numFmtId="0" fontId="17" fillId="0" borderId="14" xfId="0" applyFont="1" applyBorder="1"/>
    <xf numFmtId="165" fontId="17" fillId="2" borderId="13" xfId="0" applyNumberFormat="1" applyFont="1" applyFill="1" applyBorder="1" applyAlignment="1">
      <alignment horizontal="center"/>
    </xf>
    <xf numFmtId="0" fontId="17" fillId="2" borderId="15" xfId="0" applyFont="1" applyFill="1" applyBorder="1"/>
    <xf numFmtId="0" fontId="17" fillId="2" borderId="13" xfId="0" applyFont="1" applyFill="1" applyBorder="1"/>
    <xf numFmtId="0" fontId="18" fillId="2" borderId="13" xfId="0" applyFont="1" applyFill="1" applyBorder="1"/>
    <xf numFmtId="0" fontId="17" fillId="2" borderId="19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80" fillId="2" borderId="2" xfId="0" applyFont="1" applyFill="1" applyBorder="1" applyAlignment="1">
      <alignment horizontal="center"/>
    </xf>
    <xf numFmtId="0" fontId="80" fillId="2" borderId="3" xfId="0" applyFont="1" applyFill="1" applyBorder="1" applyAlignment="1">
      <alignment horizontal="center"/>
    </xf>
    <xf numFmtId="165" fontId="17" fillId="2" borderId="19" xfId="0" applyNumberFormat="1" applyFont="1" applyFill="1" applyBorder="1" applyAlignment="1">
      <alignment horizontal="center"/>
    </xf>
    <xf numFmtId="0" fontId="43" fillId="0" borderId="18" xfId="0" applyFont="1" applyBorder="1"/>
    <xf numFmtId="0" fontId="17" fillId="2" borderId="20" xfId="0" applyFont="1" applyFill="1" applyBorder="1" applyAlignment="1">
      <alignment horizontal="center"/>
    </xf>
    <xf numFmtId="0" fontId="80" fillId="2" borderId="66" xfId="0" applyFont="1" applyFill="1" applyBorder="1" applyAlignment="1">
      <alignment horizontal="center"/>
    </xf>
    <xf numFmtId="0" fontId="80" fillId="2" borderId="67" xfId="0" applyFont="1" applyFill="1" applyBorder="1" applyAlignment="1">
      <alignment horizontal="center"/>
    </xf>
    <xf numFmtId="165" fontId="53" fillId="0" borderId="0" xfId="4" applyNumberFormat="1" applyFont="1" applyAlignment="1">
      <alignment horizontal="center" vertical="center"/>
    </xf>
    <xf numFmtId="0" fontId="53" fillId="0" borderId="0" xfId="4" applyFont="1" applyAlignment="1">
      <alignment horizontal="center" vertical="center"/>
    </xf>
    <xf numFmtId="14" fontId="53" fillId="0" borderId="0" xfId="4" applyNumberFormat="1" applyFont="1" applyAlignment="1">
      <alignment horizontal="center" vertical="center"/>
    </xf>
    <xf numFmtId="0" fontId="47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51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4" fillId="0" borderId="0" xfId="4" applyAlignment="1">
      <alignment horizontal="center"/>
    </xf>
    <xf numFmtId="0" fontId="64" fillId="19" borderId="40" xfId="5" applyFont="1" applyFill="1" applyBorder="1" applyAlignment="1">
      <alignment horizontal="center" vertical="center" wrapText="1"/>
    </xf>
    <xf numFmtId="0" fontId="64" fillId="19" borderId="39" xfId="5" applyFont="1" applyFill="1" applyBorder="1" applyAlignment="1">
      <alignment horizontal="center" vertical="center" wrapText="1"/>
    </xf>
    <xf numFmtId="0" fontId="64" fillId="19" borderId="38" xfId="5" applyFont="1" applyFill="1" applyBorder="1" applyAlignment="1">
      <alignment horizontal="center" vertical="center" wrapText="1"/>
    </xf>
    <xf numFmtId="0" fontId="70" fillId="16" borderId="50" xfId="5" applyFont="1" applyFill="1" applyBorder="1" applyAlignment="1">
      <alignment horizontal="center" vertical="center" wrapText="1"/>
    </xf>
    <xf numFmtId="0" fontId="74" fillId="19" borderId="55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/>
    </xf>
    <xf numFmtId="0" fontId="70" fillId="16" borderId="50" xfId="5" applyFont="1" applyFill="1" applyBorder="1" applyAlignment="1">
      <alignment horizontal="center" vertical="center"/>
    </xf>
    <xf numFmtId="0" fontId="72" fillId="17" borderId="50" xfId="5" applyFont="1" applyFill="1" applyBorder="1" applyAlignment="1">
      <alignment horizontal="center" vertical="center" wrapText="1"/>
    </xf>
    <xf numFmtId="0" fontId="72" fillId="17" borderId="41" xfId="5" applyFont="1" applyFill="1" applyBorder="1" applyAlignment="1">
      <alignment horizontal="center" vertical="center" wrapText="1"/>
    </xf>
    <xf numFmtId="0" fontId="67" fillId="16" borderId="41" xfId="5" applyFont="1" applyFill="1" applyBorder="1" applyAlignment="1">
      <alignment horizontal="center" vertical="center" wrapText="1"/>
    </xf>
    <xf numFmtId="0" fontId="67" fillId="16" borderId="31" xfId="5" applyFont="1" applyFill="1" applyBorder="1" applyAlignment="1">
      <alignment horizontal="center" vertical="center" wrapText="1"/>
    </xf>
    <xf numFmtId="0" fontId="67" fillId="16" borderId="51" xfId="5" applyFont="1" applyFill="1" applyBorder="1" applyAlignment="1">
      <alignment horizontal="center" vertical="center" wrapText="1"/>
    </xf>
    <xf numFmtId="0" fontId="71" fillId="17" borderId="0" xfId="5" applyFont="1" applyFill="1" applyAlignment="1">
      <alignment horizontal="center" vertical="center" wrapText="1"/>
    </xf>
    <xf numFmtId="0" fontId="2" fillId="0" borderId="0" xfId="8"/>
    <xf numFmtId="0" fontId="2" fillId="0" borderId="0" xfId="8" applyAlignment="1">
      <alignment horizontal="center"/>
    </xf>
    <xf numFmtId="0" fontId="2" fillId="0" borderId="0" xfId="8" applyAlignment="1">
      <alignment vertical="center"/>
    </xf>
    <xf numFmtId="169" fontId="20" fillId="0" borderId="0" xfId="8" applyNumberFormat="1" applyFont="1" applyAlignment="1">
      <alignment horizontal="center" vertical="center"/>
    </xf>
    <xf numFmtId="0" fontId="1" fillId="0" borderId="0" xfId="8" applyFont="1" applyAlignment="1">
      <alignment vertical="center"/>
    </xf>
    <xf numFmtId="0" fontId="66" fillId="0" borderId="0" xfId="8" applyFont="1" applyAlignment="1">
      <alignment vertical="center"/>
    </xf>
    <xf numFmtId="0" fontId="2" fillId="0" borderId="0" xfId="8" applyAlignment="1">
      <alignment horizontal="center" vertical="center"/>
    </xf>
    <xf numFmtId="0" fontId="56" fillId="10" borderId="29" xfId="8" applyFont="1" applyFill="1" applyBorder="1" applyAlignment="1">
      <alignment horizontal="center"/>
    </xf>
    <xf numFmtId="0" fontId="56" fillId="10" borderId="0" xfId="8" applyFont="1" applyFill="1" applyAlignment="1">
      <alignment horizontal="center"/>
    </xf>
    <xf numFmtId="0" fontId="56" fillId="10" borderId="0" xfId="8" applyFont="1" applyFill="1"/>
    <xf numFmtId="0" fontId="56" fillId="10" borderId="25" xfId="8" applyFont="1" applyFill="1" applyBorder="1"/>
    <xf numFmtId="2" fontId="75" fillId="17" borderId="53" xfId="8" applyNumberFormat="1" applyFont="1" applyFill="1" applyBorder="1" applyAlignment="1" applyProtection="1">
      <alignment horizontal="center" vertical="center"/>
      <protection locked="0"/>
    </xf>
    <xf numFmtId="167" fontId="81" fillId="17" borderId="71" xfId="9" applyNumberFormat="1" applyFont="1" applyFill="1" applyBorder="1" applyAlignment="1" applyProtection="1">
      <alignment horizontal="center" vertical="center"/>
    </xf>
    <xf numFmtId="167" fontId="75" fillId="17" borderId="42" xfId="9" applyNumberFormat="1" applyFont="1" applyFill="1" applyBorder="1" applyAlignment="1" applyProtection="1">
      <alignment horizontal="center" vertical="center"/>
      <protection locked="0"/>
    </xf>
    <xf numFmtId="168" fontId="75" fillId="17" borderId="44" xfId="8" applyNumberFormat="1" applyFont="1" applyFill="1" applyBorder="1" applyAlignment="1" applyProtection="1">
      <alignment horizontal="center" vertical="center"/>
      <protection locked="0"/>
    </xf>
    <xf numFmtId="2" fontId="75" fillId="17" borderId="35" xfId="8" applyNumberFormat="1" applyFont="1" applyFill="1" applyBorder="1" applyAlignment="1" applyProtection="1">
      <alignment horizontal="center" vertical="center"/>
      <protection locked="0"/>
    </xf>
    <xf numFmtId="167" fontId="75" fillId="17" borderId="45" xfId="9" applyNumberFormat="1" applyFont="1" applyFill="1" applyBorder="1" applyAlignment="1" applyProtection="1">
      <alignment horizontal="center" vertical="center"/>
      <protection locked="0"/>
    </xf>
    <xf numFmtId="168" fontId="75" fillId="17" borderId="46" xfId="8" applyNumberFormat="1" applyFont="1" applyFill="1" applyBorder="1" applyAlignment="1" applyProtection="1">
      <alignment horizontal="center" vertical="center"/>
      <protection locked="0"/>
    </xf>
    <xf numFmtId="167" fontId="81" fillId="17" borderId="70" xfId="9" applyNumberFormat="1" applyFont="1" applyFill="1" applyBorder="1" applyAlignment="1" applyProtection="1">
      <alignment horizontal="center" vertical="center"/>
    </xf>
    <xf numFmtId="0" fontId="56" fillId="10" borderId="0" xfId="8" applyFont="1" applyFill="1" applyAlignment="1">
      <alignment horizontal="center" wrapText="1"/>
    </xf>
    <xf numFmtId="2" fontId="75" fillId="17" borderId="72" xfId="8" applyNumberFormat="1" applyFont="1" applyFill="1" applyBorder="1" applyAlignment="1" applyProtection="1">
      <alignment horizontal="center" vertical="center"/>
      <protection locked="0"/>
    </xf>
    <xf numFmtId="167" fontId="75" fillId="17" borderId="24" xfId="9" applyNumberFormat="1" applyFont="1" applyFill="1" applyBorder="1" applyAlignment="1" applyProtection="1">
      <alignment horizontal="center" vertical="center"/>
      <protection locked="0"/>
    </xf>
    <xf numFmtId="167" fontId="75" fillId="17" borderId="73" xfId="9" applyNumberFormat="1" applyFont="1" applyFill="1" applyBorder="1" applyAlignment="1" applyProtection="1">
      <alignment horizontal="center" vertical="center"/>
      <protection locked="0"/>
    </xf>
    <xf numFmtId="168" fontId="75" fillId="17" borderId="49" xfId="8" applyNumberFormat="1" applyFont="1" applyFill="1" applyBorder="1" applyAlignment="1" applyProtection="1">
      <alignment horizontal="center" vertical="center"/>
      <protection locked="0"/>
    </xf>
    <xf numFmtId="2" fontId="82" fillId="16" borderId="41" xfId="10" applyNumberFormat="1" applyFont="1" applyFill="1" applyBorder="1" applyAlignment="1" applyProtection="1">
      <alignment horizontal="center" vertical="center" wrapText="1"/>
    </xf>
    <xf numFmtId="0" fontId="70" fillId="19" borderId="50" xfId="8" applyFont="1" applyFill="1" applyBorder="1" applyAlignment="1">
      <alignment horizontal="center" vertical="center"/>
    </xf>
    <xf numFmtId="0" fontId="83" fillId="23" borderId="29" xfId="8" applyFont="1" applyFill="1" applyBorder="1" applyAlignment="1">
      <alignment horizontal="center" vertical="center" wrapText="1"/>
    </xf>
    <xf numFmtId="0" fontId="83" fillId="23" borderId="0" xfId="8" applyFont="1" applyFill="1" applyAlignment="1">
      <alignment horizontal="center" vertical="center" wrapText="1"/>
    </xf>
    <xf numFmtId="0" fontId="83" fillId="23" borderId="25" xfId="8" applyFont="1" applyFill="1" applyBorder="1" applyAlignment="1">
      <alignment horizontal="center" vertical="center" wrapText="1"/>
    </xf>
    <xf numFmtId="0" fontId="83" fillId="23" borderId="55" xfId="8" applyFont="1" applyFill="1" applyBorder="1" applyAlignment="1">
      <alignment horizontal="center" vertical="center" wrapText="1"/>
    </xf>
  </cellXfs>
  <cellStyles count="11">
    <cellStyle name="Currency 2" xfId="6" xr:uid="{EA0A94BF-BC3E-46CA-AC1A-7269A7E6DF48}"/>
    <cellStyle name="Currency 3" xfId="10" xr:uid="{A2A09F05-0C99-9D41-9933-11691FFA3675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Normal 5" xfId="8" xr:uid="{55E25DA7-9C5F-8D49-BCDC-2A4C13390EE4}"/>
    <cellStyle name="Percent" xfId="1" builtinId="5"/>
    <cellStyle name="Percent 2" xfId="7" xr:uid="{D09FA1AB-43EE-444D-8F35-2435D73BE368}"/>
    <cellStyle name="Percent 3" xfId="9" xr:uid="{9B63F663-EE91-0B4F-A895-0E75B6ED096E}"/>
  </cellStyles>
  <dxfs count="85">
    <dxf>
      <numFmt numFmtId="173" formatCode="[$€-2]\ #,##0.00"/>
    </dxf>
    <dxf>
      <numFmt numFmtId="174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4" formatCode="[$£-809]#,##0.00"/>
    </dxf>
    <dxf>
      <numFmt numFmtId="173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368300</xdr:colOff>
          <xdr:row>16</xdr:row>
          <xdr:rowOff>215900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368300</xdr:colOff>
          <xdr:row>17</xdr:row>
          <xdr:rowOff>215900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368300</xdr:colOff>
          <xdr:row>18</xdr:row>
          <xdr:rowOff>215900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368300</xdr:colOff>
          <xdr:row>19</xdr:row>
          <xdr:rowOff>215900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368300</xdr:colOff>
          <xdr:row>20</xdr:row>
          <xdr:rowOff>215900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368300</xdr:colOff>
          <xdr:row>21</xdr:row>
          <xdr:rowOff>215900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368300</xdr:colOff>
          <xdr:row>22</xdr:row>
          <xdr:rowOff>215900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368300</xdr:colOff>
          <xdr:row>23</xdr:row>
          <xdr:rowOff>215900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368300</xdr:colOff>
          <xdr:row>24</xdr:row>
          <xdr:rowOff>215900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368300</xdr:colOff>
          <xdr:row>25</xdr:row>
          <xdr:rowOff>215900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368300</xdr:colOff>
          <xdr:row>26</xdr:row>
          <xdr:rowOff>215900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368300</xdr:colOff>
          <xdr:row>27</xdr:row>
          <xdr:rowOff>177800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368300</xdr:colOff>
          <xdr:row>27</xdr:row>
          <xdr:rowOff>215900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368300</xdr:colOff>
          <xdr:row>28</xdr:row>
          <xdr:rowOff>215900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368300</xdr:colOff>
          <xdr:row>29</xdr:row>
          <xdr:rowOff>215900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368300</xdr:colOff>
          <xdr:row>30</xdr:row>
          <xdr:rowOff>215900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368300</xdr:colOff>
          <xdr:row>31</xdr:row>
          <xdr:rowOff>215900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368300</xdr:colOff>
          <xdr:row>32</xdr:row>
          <xdr:rowOff>215900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368300</xdr:colOff>
          <xdr:row>33</xdr:row>
          <xdr:rowOff>215900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368300</xdr:colOff>
          <xdr:row>34</xdr:row>
          <xdr:rowOff>215900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368300</xdr:colOff>
          <xdr:row>35</xdr:row>
          <xdr:rowOff>215900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368300</xdr:colOff>
          <xdr:row>36</xdr:row>
          <xdr:rowOff>215900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368300</xdr:colOff>
          <xdr:row>37</xdr:row>
          <xdr:rowOff>215900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368300</xdr:colOff>
          <xdr:row>38</xdr:row>
          <xdr:rowOff>215900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368300</xdr:colOff>
          <xdr:row>39</xdr:row>
          <xdr:rowOff>215900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368300</xdr:colOff>
          <xdr:row>40</xdr:row>
          <xdr:rowOff>215900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368300</xdr:colOff>
          <xdr:row>41</xdr:row>
          <xdr:rowOff>215900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368300</xdr:colOff>
          <xdr:row>42</xdr:row>
          <xdr:rowOff>215900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368300</xdr:colOff>
          <xdr:row>43</xdr:row>
          <xdr:rowOff>215900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368300</xdr:colOff>
          <xdr:row>44</xdr:row>
          <xdr:rowOff>215900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368300</xdr:colOff>
          <xdr:row>45</xdr:row>
          <xdr:rowOff>215900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368300</xdr:colOff>
          <xdr:row>46</xdr:row>
          <xdr:rowOff>215900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368300</xdr:colOff>
          <xdr:row>47</xdr:row>
          <xdr:rowOff>215900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368300</xdr:colOff>
          <xdr:row>48</xdr:row>
          <xdr:rowOff>215900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368300</xdr:colOff>
          <xdr:row>49</xdr:row>
          <xdr:rowOff>215900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368300</xdr:colOff>
          <xdr:row>50</xdr:row>
          <xdr:rowOff>215900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368300</xdr:colOff>
          <xdr:row>51</xdr:row>
          <xdr:rowOff>215900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368300</xdr:colOff>
          <xdr:row>52</xdr:row>
          <xdr:rowOff>215900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368300</xdr:colOff>
          <xdr:row>53</xdr:row>
          <xdr:rowOff>215900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368300</xdr:colOff>
          <xdr:row>54</xdr:row>
          <xdr:rowOff>215900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368300</xdr:colOff>
          <xdr:row>55</xdr:row>
          <xdr:rowOff>215900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368300</xdr:colOff>
          <xdr:row>56</xdr:row>
          <xdr:rowOff>215900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368300</xdr:colOff>
          <xdr:row>57</xdr:row>
          <xdr:rowOff>215900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368300</xdr:colOff>
          <xdr:row>58</xdr:row>
          <xdr:rowOff>215900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368300</xdr:colOff>
          <xdr:row>59</xdr:row>
          <xdr:rowOff>215900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330200</xdr:colOff>
          <xdr:row>14</xdr:row>
          <xdr:rowOff>2743200</xdr:rowOff>
        </xdr:from>
        <xdr:to>
          <xdr:col>27</xdr:col>
          <xdr:colOff>139700</xdr:colOff>
          <xdr:row>14</xdr:row>
          <xdr:rowOff>3568700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6647079" y="3399693"/>
          <a:ext cx="7316408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6534870" y="6143787"/>
          <a:ext cx="7519796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81C072-15C6-4F4E-BCED-5D4B9E50C373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15</xdr:row>
          <xdr:rowOff>165100</xdr:rowOff>
        </xdr:from>
        <xdr:to>
          <xdr:col>10</xdr:col>
          <xdr:colOff>165100</xdr:colOff>
          <xdr:row>22</xdr:row>
          <xdr:rowOff>25400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B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43EA929-0D1B-4C9E-8CA4-5A39C52E4764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15</xdr:row>
          <xdr:rowOff>165100</xdr:rowOff>
        </xdr:from>
        <xdr:to>
          <xdr:col>10</xdr:col>
          <xdr:colOff>165100</xdr:colOff>
          <xdr:row>22</xdr:row>
          <xdr:rowOff>25400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5B6B05-AD2C-4227-9F94-B2ACDD2C6DAF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15</xdr:row>
          <xdr:rowOff>165100</xdr:rowOff>
        </xdr:from>
        <xdr:to>
          <xdr:col>10</xdr:col>
          <xdr:colOff>165100</xdr:colOff>
          <xdr:row>22</xdr:row>
          <xdr:rowOff>25400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D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52306A-BF1B-411A-83F9-59C5EF14C289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15</xdr:row>
          <xdr:rowOff>165100</xdr:rowOff>
        </xdr:from>
        <xdr:to>
          <xdr:col>10</xdr:col>
          <xdr:colOff>165100</xdr:colOff>
          <xdr:row>22</xdr:row>
          <xdr:rowOff>25400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E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H16" totalsRowCount="1" headerRowDxfId="84" dataDxfId="82" totalsRowDxfId="80" headerRowBorderDxfId="83" tableBorderDxfId="81" totalsRowBorderDxfId="79">
  <tableColumns count="7">
    <tableColumn id="3" xr3:uid="{CF8775AA-9A58-D945-ACDE-06571320F4C8}" name="COURSE NAME" dataDxfId="78" totalsRowDxfId="77" dataCellStyle="Normal 4" totalsRowCellStyle="Normal 4"/>
    <tableColumn id="4" xr3:uid="{8217013E-E1BC-224B-BAB8-EBEFB59CBF80}" name="TERM NUMBER" dataDxfId="76" totalsRowDxfId="75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4" totalsRowDxfId="7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72" totalsRowDxfId="71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70" totalsRowDxfId="69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8" totalsRowDxfId="67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  <tableColumn id="2" xr3:uid="{A1104B9F-B734-4C75-9A7B-6D7F8D474CA2}" name="Column1" totalsRowLabel="Total" dataDxfId="66" totalsRowDxfId="6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65" zoomScaleNormal="65" workbookViewId="0">
      <pane ySplit="16" topLeftCell="A28" activePane="bottomLeft" state="frozen"/>
      <selection pane="bottomLeft" activeCell="W14" sqref="W14"/>
    </sheetView>
  </sheetViews>
  <sheetFormatPr baseColWidth="10" defaultColWidth="12.6640625" defaultRowHeight="15.75" customHeight="1" x14ac:dyDescent="0.15"/>
  <cols>
    <col min="1" max="1" width="1.33203125" customWidth="1"/>
    <col min="2" max="2" width="3" customWidth="1"/>
    <col min="3" max="3" width="7.1640625" customWidth="1"/>
    <col min="4" max="4" width="10.1640625" style="19" customWidth="1"/>
    <col min="5" max="5" width="9" style="19" customWidth="1"/>
    <col min="6" max="6" width="13.83203125" style="19" customWidth="1"/>
    <col min="7" max="7" width="3.83203125" style="19" customWidth="1"/>
    <col min="8" max="8" width="12.6640625" style="19" customWidth="1"/>
    <col min="9" max="9" width="15.1640625" style="19" customWidth="1"/>
    <col min="10" max="10" width="5.83203125" style="19" customWidth="1"/>
    <col min="11" max="11" width="6.6640625" style="19" customWidth="1"/>
    <col min="12" max="12" width="9.6640625" style="19" customWidth="1"/>
    <col min="13" max="13" width="9.1640625" style="19" customWidth="1"/>
    <col min="14" max="14" width="0.83203125" customWidth="1"/>
    <col min="15" max="15" width="13.1640625" customWidth="1"/>
    <col min="16" max="16" width="4.83203125" customWidth="1"/>
    <col min="17" max="17" width="9.1640625" customWidth="1"/>
    <col min="18" max="18" width="0.83203125" customWidth="1"/>
    <col min="19" max="19" width="12.6640625" customWidth="1"/>
    <col min="20" max="20" width="2.83203125" customWidth="1"/>
    <col min="21" max="21" width="20.6640625" customWidth="1"/>
    <col min="22" max="22" width="16.1640625" customWidth="1"/>
    <col min="23" max="23" width="3.6640625" customWidth="1"/>
    <col min="24" max="24" width="4.33203125" customWidth="1"/>
    <col min="25" max="25" width="9.6640625" customWidth="1"/>
    <col min="26" max="26" width="11.6640625" customWidth="1"/>
    <col min="27" max="27" width="15.1640625" customWidth="1"/>
    <col min="28" max="28" width="17" customWidth="1"/>
    <col min="29" max="29" width="18.33203125" customWidth="1"/>
  </cols>
  <sheetData>
    <row r="1" spans="1:39" ht="39.75" customHeight="1" thickBot="1" x14ac:dyDescent="0.25">
      <c r="A1" s="1"/>
      <c r="B1" s="231" t="s">
        <v>24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 x14ac:dyDescent="0.15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15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7" x14ac:dyDescent="0.2">
      <c r="A4" s="5"/>
      <c r="B4" s="233"/>
      <c r="C4" s="235" t="s">
        <v>0</v>
      </c>
      <c r="D4" s="236"/>
      <c r="E4" s="54"/>
      <c r="F4" s="55"/>
      <c r="G4" s="85"/>
      <c r="H4" s="235" t="s">
        <v>39</v>
      </c>
      <c r="I4" s="236"/>
      <c r="J4" s="236"/>
      <c r="K4" s="47"/>
      <c r="L4" s="52"/>
      <c r="M4" s="235" t="s">
        <v>1</v>
      </c>
      <c r="N4" s="236"/>
      <c r="O4" s="236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3">
      <c r="A5" s="1"/>
      <c r="B5" s="234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" customHeight="1" thickBot="1" x14ac:dyDescent="0.25">
      <c r="A6" s="5"/>
      <c r="B6" s="234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37">
        <f>COUNTIF(I17:I53,"IN_PROGRESS")</f>
        <v>0</v>
      </c>
      <c r="I6" s="237">
        <f>COUNTIF(I17:I53,"ON_HOLD")</f>
        <v>2</v>
      </c>
      <c r="J6" s="237">
        <f>COUNTIF(I17:I53,"CANCELLED")</f>
        <v>0</v>
      </c>
      <c r="K6" s="238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41"/>
      <c r="Z6" s="242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4">
      <c r="A7" s="5"/>
      <c r="B7" s="234"/>
      <c r="C7" s="47"/>
      <c r="D7" s="59"/>
      <c r="E7" s="91"/>
      <c r="F7" s="91"/>
      <c r="G7" s="87"/>
      <c r="H7" s="238"/>
      <c r="I7" s="238"/>
      <c r="J7" s="238"/>
      <c r="K7" s="238"/>
      <c r="L7" s="63"/>
      <c r="M7" s="243" t="s">
        <v>31</v>
      </c>
      <c r="N7" s="238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8" thickBot="1" x14ac:dyDescent="0.25">
      <c r="A8" s="1"/>
      <c r="B8" s="234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44" t="s">
        <v>42</v>
      </c>
      <c r="K8" s="238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25">
      <c r="A9" s="5"/>
      <c r="B9" s="234"/>
      <c r="C9" s="59"/>
      <c r="D9" s="59"/>
      <c r="E9" s="59"/>
      <c r="F9" s="59"/>
      <c r="G9" s="89"/>
      <c r="H9" s="245"/>
      <c r="I9" s="247"/>
      <c r="J9" s="238"/>
      <c r="K9" s="238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25">
      <c r="A10" s="5"/>
      <c r="B10" s="234"/>
      <c r="C10" s="59"/>
      <c r="D10" s="72"/>
      <c r="E10" s="72"/>
      <c r="F10" s="72"/>
      <c r="G10" s="90"/>
      <c r="H10" s="246"/>
      <c r="I10" s="238"/>
      <c r="J10" s="238"/>
      <c r="K10" s="238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48"/>
      <c r="Z10" s="249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25">
      <c r="A11" s="1"/>
      <c r="B11" s="234"/>
      <c r="C11" s="72"/>
      <c r="D11" s="53"/>
      <c r="E11" s="53"/>
      <c r="F11" s="53"/>
      <c r="G11" s="86"/>
      <c r="H11" s="246"/>
      <c r="I11" s="238"/>
      <c r="J11" s="238"/>
      <c r="K11" s="238"/>
      <c r="L11" s="61"/>
      <c r="M11" s="61"/>
      <c r="N11" s="77"/>
      <c r="O11" s="73"/>
      <c r="P11" s="77"/>
      <c r="Q11" s="61"/>
      <c r="R11" s="47"/>
      <c r="S11" s="60"/>
      <c r="T11" s="47"/>
      <c r="U11" s="250" t="s">
        <v>49</v>
      </c>
      <c r="V11" s="250"/>
      <c r="W11" s="16"/>
      <c r="X11" s="1"/>
      <c r="Y11" s="242"/>
      <c r="Z11" s="242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25">
      <c r="A12" s="5"/>
      <c r="B12" s="234"/>
      <c r="C12" s="53"/>
      <c r="D12" s="53"/>
      <c r="E12" s="53"/>
      <c r="F12" s="53"/>
      <c r="G12" s="90"/>
      <c r="H12" s="246"/>
      <c r="I12" s="238"/>
      <c r="J12" s="238"/>
      <c r="K12" s="238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51"/>
      <c r="V12" s="251"/>
      <c r="W12" s="15"/>
      <c r="X12" s="1"/>
      <c r="Y12" s="242"/>
      <c r="Z12" s="242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">
      <c r="A13" s="5"/>
      <c r="B13" s="234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42"/>
      <c r="Z13" s="242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" customHeight="1" thickBot="1" x14ac:dyDescent="0.2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9" customHeight="1" thickTop="1" thickBot="1" x14ac:dyDescent="0.2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5" thickTop="1" thickBot="1" x14ac:dyDescent="0.2">
      <c r="A16" s="5"/>
      <c r="B16" s="44"/>
      <c r="C16" s="45"/>
      <c r="D16" s="239" t="s">
        <v>27</v>
      </c>
      <c r="E16" s="240"/>
      <c r="F16" s="240"/>
      <c r="G16" s="45"/>
      <c r="H16" s="45" t="s">
        <v>28</v>
      </c>
      <c r="I16" s="239" t="s">
        <v>29</v>
      </c>
      <c r="J16" s="239"/>
      <c r="K16" s="45" t="s">
        <v>30</v>
      </c>
      <c r="L16" s="45"/>
      <c r="M16" s="45" t="s">
        <v>54</v>
      </c>
      <c r="N16" s="252" t="s">
        <v>13</v>
      </c>
      <c r="O16" s="252"/>
      <c r="P16" s="252"/>
      <c r="Q16" s="252"/>
      <c r="R16" s="252"/>
      <c r="S16" s="252"/>
      <c r="T16" s="252"/>
      <c r="U16" s="252"/>
      <c r="V16" s="252"/>
      <c r="W16" s="253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">
      <c r="A17" s="35"/>
      <c r="B17" s="229"/>
      <c r="C17" s="230"/>
      <c r="D17" s="254" t="s">
        <v>26</v>
      </c>
      <c r="E17" s="255"/>
      <c r="F17" s="255"/>
      <c r="G17" s="256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57">
        <v>45606</v>
      </c>
      <c r="L17" s="258"/>
      <c r="M17" s="40">
        <f t="shared" ref="M17:M61" ca="1" si="0">IF(K17="","",_xlfn.DAYS(K17,TODAY()))</f>
        <v>-23</v>
      </c>
      <c r="N17" s="218"/>
      <c r="O17" s="219"/>
      <c r="P17" s="266"/>
      <c r="Q17" s="266"/>
      <c r="R17" s="266"/>
      <c r="S17" s="266"/>
      <c r="T17" s="266"/>
      <c r="U17" s="266"/>
      <c r="V17" s="266"/>
      <c r="W17" s="267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">
      <c r="A18" s="35"/>
      <c r="B18" s="229"/>
      <c r="C18" s="230"/>
      <c r="D18" s="259" t="s">
        <v>44</v>
      </c>
      <c r="E18" s="228"/>
      <c r="F18" s="228"/>
      <c r="G18" s="226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25">
        <v>45619</v>
      </c>
      <c r="L18" s="226"/>
      <c r="M18" s="40">
        <f t="shared" ca="1" si="0"/>
        <v>-10</v>
      </c>
      <c r="N18" s="220"/>
      <c r="O18" s="215"/>
      <c r="P18" s="223"/>
      <c r="Q18" s="223"/>
      <c r="R18" s="223"/>
      <c r="S18" s="223"/>
      <c r="T18" s="223"/>
      <c r="U18" s="223"/>
      <c r="V18" s="223"/>
      <c r="W18" s="224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">
      <c r="A19" s="35"/>
      <c r="B19" s="229"/>
      <c r="C19" s="230"/>
      <c r="D19" s="227" t="s">
        <v>45</v>
      </c>
      <c r="E19" s="228"/>
      <c r="F19" s="228"/>
      <c r="G19" s="226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25">
        <v>45604</v>
      </c>
      <c r="L19" s="226"/>
      <c r="M19" s="94">
        <f t="shared" ca="1" si="0"/>
        <v>-25</v>
      </c>
      <c r="N19" s="214"/>
      <c r="O19" s="215"/>
      <c r="P19" s="223"/>
      <c r="Q19" s="223"/>
      <c r="R19" s="223"/>
      <c r="S19" s="223"/>
      <c r="T19" s="223"/>
      <c r="U19" s="223"/>
      <c r="V19" s="223"/>
      <c r="W19" s="224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">
      <c r="A20" s="35"/>
      <c r="B20" s="229"/>
      <c r="C20" s="230"/>
      <c r="D20" s="227" t="s">
        <v>46</v>
      </c>
      <c r="E20" s="228"/>
      <c r="F20" s="228"/>
      <c r="G20" s="226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25">
        <v>45616</v>
      </c>
      <c r="L20" s="226"/>
      <c r="M20" s="40">
        <f t="shared" ca="1" si="0"/>
        <v>-13</v>
      </c>
      <c r="N20" s="214"/>
      <c r="O20" s="215"/>
      <c r="P20" s="223"/>
      <c r="Q20" s="223"/>
      <c r="R20" s="223"/>
      <c r="S20" s="223"/>
      <c r="T20" s="223"/>
      <c r="U20" s="223"/>
      <c r="V20" s="223"/>
      <c r="W20" s="224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">
      <c r="A21" s="35"/>
      <c r="B21" s="229"/>
      <c r="C21" s="230"/>
      <c r="D21" s="227" t="s">
        <v>47</v>
      </c>
      <c r="E21" s="228"/>
      <c r="F21" s="228"/>
      <c r="G21" s="226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25">
        <v>45618</v>
      </c>
      <c r="L21" s="226"/>
      <c r="M21" s="40">
        <f t="shared" ca="1" si="0"/>
        <v>-11</v>
      </c>
      <c r="N21" s="214"/>
      <c r="O21" s="215"/>
      <c r="P21" s="223"/>
      <c r="Q21" s="223"/>
      <c r="R21" s="223"/>
      <c r="S21" s="223"/>
      <c r="T21" s="223"/>
      <c r="U21" s="223"/>
      <c r="V21" s="223"/>
      <c r="W21" s="224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">
      <c r="A22" s="35"/>
      <c r="B22" s="229"/>
      <c r="C22" s="263"/>
      <c r="D22" s="227" t="s">
        <v>48</v>
      </c>
      <c r="E22" s="261"/>
      <c r="F22" s="261"/>
      <c r="G22" s="262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25">
        <v>45624</v>
      </c>
      <c r="L22" s="260"/>
      <c r="M22" s="40">
        <f t="shared" ca="1" si="0"/>
        <v>-5</v>
      </c>
      <c r="N22" s="214"/>
      <c r="O22" s="215"/>
      <c r="P22" s="223"/>
      <c r="Q22" s="223"/>
      <c r="R22" s="223"/>
      <c r="S22" s="223"/>
      <c r="T22" s="223"/>
      <c r="U22" s="223"/>
      <c r="V22" s="223"/>
      <c r="W22" s="224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">
      <c r="A23" s="35"/>
      <c r="B23" s="229"/>
      <c r="C23" s="230"/>
      <c r="D23" s="227" t="s">
        <v>50</v>
      </c>
      <c r="E23" s="228"/>
      <c r="F23" s="228"/>
      <c r="G23" s="226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25">
        <v>45615</v>
      </c>
      <c r="L23" s="226"/>
      <c r="M23" s="40">
        <f t="shared" ca="1" si="0"/>
        <v>-14</v>
      </c>
      <c r="N23" s="214"/>
      <c r="O23" s="215"/>
      <c r="P23" s="223"/>
      <c r="Q23" s="223"/>
      <c r="R23" s="223"/>
      <c r="S23" s="223"/>
      <c r="T23" s="223"/>
      <c r="U23" s="223"/>
      <c r="V23" s="223"/>
      <c r="W23" s="224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">
      <c r="A24" s="35"/>
      <c r="B24" s="229"/>
      <c r="C24" s="230"/>
      <c r="D24" s="227" t="s">
        <v>51</v>
      </c>
      <c r="E24" s="228"/>
      <c r="F24" s="228"/>
      <c r="G24" s="226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25">
        <v>45626</v>
      </c>
      <c r="L24" s="226"/>
      <c r="M24" s="40">
        <f t="shared" ca="1" si="0"/>
        <v>-3</v>
      </c>
      <c r="N24" s="214"/>
      <c r="O24" s="215"/>
      <c r="P24" s="223"/>
      <c r="Q24" s="223"/>
      <c r="R24" s="223"/>
      <c r="S24" s="223"/>
      <c r="T24" s="223"/>
      <c r="U24" s="223"/>
      <c r="V24" s="223"/>
      <c r="W24" s="224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">
      <c r="A25" s="35"/>
      <c r="B25" s="229"/>
      <c r="C25" s="230"/>
      <c r="D25" s="227" t="s">
        <v>52</v>
      </c>
      <c r="E25" s="228"/>
      <c r="F25" s="228"/>
      <c r="G25" s="226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25">
        <v>45557</v>
      </c>
      <c r="L25" s="226"/>
      <c r="M25" s="40">
        <f t="shared" ca="1" si="0"/>
        <v>-72</v>
      </c>
      <c r="N25" s="214"/>
      <c r="O25" s="215"/>
      <c r="P25" s="223"/>
      <c r="Q25" s="223"/>
      <c r="R25" s="223"/>
      <c r="S25" s="223"/>
      <c r="T25" s="223"/>
      <c r="U25" s="223"/>
      <c r="V25" s="223"/>
      <c r="W25" s="224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">
      <c r="A26" s="35"/>
      <c r="B26" s="229"/>
      <c r="C26" s="230"/>
      <c r="D26" s="227" t="s">
        <v>53</v>
      </c>
      <c r="E26" s="228"/>
      <c r="F26" s="228"/>
      <c r="G26" s="226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25">
        <v>45673</v>
      </c>
      <c r="L26" s="226"/>
      <c r="M26" s="40">
        <f t="shared" ca="1" si="0"/>
        <v>44</v>
      </c>
      <c r="N26" s="214"/>
      <c r="O26" s="215"/>
      <c r="P26" s="223"/>
      <c r="Q26" s="223"/>
      <c r="R26" s="223"/>
      <c r="S26" s="223"/>
      <c r="T26" s="223"/>
      <c r="U26" s="223"/>
      <c r="V26" s="223"/>
      <c r="W26" s="224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">
      <c r="A27" s="35"/>
      <c r="B27" s="229"/>
      <c r="C27" s="230"/>
      <c r="D27" s="227" t="s">
        <v>57</v>
      </c>
      <c r="E27" s="228"/>
      <c r="F27" s="228"/>
      <c r="G27" s="226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25">
        <v>45614</v>
      </c>
      <c r="L27" s="226"/>
      <c r="M27" s="40">
        <f t="shared" ca="1" si="0"/>
        <v>-15</v>
      </c>
      <c r="N27" s="214"/>
      <c r="O27" s="215"/>
      <c r="P27" s="223"/>
      <c r="Q27" s="223"/>
      <c r="R27" s="223"/>
      <c r="S27" s="223"/>
      <c r="T27" s="223"/>
      <c r="U27" s="223"/>
      <c r="V27" s="223"/>
      <c r="W27" s="224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">
      <c r="A28" s="35"/>
      <c r="B28" s="229"/>
      <c r="C28" s="230"/>
      <c r="D28" s="227" t="s">
        <v>57</v>
      </c>
      <c r="E28" s="228"/>
      <c r="F28" s="228"/>
      <c r="G28" s="226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25">
        <v>45614</v>
      </c>
      <c r="L28" s="226"/>
      <c r="M28" s="40">
        <f t="shared" ca="1" si="0"/>
        <v>-15</v>
      </c>
      <c r="N28" s="214"/>
      <c r="O28" s="215"/>
      <c r="P28" s="223"/>
      <c r="Q28" s="223"/>
      <c r="R28" s="223"/>
      <c r="S28" s="223"/>
      <c r="T28" s="223"/>
      <c r="U28" s="223"/>
      <c r="V28" s="223"/>
      <c r="W28" s="224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">
      <c r="A29" s="35"/>
      <c r="B29" s="229"/>
      <c r="C29" s="230"/>
      <c r="D29" s="227"/>
      <c r="E29" s="228"/>
      <c r="F29" s="228"/>
      <c r="G29" s="226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25"/>
      <c r="L29" s="226"/>
      <c r="M29" s="40" t="str">
        <f t="shared" ca="1" si="0"/>
        <v/>
      </c>
      <c r="N29" s="214"/>
      <c r="O29" s="215"/>
      <c r="P29" s="223"/>
      <c r="Q29" s="223"/>
      <c r="R29" s="223"/>
      <c r="S29" s="223"/>
      <c r="T29" s="223"/>
      <c r="U29" s="223"/>
      <c r="V29" s="223"/>
      <c r="W29" s="224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">
      <c r="A30" s="35"/>
      <c r="B30" s="229"/>
      <c r="C30" s="230"/>
      <c r="D30" s="227"/>
      <c r="E30" s="228"/>
      <c r="F30" s="228"/>
      <c r="G30" s="226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25"/>
      <c r="L30" s="226"/>
      <c r="M30" s="40" t="str">
        <f t="shared" ca="1" si="0"/>
        <v/>
      </c>
      <c r="N30" s="214"/>
      <c r="O30" s="215"/>
      <c r="P30" s="223"/>
      <c r="Q30" s="223"/>
      <c r="R30" s="223"/>
      <c r="S30" s="223"/>
      <c r="T30" s="223"/>
      <c r="U30" s="223"/>
      <c r="V30" s="223"/>
      <c r="W30" s="224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">
      <c r="A31" s="35"/>
      <c r="B31" s="229"/>
      <c r="C31" s="230"/>
      <c r="D31" s="227"/>
      <c r="E31" s="228"/>
      <c r="F31" s="228"/>
      <c r="G31" s="226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25"/>
      <c r="L31" s="226"/>
      <c r="M31" s="40" t="str">
        <f t="shared" ca="1" si="0"/>
        <v/>
      </c>
      <c r="N31" s="214"/>
      <c r="O31" s="215"/>
      <c r="P31" s="223"/>
      <c r="Q31" s="223"/>
      <c r="R31" s="223"/>
      <c r="S31" s="223"/>
      <c r="T31" s="223"/>
      <c r="U31" s="223"/>
      <c r="V31" s="223"/>
      <c r="W31" s="224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">
      <c r="A32" s="35"/>
      <c r="B32" s="229"/>
      <c r="C32" s="230"/>
      <c r="D32" s="227"/>
      <c r="E32" s="228"/>
      <c r="F32" s="228"/>
      <c r="G32" s="226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25"/>
      <c r="L32" s="226"/>
      <c r="M32" s="40" t="str">
        <f t="shared" ca="1" si="0"/>
        <v/>
      </c>
      <c r="N32" s="214"/>
      <c r="O32" s="215"/>
      <c r="P32" s="223"/>
      <c r="Q32" s="223"/>
      <c r="R32" s="223"/>
      <c r="S32" s="223"/>
      <c r="T32" s="223"/>
      <c r="U32" s="223"/>
      <c r="V32" s="223"/>
      <c r="W32" s="224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">
      <c r="A33" s="35"/>
      <c r="B33" s="229"/>
      <c r="C33" s="230"/>
      <c r="D33" s="227"/>
      <c r="E33" s="228"/>
      <c r="F33" s="228"/>
      <c r="G33" s="226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25"/>
      <c r="L33" s="226"/>
      <c r="M33" s="40" t="str">
        <f t="shared" ca="1" si="0"/>
        <v/>
      </c>
      <c r="N33" s="214"/>
      <c r="O33" s="215"/>
      <c r="P33" s="223"/>
      <c r="Q33" s="223"/>
      <c r="R33" s="223"/>
      <c r="S33" s="223"/>
      <c r="T33" s="223"/>
      <c r="U33" s="223"/>
      <c r="V33" s="223"/>
      <c r="W33" s="224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">
      <c r="A34" s="35"/>
      <c r="B34" s="229"/>
      <c r="C34" s="230"/>
      <c r="D34" s="227"/>
      <c r="E34" s="228"/>
      <c r="F34" s="228"/>
      <c r="G34" s="226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25"/>
      <c r="L34" s="226"/>
      <c r="M34" s="40" t="str">
        <f t="shared" ca="1" si="0"/>
        <v/>
      </c>
      <c r="N34" s="214"/>
      <c r="O34" s="215"/>
      <c r="P34" s="223"/>
      <c r="Q34" s="223"/>
      <c r="R34" s="223"/>
      <c r="S34" s="223"/>
      <c r="T34" s="223"/>
      <c r="U34" s="223"/>
      <c r="V34" s="223"/>
      <c r="W34" s="224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">
      <c r="A35" s="35"/>
      <c r="B35" s="229"/>
      <c r="C35" s="230"/>
      <c r="D35" s="227"/>
      <c r="E35" s="228"/>
      <c r="F35" s="228"/>
      <c r="G35" s="226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25"/>
      <c r="L35" s="226"/>
      <c r="M35" s="40" t="str">
        <f t="shared" ca="1" si="0"/>
        <v/>
      </c>
      <c r="N35" s="214"/>
      <c r="O35" s="215"/>
      <c r="P35" s="223"/>
      <c r="Q35" s="223"/>
      <c r="R35" s="223"/>
      <c r="S35" s="223"/>
      <c r="T35" s="223"/>
      <c r="U35" s="223"/>
      <c r="V35" s="223"/>
      <c r="W35" s="224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">
      <c r="A36" s="35"/>
      <c r="B36" s="229"/>
      <c r="C36" s="230"/>
      <c r="D36" s="227"/>
      <c r="E36" s="228"/>
      <c r="F36" s="228"/>
      <c r="G36" s="226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25"/>
      <c r="L36" s="226"/>
      <c r="M36" s="40" t="str">
        <f t="shared" ca="1" si="0"/>
        <v/>
      </c>
      <c r="N36" s="214"/>
      <c r="O36" s="215"/>
      <c r="P36" s="223"/>
      <c r="Q36" s="223"/>
      <c r="R36" s="223"/>
      <c r="S36" s="223"/>
      <c r="T36" s="223"/>
      <c r="U36" s="223"/>
      <c r="V36" s="223"/>
      <c r="W36" s="224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">
      <c r="A37" s="35"/>
      <c r="B37" s="229"/>
      <c r="C37" s="230"/>
      <c r="D37" s="227"/>
      <c r="E37" s="228"/>
      <c r="F37" s="228"/>
      <c r="G37" s="226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25"/>
      <c r="L37" s="226"/>
      <c r="M37" s="40" t="str">
        <f t="shared" ca="1" si="0"/>
        <v/>
      </c>
      <c r="N37" s="214"/>
      <c r="O37" s="215"/>
      <c r="P37" s="223"/>
      <c r="Q37" s="223"/>
      <c r="R37" s="223"/>
      <c r="S37" s="223"/>
      <c r="T37" s="223"/>
      <c r="U37" s="223"/>
      <c r="V37" s="223"/>
      <c r="W37" s="224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">
      <c r="A38" s="35"/>
      <c r="B38" s="229"/>
      <c r="C38" s="230"/>
      <c r="D38" s="227"/>
      <c r="E38" s="228"/>
      <c r="F38" s="228"/>
      <c r="G38" s="226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25"/>
      <c r="L38" s="226"/>
      <c r="M38" s="40" t="str">
        <f t="shared" ca="1" si="0"/>
        <v/>
      </c>
      <c r="N38" s="214"/>
      <c r="O38" s="215"/>
      <c r="P38" s="223"/>
      <c r="Q38" s="223"/>
      <c r="R38" s="223"/>
      <c r="S38" s="223"/>
      <c r="T38" s="223"/>
      <c r="U38" s="223"/>
      <c r="V38" s="223"/>
      <c r="W38" s="224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">
      <c r="A39" s="35"/>
      <c r="B39" s="229"/>
      <c r="C39" s="230"/>
      <c r="D39" s="227"/>
      <c r="E39" s="228"/>
      <c r="F39" s="228"/>
      <c r="G39" s="226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25"/>
      <c r="L39" s="226"/>
      <c r="M39" s="40" t="str">
        <f t="shared" ca="1" si="0"/>
        <v/>
      </c>
      <c r="N39" s="214"/>
      <c r="O39" s="215"/>
      <c r="P39" s="223"/>
      <c r="Q39" s="223"/>
      <c r="R39" s="223"/>
      <c r="S39" s="223"/>
      <c r="T39" s="223"/>
      <c r="U39" s="223"/>
      <c r="V39" s="223"/>
      <c r="W39" s="224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">
      <c r="A40" s="35"/>
      <c r="B40" s="229"/>
      <c r="C40" s="230"/>
      <c r="D40" s="227"/>
      <c r="E40" s="228"/>
      <c r="F40" s="228"/>
      <c r="G40" s="226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25"/>
      <c r="L40" s="226"/>
      <c r="M40" s="40" t="str">
        <f t="shared" ca="1" si="0"/>
        <v/>
      </c>
      <c r="N40" s="214"/>
      <c r="O40" s="215"/>
      <c r="P40" s="223"/>
      <c r="Q40" s="223"/>
      <c r="R40" s="223"/>
      <c r="S40" s="223"/>
      <c r="T40" s="223"/>
      <c r="U40" s="223"/>
      <c r="V40" s="223"/>
      <c r="W40" s="224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">
      <c r="A41" s="35"/>
      <c r="B41" s="229"/>
      <c r="C41" s="230"/>
      <c r="D41" s="227"/>
      <c r="E41" s="228"/>
      <c r="F41" s="228"/>
      <c r="G41" s="226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25"/>
      <c r="L41" s="226"/>
      <c r="M41" s="40" t="str">
        <f t="shared" ca="1" si="0"/>
        <v/>
      </c>
      <c r="N41" s="214"/>
      <c r="O41" s="215"/>
      <c r="P41" s="223"/>
      <c r="Q41" s="223"/>
      <c r="R41" s="223"/>
      <c r="S41" s="223"/>
      <c r="T41" s="223"/>
      <c r="U41" s="223"/>
      <c r="V41" s="223"/>
      <c r="W41" s="224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">
      <c r="A42" s="35"/>
      <c r="B42" s="229"/>
      <c r="C42" s="230"/>
      <c r="D42" s="227"/>
      <c r="E42" s="228"/>
      <c r="F42" s="228"/>
      <c r="G42" s="226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25"/>
      <c r="L42" s="226"/>
      <c r="M42" s="40" t="str">
        <f t="shared" ca="1" si="0"/>
        <v/>
      </c>
      <c r="N42" s="214"/>
      <c r="O42" s="215"/>
      <c r="P42" s="223"/>
      <c r="Q42" s="223"/>
      <c r="R42" s="223"/>
      <c r="S42" s="223"/>
      <c r="T42" s="223"/>
      <c r="U42" s="223"/>
      <c r="V42" s="223"/>
      <c r="W42" s="224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">
      <c r="A43" s="35"/>
      <c r="B43" s="229"/>
      <c r="C43" s="230"/>
      <c r="D43" s="227"/>
      <c r="E43" s="228"/>
      <c r="F43" s="228"/>
      <c r="G43" s="226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25"/>
      <c r="L43" s="226"/>
      <c r="M43" s="40" t="str">
        <f t="shared" ca="1" si="0"/>
        <v/>
      </c>
      <c r="N43" s="214"/>
      <c r="O43" s="215"/>
      <c r="P43" s="223"/>
      <c r="Q43" s="223"/>
      <c r="R43" s="223"/>
      <c r="S43" s="223"/>
      <c r="T43" s="223"/>
      <c r="U43" s="223"/>
      <c r="V43" s="223"/>
      <c r="W43" s="224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">
      <c r="A44" s="35"/>
      <c r="B44" s="229"/>
      <c r="C44" s="230"/>
      <c r="D44" s="227"/>
      <c r="E44" s="228"/>
      <c r="F44" s="228"/>
      <c r="G44" s="226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25"/>
      <c r="L44" s="226"/>
      <c r="M44" s="40" t="str">
        <f t="shared" ca="1" si="0"/>
        <v/>
      </c>
      <c r="N44" s="214"/>
      <c r="O44" s="215"/>
      <c r="P44" s="223"/>
      <c r="Q44" s="223"/>
      <c r="R44" s="223"/>
      <c r="S44" s="223"/>
      <c r="T44" s="223"/>
      <c r="U44" s="223"/>
      <c r="V44" s="223"/>
      <c r="W44" s="224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">
      <c r="A45" s="5"/>
      <c r="B45" s="229"/>
      <c r="C45" s="230"/>
      <c r="D45" s="227"/>
      <c r="E45" s="228"/>
      <c r="F45" s="228"/>
      <c r="G45" s="226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25"/>
      <c r="L45" s="226"/>
      <c r="M45" s="40" t="str">
        <f t="shared" ca="1" si="0"/>
        <v/>
      </c>
      <c r="N45" s="214"/>
      <c r="O45" s="215"/>
      <c r="P45" s="223"/>
      <c r="Q45" s="223"/>
      <c r="R45" s="223"/>
      <c r="S45" s="223"/>
      <c r="T45" s="223"/>
      <c r="U45" s="223"/>
      <c r="V45" s="223"/>
      <c r="W45" s="224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">
      <c r="A46" s="5"/>
      <c r="B46" s="229"/>
      <c r="C46" s="230"/>
      <c r="D46" s="227"/>
      <c r="E46" s="228"/>
      <c r="F46" s="228"/>
      <c r="G46" s="226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25"/>
      <c r="L46" s="226"/>
      <c r="M46" s="40" t="str">
        <f t="shared" ca="1" si="0"/>
        <v/>
      </c>
      <c r="N46" s="214"/>
      <c r="O46" s="215"/>
      <c r="P46" s="223"/>
      <c r="Q46" s="223"/>
      <c r="R46" s="223"/>
      <c r="S46" s="223"/>
      <c r="T46" s="223"/>
      <c r="U46" s="223"/>
      <c r="V46" s="223"/>
      <c r="W46" s="224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">
      <c r="A47" s="5"/>
      <c r="B47" s="229"/>
      <c r="C47" s="230"/>
      <c r="D47" s="227"/>
      <c r="E47" s="228"/>
      <c r="F47" s="228"/>
      <c r="G47" s="226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25"/>
      <c r="L47" s="226"/>
      <c r="M47" s="40" t="str">
        <f t="shared" ca="1" si="0"/>
        <v/>
      </c>
      <c r="N47" s="214"/>
      <c r="O47" s="215"/>
      <c r="P47" s="223"/>
      <c r="Q47" s="223"/>
      <c r="R47" s="223"/>
      <c r="S47" s="223"/>
      <c r="T47" s="223"/>
      <c r="U47" s="223"/>
      <c r="V47" s="223"/>
      <c r="W47" s="224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">
      <c r="A48" s="5"/>
      <c r="B48" s="229"/>
      <c r="C48" s="230"/>
      <c r="D48" s="227"/>
      <c r="E48" s="228"/>
      <c r="F48" s="228"/>
      <c r="G48" s="226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25"/>
      <c r="L48" s="226"/>
      <c r="M48" s="40" t="str">
        <f t="shared" ca="1" si="0"/>
        <v/>
      </c>
      <c r="N48" s="214"/>
      <c r="O48" s="215"/>
      <c r="P48" s="223"/>
      <c r="Q48" s="223"/>
      <c r="R48" s="223"/>
      <c r="S48" s="223"/>
      <c r="T48" s="223"/>
      <c r="U48" s="223"/>
      <c r="V48" s="223"/>
      <c r="W48" s="224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">
      <c r="A49" s="5"/>
      <c r="B49" s="229"/>
      <c r="C49" s="230"/>
      <c r="D49" s="227"/>
      <c r="E49" s="228"/>
      <c r="F49" s="228"/>
      <c r="G49" s="226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25"/>
      <c r="L49" s="226"/>
      <c r="M49" s="40" t="str">
        <f t="shared" ca="1" si="0"/>
        <v/>
      </c>
      <c r="N49" s="214"/>
      <c r="O49" s="215"/>
      <c r="P49" s="223"/>
      <c r="Q49" s="223"/>
      <c r="R49" s="223"/>
      <c r="S49" s="223"/>
      <c r="T49" s="223"/>
      <c r="U49" s="223"/>
      <c r="V49" s="223"/>
      <c r="W49" s="224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">
      <c r="A50" s="5"/>
      <c r="B50" s="229"/>
      <c r="C50" s="230"/>
      <c r="D50" s="227"/>
      <c r="E50" s="228"/>
      <c r="F50" s="228"/>
      <c r="G50" s="226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25"/>
      <c r="L50" s="226"/>
      <c r="M50" s="40" t="str">
        <f t="shared" ca="1" si="0"/>
        <v/>
      </c>
      <c r="N50" s="214"/>
      <c r="O50" s="215"/>
      <c r="P50" s="223"/>
      <c r="Q50" s="223"/>
      <c r="R50" s="223"/>
      <c r="S50" s="223"/>
      <c r="T50" s="223"/>
      <c r="U50" s="223"/>
      <c r="V50" s="223"/>
      <c r="W50" s="224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">
      <c r="A51" s="5"/>
      <c r="B51" s="229"/>
      <c r="C51" s="230"/>
      <c r="D51" s="227"/>
      <c r="E51" s="228"/>
      <c r="F51" s="228"/>
      <c r="G51" s="226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25"/>
      <c r="L51" s="226"/>
      <c r="M51" s="40" t="str">
        <f t="shared" ca="1" si="0"/>
        <v/>
      </c>
      <c r="N51" s="214"/>
      <c r="O51" s="215"/>
      <c r="P51" s="223"/>
      <c r="Q51" s="223"/>
      <c r="R51" s="223"/>
      <c r="S51" s="223"/>
      <c r="T51" s="223"/>
      <c r="U51" s="223"/>
      <c r="V51" s="223"/>
      <c r="W51" s="224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">
      <c r="A52" s="5"/>
      <c r="B52" s="229"/>
      <c r="C52" s="230"/>
      <c r="D52" s="227"/>
      <c r="E52" s="228"/>
      <c r="F52" s="228"/>
      <c r="G52" s="226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25"/>
      <c r="L52" s="226"/>
      <c r="M52" s="40" t="str">
        <f t="shared" ca="1" si="0"/>
        <v/>
      </c>
      <c r="N52" s="214"/>
      <c r="O52" s="215"/>
      <c r="P52" s="223"/>
      <c r="Q52" s="223"/>
      <c r="R52" s="223"/>
      <c r="S52" s="223"/>
      <c r="T52" s="223"/>
      <c r="U52" s="223"/>
      <c r="V52" s="223"/>
      <c r="W52" s="224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25">
      <c r="A53" s="5"/>
      <c r="B53" s="229"/>
      <c r="C53" s="230"/>
      <c r="D53" s="264"/>
      <c r="E53" s="270"/>
      <c r="F53" s="270"/>
      <c r="G53" s="265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68"/>
      <c r="L53" s="269"/>
      <c r="M53" s="40" t="str">
        <f t="shared" ca="1" si="0"/>
        <v/>
      </c>
      <c r="N53" s="214"/>
      <c r="O53" s="215"/>
      <c r="P53" s="223"/>
      <c r="Q53" s="223"/>
      <c r="R53" s="223"/>
      <c r="S53" s="223"/>
      <c r="T53" s="223"/>
      <c r="U53" s="223"/>
      <c r="V53" s="223"/>
      <c r="W53" s="224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">
      <c r="A54" s="5"/>
      <c r="B54" s="229"/>
      <c r="C54" s="230"/>
      <c r="M54" s="40" t="str">
        <f t="shared" ca="1" si="0"/>
        <v/>
      </c>
      <c r="N54" s="214"/>
      <c r="O54" s="215"/>
      <c r="P54" s="223"/>
      <c r="Q54" s="223"/>
      <c r="R54" s="223"/>
      <c r="S54" s="223"/>
      <c r="T54" s="223"/>
      <c r="U54" s="223"/>
      <c r="V54" s="223"/>
      <c r="W54" s="224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">
      <c r="A55" s="5"/>
      <c r="B55" s="229"/>
      <c r="C55" s="230"/>
      <c r="M55" s="40" t="str">
        <f t="shared" ca="1" si="0"/>
        <v/>
      </c>
      <c r="N55" s="214"/>
      <c r="O55" s="215"/>
      <c r="P55" s="223"/>
      <c r="Q55" s="223"/>
      <c r="R55" s="223"/>
      <c r="S55" s="223"/>
      <c r="T55" s="223"/>
      <c r="U55" s="223"/>
      <c r="V55" s="223"/>
      <c r="W55" s="224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">
      <c r="A56" s="5"/>
      <c r="B56" s="229"/>
      <c r="C56" s="230"/>
      <c r="M56" s="40" t="str">
        <f t="shared" ca="1" si="0"/>
        <v/>
      </c>
      <c r="N56" s="214"/>
      <c r="O56" s="215"/>
      <c r="P56" s="223"/>
      <c r="Q56" s="223"/>
      <c r="R56" s="223"/>
      <c r="S56" s="223"/>
      <c r="T56" s="223"/>
      <c r="U56" s="223"/>
      <c r="V56" s="223"/>
      <c r="W56" s="224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">
      <c r="A57" s="5"/>
      <c r="B57" s="229"/>
      <c r="C57" s="230"/>
      <c r="M57" s="40" t="str">
        <f t="shared" ca="1" si="0"/>
        <v/>
      </c>
      <c r="N57" s="205"/>
      <c r="O57" s="206"/>
      <c r="P57" s="223"/>
      <c r="Q57" s="223"/>
      <c r="R57" s="223"/>
      <c r="S57" s="223"/>
      <c r="T57" s="223"/>
      <c r="U57" s="223"/>
      <c r="V57" s="223"/>
      <c r="W57" s="224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">
      <c r="A58" s="5"/>
      <c r="B58" s="229"/>
      <c r="C58" s="230"/>
      <c r="M58" s="40" t="str">
        <f t="shared" ca="1" si="0"/>
        <v/>
      </c>
      <c r="N58" s="205"/>
      <c r="O58" s="206"/>
      <c r="P58" s="223"/>
      <c r="Q58" s="223"/>
      <c r="R58" s="223"/>
      <c r="S58" s="223"/>
      <c r="T58" s="223"/>
      <c r="U58" s="223"/>
      <c r="V58" s="223"/>
      <c r="W58" s="224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">
      <c r="A59" s="5"/>
      <c r="B59" s="229"/>
      <c r="C59" s="230"/>
      <c r="M59" s="40" t="str">
        <f t="shared" ca="1" si="0"/>
        <v/>
      </c>
      <c r="N59" s="205"/>
      <c r="O59" s="206"/>
      <c r="P59" s="223"/>
      <c r="Q59" s="223"/>
      <c r="R59" s="223"/>
      <c r="S59" s="223"/>
      <c r="T59" s="223"/>
      <c r="U59" s="223"/>
      <c r="V59" s="223"/>
      <c r="W59" s="224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25">
      <c r="A60" s="5"/>
      <c r="B60" s="264"/>
      <c r="C60" s="265"/>
      <c r="M60" s="40" t="str">
        <f t="shared" ca="1" si="0"/>
        <v/>
      </c>
      <c r="N60" s="216"/>
      <c r="O60" s="217"/>
      <c r="P60" s="271"/>
      <c r="Q60" s="271"/>
      <c r="R60" s="271"/>
      <c r="S60" s="271"/>
      <c r="T60" s="271"/>
      <c r="U60" s="271"/>
      <c r="V60" s="271"/>
      <c r="W60" s="272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">
      <c r="A61" s="36"/>
      <c r="M61" s="221" t="str">
        <f t="shared" ca="1" si="0"/>
        <v/>
      </c>
    </row>
    <row r="62" spans="1:39" ht="15.75" customHeight="1" x14ac:dyDescent="0.2">
      <c r="M62" s="222"/>
    </row>
    <row r="63" spans="1:39" ht="15.75" customHeight="1" x14ac:dyDescent="0.2">
      <c r="M63" s="222"/>
    </row>
    <row r="64" spans="1:39" ht="15.75" customHeight="1" x14ac:dyDescent="0.2">
      <c r="M64" s="222"/>
    </row>
    <row r="65" spans="13:13" ht="15.75" customHeight="1" x14ac:dyDescent="0.2">
      <c r="M65" s="222"/>
    </row>
    <row r="66" spans="13:13" ht="15.75" customHeight="1" x14ac:dyDescent="0.2">
      <c r="M66" s="222"/>
    </row>
    <row r="67" spans="13:13" ht="15.75" customHeight="1" x14ac:dyDescent="0.2">
      <c r="M67" s="222"/>
    </row>
    <row r="68" spans="13:13" ht="15.75" customHeight="1" x14ac:dyDescent="0.2">
      <c r="M68" s="222"/>
    </row>
    <row r="69" spans="13:13" ht="15.75" customHeight="1" x14ac:dyDescent="0.2">
      <c r="M69" s="222"/>
    </row>
    <row r="70" spans="13:13" ht="15.75" customHeight="1" x14ac:dyDescent="0.2">
      <c r="M70" s="222"/>
    </row>
    <row r="71" spans="13:13" ht="15.75" customHeight="1" x14ac:dyDescent="0.2">
      <c r="M71" s="222"/>
    </row>
    <row r="72" spans="13:13" ht="15.75" customHeight="1" x14ac:dyDescent="0.2">
      <c r="M72" s="222"/>
    </row>
    <row r="73" spans="13:13" ht="15.75" customHeight="1" x14ac:dyDescent="0.2">
      <c r="M73" s="222"/>
    </row>
    <row r="74" spans="13:13" ht="15.75" customHeight="1" x14ac:dyDescent="0.2">
      <c r="M74" s="222"/>
    </row>
    <row r="75" spans="13:13" ht="15.75" customHeight="1" x14ac:dyDescent="0.2">
      <c r="M75" s="222"/>
    </row>
    <row r="76" spans="13:13" ht="15.75" customHeight="1" x14ac:dyDescent="0.2">
      <c r="M76" s="222"/>
    </row>
    <row r="77" spans="13:13" ht="15.75" customHeight="1" x14ac:dyDescent="0.2">
      <c r="M77" s="222"/>
    </row>
    <row r="78" spans="13:13" ht="15.75" customHeight="1" x14ac:dyDescent="0.2">
      <c r="M78" s="222"/>
    </row>
    <row r="79" spans="13:13" ht="15.75" customHeight="1" x14ac:dyDescent="0.2">
      <c r="M79" s="222"/>
    </row>
    <row r="80" spans="13:13" ht="15.75" customHeight="1" x14ac:dyDescent="0.2">
      <c r="M80" s="222"/>
    </row>
    <row r="81" spans="13:13" ht="15.75" customHeight="1" x14ac:dyDescent="0.2">
      <c r="M81" s="222"/>
    </row>
    <row r="82" spans="13:13" ht="15.75" customHeight="1" x14ac:dyDescent="0.2">
      <c r="M82" s="222"/>
    </row>
    <row r="83" spans="13:13" ht="15.75" customHeight="1" x14ac:dyDescent="0.2">
      <c r="M83" s="222"/>
    </row>
    <row r="84" spans="13:13" ht="15.75" customHeight="1" x14ac:dyDescent="0.2">
      <c r="M84" s="222"/>
    </row>
    <row r="85" spans="13:13" ht="15.75" customHeight="1" x14ac:dyDescent="0.2">
      <c r="M85" s="222"/>
    </row>
    <row r="86" spans="13:13" ht="15.75" customHeight="1" x14ac:dyDescent="0.2">
      <c r="M86" s="222"/>
    </row>
    <row r="87" spans="13:13" ht="15.75" customHeight="1" x14ac:dyDescent="0.2">
      <c r="M87" s="222"/>
    </row>
    <row r="88" spans="13:13" ht="15.75" customHeight="1" x14ac:dyDescent="0.2">
      <c r="M88" s="222"/>
    </row>
    <row r="89" spans="13:13" ht="15.75" customHeight="1" x14ac:dyDescent="0.2">
      <c r="M89" s="222"/>
    </row>
    <row r="90" spans="13:13" ht="15.75" customHeight="1" x14ac:dyDescent="0.2">
      <c r="M90" s="222"/>
    </row>
    <row r="91" spans="13:13" ht="15.75" customHeight="1" x14ac:dyDescent="0.2">
      <c r="M91" s="222"/>
    </row>
    <row r="92" spans="13:13" ht="15.75" customHeight="1" x14ac:dyDescent="0.2">
      <c r="M92" s="222"/>
    </row>
    <row r="93" spans="13:13" ht="15.75" customHeight="1" x14ac:dyDescent="0.2">
      <c r="M93" s="222"/>
    </row>
    <row r="94" spans="13:13" ht="15.75" customHeight="1" x14ac:dyDescent="0.2">
      <c r="M94" s="222"/>
    </row>
    <row r="95" spans="13:13" ht="15.75" customHeight="1" x14ac:dyDescent="0.2">
      <c r="M95" s="222"/>
    </row>
    <row r="96" spans="13:13" ht="15.75" customHeight="1" x14ac:dyDescent="0.2">
      <c r="M96" s="222"/>
    </row>
    <row r="97" spans="13:13" ht="15.75" customHeight="1" x14ac:dyDescent="0.2">
      <c r="M97" s="222"/>
    </row>
    <row r="98" spans="13:13" ht="15.75" customHeight="1" x14ac:dyDescent="0.2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709ADB75-A372-0D4E-958C-7597895A036D}"/>
    </customSheetView>
  </customSheetViews>
  <mergeCells count="182">
    <mergeCell ref="B37:C37"/>
    <mergeCell ref="B38:C38"/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B46:C46"/>
    <mergeCell ref="B47:C47"/>
    <mergeCell ref="B48:C48"/>
    <mergeCell ref="B49:C49"/>
    <mergeCell ref="B50:C50"/>
    <mergeCell ref="B51:C51"/>
    <mergeCell ref="B52:C52"/>
    <mergeCell ref="D46:G46"/>
    <mergeCell ref="B44:C44"/>
    <mergeCell ref="B45:C45"/>
    <mergeCell ref="D44:G44"/>
    <mergeCell ref="D45:G45"/>
    <mergeCell ref="B57:C57"/>
    <mergeCell ref="B58:C58"/>
    <mergeCell ref="B59:C59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D30:G30"/>
    <mergeCell ref="K48:L48"/>
    <mergeCell ref="K49:L49"/>
    <mergeCell ref="K50:L50"/>
    <mergeCell ref="K51:L51"/>
    <mergeCell ref="P50:W50"/>
    <mergeCell ref="P51:W51"/>
    <mergeCell ref="P52:W52"/>
    <mergeCell ref="P53:W53"/>
    <mergeCell ref="K40:L40"/>
    <mergeCell ref="K41:L41"/>
    <mergeCell ref="P40:W40"/>
    <mergeCell ref="D47:G47"/>
    <mergeCell ref="D48:G48"/>
    <mergeCell ref="D49:G49"/>
    <mergeCell ref="D50:G50"/>
    <mergeCell ref="D51:G51"/>
    <mergeCell ref="D52:G52"/>
    <mergeCell ref="D53:G53"/>
    <mergeCell ref="D37:G37"/>
    <mergeCell ref="D38:G38"/>
    <mergeCell ref="D39:G39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27:C27"/>
    <mergeCell ref="D34:G34"/>
    <mergeCell ref="D36:G36"/>
    <mergeCell ref="K34:L34"/>
    <mergeCell ref="D35:G35"/>
    <mergeCell ref="K35:L35"/>
    <mergeCell ref="K36:L36"/>
    <mergeCell ref="B28:C28"/>
    <mergeCell ref="B29:C29"/>
    <mergeCell ref="B30:C30"/>
    <mergeCell ref="B31:C31"/>
    <mergeCell ref="B32:C32"/>
    <mergeCell ref="B33:C33"/>
    <mergeCell ref="K31:L31"/>
    <mergeCell ref="K32:L32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B19:C19"/>
    <mergeCell ref="B21:C21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K21:L21"/>
    <mergeCell ref="P25:W25"/>
    <mergeCell ref="P26:W26"/>
    <mergeCell ref="P27:W27"/>
    <mergeCell ref="P28:W28"/>
    <mergeCell ref="P29:W29"/>
    <mergeCell ref="P30:W30"/>
    <mergeCell ref="P31:W31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K28:L28"/>
    <mergeCell ref="K29:L29"/>
  </mergeCells>
  <conditionalFormatting sqref="B17:N26 M27:M61">
    <cfRule type="expression" dxfId="64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63" priority="124">
      <formula>$AC33=TRUE</formula>
    </cfRule>
  </conditionalFormatting>
  <conditionalFormatting sqref="B27:C27 N27">
    <cfRule type="expression" dxfId="62" priority="126">
      <formula>#REF!=TRUE</formula>
    </cfRule>
  </conditionalFormatting>
  <conditionalFormatting sqref="B30:C60 N30:N60">
    <cfRule type="expression" dxfId="61" priority="127">
      <formula>$AC28=TRUE</formula>
    </cfRule>
  </conditionalFormatting>
  <conditionalFormatting sqref="D27:L27">
    <cfRule type="expression" dxfId="60" priority="132">
      <formula>$AC31=TRUE</formula>
    </cfRule>
  </conditionalFormatting>
  <conditionalFormatting sqref="H17">
    <cfRule type="expression" dxfId="59" priority="134">
      <formula>H$17&lt;=SMALL($I$17:$I$36,$S$7)</formula>
    </cfRule>
  </conditionalFormatting>
  <conditionalFormatting sqref="B28:C28 N28">
    <cfRule type="expression" dxfId="58" priority="135">
      <formula>$AC27=TRUE</formula>
    </cfRule>
  </conditionalFormatting>
  <conditionalFormatting sqref="B29:C29 N29">
    <cfRule type="expression" dxfId="57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368300</xdr:colOff>
                    <xdr:row>16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368300</xdr:colOff>
                    <xdr:row>17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368300</xdr:colOff>
                    <xdr:row>18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368300</xdr:colOff>
                    <xdr:row>19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368300</xdr:colOff>
                    <xdr:row>20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368300</xdr:colOff>
                    <xdr:row>21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368300</xdr:colOff>
                    <xdr:row>22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368300</xdr:colOff>
                    <xdr:row>23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368300</xdr:colOff>
                    <xdr:row>24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368300</xdr:colOff>
                    <xdr:row>25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368300</xdr:colOff>
                    <xdr:row>26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368300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368300</xdr:colOff>
                    <xdr:row>27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368300</xdr:colOff>
                    <xdr:row>28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368300</xdr:colOff>
                    <xdr:row>29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368300</xdr:colOff>
                    <xdr:row>30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368300</xdr:colOff>
                    <xdr:row>31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368300</xdr:colOff>
                    <xdr:row>32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368300</xdr:colOff>
                    <xdr:row>33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368300</xdr:colOff>
                    <xdr:row>34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368300</xdr:colOff>
                    <xdr:row>35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368300</xdr:colOff>
                    <xdr:row>36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368300</xdr:colOff>
                    <xdr:row>37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368300</xdr:colOff>
                    <xdr:row>38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368300</xdr:colOff>
                    <xdr:row>39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368300</xdr:colOff>
                    <xdr:row>40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368300</xdr:colOff>
                    <xdr:row>41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368300</xdr:colOff>
                    <xdr:row>42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368300</xdr:colOff>
                    <xdr:row>43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368300</xdr:colOff>
                    <xdr:row>44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368300</xdr:colOff>
                    <xdr:row>45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368300</xdr:colOff>
                    <xdr:row>46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368300</xdr:colOff>
                    <xdr:row>47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368300</xdr:colOff>
                    <xdr:row>48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368300</xdr:colOff>
                    <xdr:row>49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368300</xdr:colOff>
                    <xdr:row>50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368300</xdr:colOff>
                    <xdr:row>51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368300</xdr:colOff>
                    <xdr:row>52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368300</xdr:colOff>
                    <xdr:row>53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368300</xdr:colOff>
                    <xdr:row>54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368300</xdr:colOff>
                    <xdr:row>55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368300</xdr:colOff>
                    <xdr:row>56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368300</xdr:colOff>
                    <xdr:row>57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368300</xdr:colOff>
                    <xdr:row>58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368300</xdr:colOff>
                    <xdr:row>59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330200</xdr:colOff>
                    <xdr:row>14</xdr:row>
                    <xdr:rowOff>2743200</xdr:rowOff>
                  </from>
                  <to>
                    <xdr:col>27</xdr:col>
                    <xdr:colOff>139700</xdr:colOff>
                    <xdr:row>14</xdr:row>
                    <xdr:rowOff>3568700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baseColWidth="10" defaultColWidth="9.1640625" defaultRowHeight="14" x14ac:dyDescent="0.15"/>
  <cols>
    <col min="1" max="1" width="10.33203125" style="102" customWidth="1"/>
    <col min="2" max="8" width="11.6640625" style="102" customWidth="1"/>
    <col min="9" max="16384" width="9.1640625" style="102"/>
  </cols>
  <sheetData>
    <row r="1" spans="1:8" ht="15" customHeight="1" x14ac:dyDescent="0.15">
      <c r="C1" s="273">
        <v>45613</v>
      </c>
      <c r="D1" s="275"/>
      <c r="E1" s="273">
        <v>45620</v>
      </c>
      <c r="F1" s="274"/>
    </row>
    <row r="2" spans="1:8" ht="15" customHeight="1" x14ac:dyDescent="0.15">
      <c r="B2" s="107"/>
      <c r="C2" s="275"/>
      <c r="D2" s="275"/>
      <c r="E2" s="274"/>
      <c r="F2" s="274"/>
      <c r="G2" s="107"/>
      <c r="H2" s="107"/>
    </row>
    <row r="3" spans="1:8" ht="15" customHeight="1" x14ac:dyDescent="0.15">
      <c r="B3" s="107"/>
      <c r="C3" s="109"/>
      <c r="D3" s="109"/>
      <c r="E3" s="108"/>
      <c r="F3" s="108"/>
      <c r="G3" s="107"/>
      <c r="H3" s="107"/>
    </row>
    <row r="4" spans="1:8" x14ac:dyDescent="0.15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x14ac:dyDescent="0.1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15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 x14ac:dyDescent="0.15">
      <c r="A7" s="103">
        <v>0.375</v>
      </c>
    </row>
    <row r="8" spans="1:8" x14ac:dyDescent="0.15">
      <c r="A8" s="103">
        <v>0.41666666666666702</v>
      </c>
    </row>
    <row r="9" spans="1:8" x14ac:dyDescent="0.15">
      <c r="A9" s="103">
        <v>0.45833333333333298</v>
      </c>
    </row>
    <row r="10" spans="1:8" x14ac:dyDescent="0.15">
      <c r="A10" s="103">
        <v>0.5</v>
      </c>
    </row>
    <row r="11" spans="1:8" x14ac:dyDescent="0.15">
      <c r="A11" s="103">
        <v>0.54166666666666696</v>
      </c>
    </row>
    <row r="12" spans="1:8" x14ac:dyDescent="0.15">
      <c r="A12" s="103">
        <v>0.58333333333333304</v>
      </c>
    </row>
    <row r="13" spans="1:8" x14ac:dyDescent="0.15">
      <c r="A13" s="103">
        <v>0.625</v>
      </c>
    </row>
    <row r="14" spans="1:8" x14ac:dyDescent="0.15">
      <c r="A14" s="103">
        <v>0.66666666666666696</v>
      </c>
    </row>
    <row r="15" spans="1:8" x14ac:dyDescent="0.15">
      <c r="A15" s="103">
        <v>0.70833333333333304</v>
      </c>
    </row>
    <row r="16" spans="1:8" x14ac:dyDescent="0.15">
      <c r="A16" s="103">
        <v>0.75</v>
      </c>
    </row>
    <row r="17" spans="1:1" x14ac:dyDescent="0.15">
      <c r="A17" s="103">
        <v>0.79166666666666696</v>
      </c>
    </row>
    <row r="18" spans="1:1" x14ac:dyDescent="0.15">
      <c r="A18" s="103">
        <v>0.83333333333333304</v>
      </c>
    </row>
    <row r="19" spans="1:1" x14ac:dyDescent="0.15">
      <c r="A19" s="103">
        <v>0.875</v>
      </c>
    </row>
    <row r="20" spans="1:1" x14ac:dyDescent="0.15">
      <c r="A20" s="103">
        <v>0.91666666666666696</v>
      </c>
    </row>
    <row r="21" spans="1:1" x14ac:dyDescent="0.15">
      <c r="A21" s="103">
        <v>0.95833333333333304</v>
      </c>
    </row>
    <row r="22" spans="1:1" x14ac:dyDescent="0.15">
      <c r="A22" s="103">
        <v>1</v>
      </c>
    </row>
    <row r="23" spans="1:1" x14ac:dyDescent="0.15">
      <c r="A23" s="103">
        <v>1.0416666666666701</v>
      </c>
    </row>
    <row r="24" spans="1:1" x14ac:dyDescent="0.15">
      <c r="A24" s="103">
        <v>1.0833333333333299</v>
      </c>
    </row>
    <row r="25" spans="1:1" x14ac:dyDescent="0.15">
      <c r="A25" s="103">
        <v>1.125</v>
      </c>
    </row>
    <row r="26" spans="1:1" x14ac:dyDescent="0.15">
      <c r="A26" s="103">
        <v>1.1666666666666701</v>
      </c>
    </row>
    <row r="27" spans="1:1" x14ac:dyDescent="0.15">
      <c r="A27" s="103">
        <v>1.2083333333333299</v>
      </c>
    </row>
    <row r="28" spans="1:1" x14ac:dyDescent="0.15">
      <c r="A28" s="103">
        <v>1.25</v>
      </c>
    </row>
    <row r="29" spans="1:1" x14ac:dyDescent="0.15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baseColWidth="10" defaultColWidth="11.6640625" defaultRowHeight="13" x14ac:dyDescent="0.15"/>
  <cols>
    <col min="1" max="1" width="3.6640625" style="95" customWidth="1"/>
    <col min="2" max="4" width="18.6640625" style="99" customWidth="1"/>
    <col min="5" max="5" width="3.6640625" style="101" customWidth="1"/>
    <col min="6" max="8" width="18.6640625" style="99" customWidth="1"/>
    <col min="9" max="9" width="3.6640625" style="101" customWidth="1"/>
    <col min="10" max="12" width="18.6640625" style="99" customWidth="1"/>
    <col min="13" max="13" width="3.6640625" style="101" customWidth="1"/>
    <col min="14" max="16" width="18.6640625" style="99" customWidth="1"/>
    <col min="17" max="17" width="3.6640625" style="101" customWidth="1"/>
    <col min="18" max="20" width="18.6640625" style="99" customWidth="1"/>
    <col min="21" max="16384" width="11.6640625" style="95"/>
  </cols>
  <sheetData>
    <row r="1" spans="1:20" x14ac:dyDescent="0.15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4" x14ac:dyDescent="0.15">
      <c r="B2" s="276" t="s">
        <v>5</v>
      </c>
      <c r="C2" s="276"/>
      <c r="D2" s="276"/>
      <c r="E2" s="95"/>
      <c r="F2" s="277" t="s">
        <v>18</v>
      </c>
      <c r="G2" s="277"/>
      <c r="H2" s="277"/>
      <c r="I2" s="95"/>
      <c r="J2" s="278" t="s">
        <v>19</v>
      </c>
      <c r="K2" s="278"/>
      <c r="L2" s="278"/>
      <c r="M2" s="95"/>
      <c r="N2" s="279" t="s">
        <v>8</v>
      </c>
      <c r="O2" s="279"/>
      <c r="P2" s="279"/>
      <c r="Q2" s="95"/>
      <c r="R2" s="280" t="s">
        <v>6</v>
      </c>
      <c r="S2" s="280"/>
      <c r="T2" s="280"/>
    </row>
    <row r="3" spans="1:20" ht="14" x14ac:dyDescent="0.15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4" x14ac:dyDescent="0.15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4" x14ac:dyDescent="0.15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4" x14ac:dyDescent="0.15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4" x14ac:dyDescent="0.15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4" x14ac:dyDescent="0.15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4" x14ac:dyDescent="0.15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4" x14ac:dyDescent="0.15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4" x14ac:dyDescent="0.15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4" x14ac:dyDescent="0.15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4" x14ac:dyDescent="0.15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4" x14ac:dyDescent="0.15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4" x14ac:dyDescent="0.15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4" x14ac:dyDescent="0.15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4" x14ac:dyDescent="0.15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4" x14ac:dyDescent="0.15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4" x14ac:dyDescent="0.15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4" x14ac:dyDescent="0.15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4" x14ac:dyDescent="0.15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4" x14ac:dyDescent="0.15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12" priority="9" operator="beginsWith" text="Not Started">
      <formula>LEFT(E2,LEN("Not Started"))="Not Started"</formula>
    </cfRule>
    <cfRule type="beginsWith" dxfId="11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0" priority="6" operator="beginsWith" text="In Progress">
      <formula>LEFT(E3,LEN("In Progress"))="In Progress"</formula>
    </cfRule>
  </conditionalFormatting>
  <conditionalFormatting sqref="Q2:Q5">
    <cfRule type="beginsWith" dxfId="9" priority="3" operator="beginsWith" text="Not Started">
      <formula>LEFT(Q2,LEN("Not Started"))="Not Started"</formula>
    </cfRule>
    <cfRule type="beginsWith" dxfId="8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C1" sqref="C1:XFD1048576"/>
    </sheetView>
  </sheetViews>
  <sheetFormatPr baseColWidth="10" defaultColWidth="9.1640625" defaultRowHeight="18" thickTop="1" thickBottom="1" x14ac:dyDescent="0.2"/>
  <cols>
    <col min="1" max="1" width="20.6640625" style="199" customWidth="1"/>
    <col min="2" max="2" width="20.6640625" style="200" customWidth="1"/>
    <col min="3" max="7" width="9.1640625" style="281"/>
    <col min="8" max="20" width="8.6640625" style="281" customWidth="1"/>
    <col min="21" max="16384" width="9.1640625" style="281"/>
  </cols>
  <sheetData>
    <row r="1" spans="1:2" thickTop="1" thickBot="1" x14ac:dyDescent="0.2">
      <c r="A1" s="199" t="s">
        <v>66</v>
      </c>
      <c r="B1" s="200" t="s">
        <v>67</v>
      </c>
    </row>
    <row r="2" spans="1:2" thickTop="1" thickBot="1" x14ac:dyDescent="0.2">
      <c r="A2" s="201">
        <v>45614</v>
      </c>
      <c r="B2" s="200" t="s">
        <v>68</v>
      </c>
    </row>
    <row r="3" spans="1:2" thickTop="1" thickBot="1" x14ac:dyDescent="0.2">
      <c r="A3" s="201">
        <v>45614</v>
      </c>
      <c r="B3" s="200" t="s">
        <v>69</v>
      </c>
    </row>
    <row r="4" spans="1:2" thickTop="1" thickBot="1" x14ac:dyDescent="0.2">
      <c r="A4" s="201">
        <v>45614</v>
      </c>
      <c r="B4" s="200" t="s">
        <v>70</v>
      </c>
    </row>
    <row r="5" spans="1:2" thickTop="1" thickBot="1" x14ac:dyDescent="0.2">
      <c r="A5" s="201">
        <v>45614</v>
      </c>
    </row>
    <row r="6" spans="1:2" thickTop="1" thickBot="1" x14ac:dyDescent="0.2">
      <c r="A6" s="201">
        <v>45614</v>
      </c>
      <c r="B6" s="200" t="s">
        <v>71</v>
      </c>
    </row>
    <row r="7" spans="1:2" thickTop="1" thickBot="1" x14ac:dyDescent="0.2">
      <c r="A7" s="201"/>
    </row>
    <row r="8" spans="1:2" thickTop="1" thickBot="1" x14ac:dyDescent="0.2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6474C-75E6-8D41-AFB5-D7555933EA65}">
  <sheetPr>
    <pageSetUpPr fitToPage="1"/>
  </sheetPr>
  <dimension ref="A1:V38"/>
  <sheetViews>
    <sheetView showGridLines="0" tabSelected="1" showRuler="0" zoomScale="136" zoomScaleNormal="120" workbookViewId="0">
      <selection activeCell="C8" sqref="C8"/>
    </sheetView>
  </sheetViews>
  <sheetFormatPr baseColWidth="10" defaultColWidth="8.83203125" defaultRowHeight="14" x14ac:dyDescent="0.15"/>
  <cols>
    <col min="1" max="1" width="5" style="295" customWidth="1"/>
    <col min="2" max="2" width="20.1640625" style="295" customWidth="1"/>
    <col min="3" max="3" width="27.1640625" style="295" customWidth="1"/>
    <col min="4" max="4" width="12.83203125" style="296" customWidth="1"/>
    <col min="5" max="5" width="23" style="296" customWidth="1"/>
    <col min="6" max="6" width="13.6640625" style="295" customWidth="1"/>
    <col min="7" max="7" width="12.83203125" style="295" customWidth="1"/>
    <col min="8" max="8" width="13.6640625" style="295" customWidth="1"/>
    <col min="9" max="9" width="7.6640625" style="295" customWidth="1"/>
    <col min="10" max="10" width="18" style="295" customWidth="1"/>
    <col min="11" max="11" width="6.33203125" style="295" customWidth="1"/>
    <col min="12" max="12" width="15" style="296" customWidth="1"/>
    <col min="13" max="13" width="11" style="296" customWidth="1"/>
    <col min="14" max="15" width="10.1640625" style="295" bestFit="1" customWidth="1"/>
    <col min="16" max="16" width="14.1640625" style="295" bestFit="1" customWidth="1"/>
    <col min="17" max="18" width="11.1640625" style="295" bestFit="1" customWidth="1"/>
    <col min="19" max="19" width="10.1640625" style="295" bestFit="1" customWidth="1"/>
    <col min="20" max="16384" width="8.83203125" style="295"/>
  </cols>
  <sheetData>
    <row r="1" spans="1:22" s="297" customFormat="1" ht="45" x14ac:dyDescent="0.15">
      <c r="A1" s="324" t="s">
        <v>161</v>
      </c>
      <c r="B1" s="324"/>
      <c r="C1" s="324"/>
      <c r="D1" s="324"/>
      <c r="E1" s="324"/>
      <c r="F1" s="324"/>
      <c r="G1" s="324"/>
      <c r="H1" s="324"/>
      <c r="I1" s="324"/>
      <c r="J1" s="324"/>
      <c r="K1" s="324"/>
    </row>
    <row r="2" spans="1:22" s="300" customFormat="1" ht="20" customHeight="1" x14ac:dyDescent="0.15">
      <c r="A2" s="323"/>
      <c r="B2" s="322"/>
      <c r="C2" s="322"/>
      <c r="D2" s="322"/>
      <c r="E2" s="322"/>
      <c r="F2" s="322"/>
      <c r="G2" s="322"/>
      <c r="H2" s="322"/>
      <c r="I2" s="322"/>
      <c r="J2" s="322"/>
      <c r="K2" s="321"/>
      <c r="L2" s="301"/>
      <c r="M2" s="301"/>
      <c r="N2" s="297"/>
    </row>
    <row r="3" spans="1:22" ht="20" customHeight="1" x14ac:dyDescent="0.2">
      <c r="A3" s="305"/>
      <c r="B3" s="304"/>
      <c r="C3" s="304"/>
      <c r="D3" s="304"/>
      <c r="E3" s="304"/>
      <c r="F3" s="304"/>
      <c r="G3" s="303"/>
      <c r="H3" s="303"/>
      <c r="I3" s="303"/>
      <c r="J3" s="303"/>
      <c r="K3" s="302"/>
      <c r="L3" s="301"/>
      <c r="R3" s="297"/>
      <c r="S3" s="297"/>
      <c r="T3" s="297"/>
      <c r="U3" s="297"/>
      <c r="V3" s="297"/>
    </row>
    <row r="4" spans="1:22" ht="20" customHeight="1" x14ac:dyDescent="0.2">
      <c r="A4" s="305"/>
      <c r="B4" s="320" t="s">
        <v>160</v>
      </c>
      <c r="C4" s="320"/>
      <c r="D4" s="320"/>
      <c r="E4" s="320"/>
      <c r="F4" s="304"/>
      <c r="G4" s="303"/>
      <c r="H4" s="303"/>
      <c r="I4" s="303"/>
      <c r="J4" s="303"/>
      <c r="K4" s="302"/>
      <c r="L4" s="301"/>
      <c r="R4" s="297"/>
      <c r="S4" s="297"/>
      <c r="T4" s="297"/>
      <c r="U4" s="297"/>
      <c r="V4" s="297"/>
    </row>
    <row r="5" spans="1:22" ht="20" customHeight="1" thickBot="1" x14ac:dyDescent="0.25">
      <c r="A5" s="305"/>
      <c r="B5" s="319" t="s">
        <v>116</v>
      </c>
      <c r="C5" s="319" t="s">
        <v>159</v>
      </c>
      <c r="D5" s="319" t="s">
        <v>158</v>
      </c>
      <c r="E5" s="319" t="s">
        <v>157</v>
      </c>
      <c r="F5" s="304"/>
      <c r="G5" s="303"/>
      <c r="H5" s="303"/>
      <c r="I5" s="303"/>
      <c r="J5" s="303"/>
      <c r="K5" s="302"/>
      <c r="L5" s="301"/>
      <c r="R5" s="297"/>
      <c r="S5" s="297"/>
      <c r="T5" s="297"/>
      <c r="U5" s="297"/>
      <c r="V5" s="297"/>
    </row>
    <row r="6" spans="1:22" ht="26.75" customHeight="1" thickBot="1" x14ac:dyDescent="0.25">
      <c r="A6" s="305"/>
      <c r="B6" s="318" t="s">
        <v>156</v>
      </c>
      <c r="C6" s="317">
        <v>0.9</v>
      </c>
      <c r="D6" s="316">
        <v>1</v>
      </c>
      <c r="E6" s="315">
        <v>4</v>
      </c>
      <c r="F6" s="304"/>
      <c r="G6" s="314"/>
      <c r="H6" s="303"/>
      <c r="I6" s="303"/>
      <c r="J6" s="303"/>
      <c r="K6" s="302"/>
      <c r="L6" s="301"/>
      <c r="R6" s="297"/>
      <c r="S6" s="297"/>
      <c r="T6" s="297"/>
      <c r="U6" s="297"/>
      <c r="V6" s="297"/>
    </row>
    <row r="7" spans="1:22" ht="20" customHeight="1" x14ac:dyDescent="0.2">
      <c r="A7" s="305"/>
      <c r="B7" s="312" t="s">
        <v>136</v>
      </c>
      <c r="C7" s="311">
        <v>0.85</v>
      </c>
      <c r="D7" s="313">
        <f>C6 - 0.01</f>
        <v>0.89</v>
      </c>
      <c r="E7" s="310">
        <v>3.9</v>
      </c>
      <c r="F7" s="304"/>
      <c r="G7" s="303"/>
      <c r="H7" s="303"/>
      <c r="I7" s="303"/>
      <c r="J7" s="303"/>
      <c r="K7" s="302"/>
      <c r="L7" s="301"/>
      <c r="R7" s="297"/>
      <c r="S7" s="297"/>
      <c r="T7" s="297"/>
      <c r="U7" s="297"/>
      <c r="V7" s="297"/>
    </row>
    <row r="8" spans="1:22" ht="20" customHeight="1" x14ac:dyDescent="0.2">
      <c r="A8" s="305"/>
      <c r="B8" s="312" t="s">
        <v>134</v>
      </c>
      <c r="C8" s="311">
        <v>0.8</v>
      </c>
      <c r="D8" s="307">
        <f>C7 - 0.01</f>
        <v>0.84</v>
      </c>
      <c r="E8" s="310">
        <v>3.7</v>
      </c>
      <c r="F8" s="304"/>
      <c r="G8" s="303"/>
      <c r="H8" s="303"/>
      <c r="I8" s="303"/>
      <c r="J8" s="303"/>
      <c r="K8" s="302"/>
      <c r="L8" s="301"/>
      <c r="R8" s="297"/>
      <c r="S8" s="297"/>
      <c r="T8" s="297"/>
      <c r="U8" s="297"/>
      <c r="V8" s="297"/>
    </row>
    <row r="9" spans="1:22" ht="20" customHeight="1" x14ac:dyDescent="0.2">
      <c r="A9" s="305"/>
      <c r="B9" s="312" t="s">
        <v>155</v>
      </c>
      <c r="C9" s="311">
        <v>0.77</v>
      </c>
      <c r="D9" s="307">
        <f>C8 - 0.01</f>
        <v>0.79</v>
      </c>
      <c r="E9" s="310">
        <v>3.3</v>
      </c>
      <c r="F9" s="304"/>
      <c r="G9" s="303"/>
      <c r="H9" s="303"/>
      <c r="I9" s="303"/>
      <c r="J9" s="303"/>
      <c r="K9" s="302"/>
      <c r="L9" s="301"/>
      <c r="T9" s="297"/>
      <c r="U9" s="297"/>
      <c r="V9" s="297"/>
    </row>
    <row r="10" spans="1:22" ht="20" customHeight="1" x14ac:dyDescent="0.2">
      <c r="A10" s="305"/>
      <c r="B10" s="312" t="s">
        <v>154</v>
      </c>
      <c r="C10" s="311">
        <v>0.73</v>
      </c>
      <c r="D10" s="307">
        <f>C9 -0.01</f>
        <v>0.76</v>
      </c>
      <c r="E10" s="310">
        <v>3</v>
      </c>
      <c r="F10" s="304"/>
      <c r="G10" s="303"/>
      <c r="H10" s="303"/>
      <c r="I10" s="303"/>
      <c r="J10" s="303"/>
      <c r="K10" s="302"/>
      <c r="L10" s="301"/>
      <c r="T10" s="297"/>
      <c r="U10" s="297"/>
      <c r="V10" s="297"/>
    </row>
    <row r="11" spans="1:22" s="300" customFormat="1" ht="20" customHeight="1" x14ac:dyDescent="0.2">
      <c r="A11" s="305"/>
      <c r="B11" s="312" t="s">
        <v>153</v>
      </c>
      <c r="C11" s="311">
        <v>0.7</v>
      </c>
      <c r="D11" s="307">
        <f>C10 - 0.01</f>
        <v>0.72</v>
      </c>
      <c r="E11" s="310">
        <v>2.7</v>
      </c>
      <c r="F11" s="304"/>
      <c r="G11" s="303"/>
      <c r="H11" s="303"/>
      <c r="I11" s="303"/>
      <c r="J11" s="303"/>
      <c r="K11" s="302"/>
      <c r="L11" s="295"/>
    </row>
    <row r="12" spans="1:22" s="297" customFormat="1" ht="20" customHeight="1" x14ac:dyDescent="0.2">
      <c r="A12" s="305"/>
      <c r="B12" s="312" t="s">
        <v>152</v>
      </c>
      <c r="C12" s="311">
        <v>0.67</v>
      </c>
      <c r="D12" s="307">
        <f>C11 - 0.01</f>
        <v>0.69</v>
      </c>
      <c r="E12" s="310">
        <v>2.2999999999999998</v>
      </c>
      <c r="F12" s="304"/>
      <c r="G12" s="303"/>
      <c r="H12" s="303"/>
      <c r="I12" s="303"/>
      <c r="J12" s="303"/>
      <c r="K12" s="302"/>
      <c r="L12" s="295"/>
    </row>
    <row r="13" spans="1:22" s="297" customFormat="1" ht="20" customHeight="1" x14ac:dyDescent="0.2">
      <c r="A13" s="305"/>
      <c r="B13" s="312" t="s">
        <v>151</v>
      </c>
      <c r="C13" s="311">
        <v>0.63</v>
      </c>
      <c r="D13" s="307">
        <f>C12 -0.01</f>
        <v>0.66</v>
      </c>
      <c r="E13" s="310">
        <v>2</v>
      </c>
      <c r="F13" s="304"/>
      <c r="G13" s="303"/>
      <c r="H13" s="303"/>
      <c r="I13" s="303"/>
      <c r="J13" s="303"/>
      <c r="K13" s="302"/>
      <c r="L13" s="295"/>
      <c r="M13" s="295"/>
    </row>
    <row r="14" spans="1:22" s="297" customFormat="1" ht="20" customHeight="1" x14ac:dyDescent="0.2">
      <c r="A14" s="305"/>
      <c r="B14" s="312" t="s">
        <v>150</v>
      </c>
      <c r="C14" s="311">
        <v>0.6</v>
      </c>
      <c r="D14" s="307">
        <f>C13 - 0.01</f>
        <v>0.62</v>
      </c>
      <c r="E14" s="310">
        <v>1.7</v>
      </c>
      <c r="F14" s="304"/>
      <c r="G14" s="303"/>
      <c r="H14" s="303"/>
      <c r="I14" s="303"/>
      <c r="J14" s="303"/>
      <c r="K14" s="302"/>
      <c r="L14" s="295"/>
      <c r="M14" s="295"/>
    </row>
    <row r="15" spans="1:22" s="297" customFormat="1" ht="20" customHeight="1" x14ac:dyDescent="0.2">
      <c r="A15" s="305"/>
      <c r="B15" s="312" t="s">
        <v>135</v>
      </c>
      <c r="C15" s="311">
        <v>0.56000000000000005</v>
      </c>
      <c r="D15" s="307">
        <f>C14 - 0.01</f>
        <v>0.59</v>
      </c>
      <c r="E15" s="310">
        <v>1.3</v>
      </c>
      <c r="F15" s="304"/>
      <c r="G15" s="303"/>
      <c r="H15" s="303"/>
      <c r="I15" s="303"/>
      <c r="J15" s="303"/>
      <c r="K15" s="302"/>
      <c r="L15" s="296"/>
      <c r="M15" s="296"/>
    </row>
    <row r="16" spans="1:22" s="297" customFormat="1" ht="20" customHeight="1" x14ac:dyDescent="0.2">
      <c r="A16" s="305"/>
      <c r="B16" s="312" t="s">
        <v>149</v>
      </c>
      <c r="C16" s="311">
        <v>0.53</v>
      </c>
      <c r="D16" s="307">
        <f>C15 - 0.01</f>
        <v>0.55000000000000004</v>
      </c>
      <c r="E16" s="310">
        <v>1</v>
      </c>
      <c r="F16" s="304"/>
      <c r="G16" s="303"/>
      <c r="H16" s="303"/>
      <c r="I16" s="303"/>
      <c r="J16" s="303"/>
      <c r="K16" s="302"/>
      <c r="L16" s="301"/>
      <c r="M16" s="296"/>
    </row>
    <row r="17" spans="1:22" s="297" customFormat="1" ht="20" customHeight="1" x14ac:dyDescent="0.2">
      <c r="A17" s="305"/>
      <c r="B17" s="312" t="s">
        <v>148</v>
      </c>
      <c r="C17" s="311">
        <v>0.5</v>
      </c>
      <c r="D17" s="307">
        <f>C16</f>
        <v>0.53</v>
      </c>
      <c r="E17" s="310">
        <v>0.7</v>
      </c>
      <c r="F17" s="304"/>
      <c r="G17" s="303"/>
      <c r="H17" s="303"/>
      <c r="I17" s="303"/>
      <c r="J17" s="303"/>
      <c r="K17" s="302"/>
      <c r="L17" s="301"/>
      <c r="M17" s="296"/>
    </row>
    <row r="18" spans="1:22" s="297" customFormat="1" ht="20" customHeight="1" thickBot="1" x14ac:dyDescent="0.25">
      <c r="A18" s="305"/>
      <c r="B18" s="309" t="s">
        <v>147</v>
      </c>
      <c r="C18" s="308">
        <v>0</v>
      </c>
      <c r="D18" s="307">
        <f>C17 - 0.01</f>
        <v>0.49</v>
      </c>
      <c r="E18" s="306">
        <v>0</v>
      </c>
      <c r="F18" s="304"/>
      <c r="G18" s="303"/>
      <c r="H18" s="303"/>
      <c r="I18" s="303"/>
      <c r="J18" s="303"/>
      <c r="K18" s="302"/>
      <c r="L18" s="301"/>
      <c r="M18" s="296"/>
    </row>
    <row r="19" spans="1:22" s="297" customFormat="1" ht="20" customHeight="1" x14ac:dyDescent="0.2">
      <c r="A19" s="305"/>
      <c r="B19" s="304"/>
      <c r="C19" s="304"/>
      <c r="D19" s="304"/>
      <c r="E19" s="304"/>
      <c r="F19" s="304"/>
      <c r="G19" s="303"/>
      <c r="H19" s="303"/>
      <c r="I19" s="303"/>
      <c r="J19" s="303"/>
      <c r="K19" s="302"/>
      <c r="L19" s="301"/>
      <c r="M19" s="296"/>
    </row>
    <row r="20" spans="1:22" ht="31" customHeight="1" x14ac:dyDescent="0.2">
      <c r="A20" s="305"/>
      <c r="B20" s="304"/>
      <c r="C20" s="304"/>
      <c r="D20" s="304"/>
      <c r="E20" s="304"/>
      <c r="F20" s="304"/>
      <c r="G20" s="303"/>
      <c r="H20" s="303"/>
      <c r="I20" s="303"/>
      <c r="J20" s="303"/>
      <c r="K20" s="302"/>
      <c r="T20" s="297"/>
      <c r="U20" s="297"/>
      <c r="V20" s="297"/>
    </row>
    <row r="21" spans="1:22" ht="15" customHeight="1" x14ac:dyDescent="0.15">
      <c r="D21" s="295"/>
      <c r="E21" s="295"/>
      <c r="F21" s="297"/>
      <c r="L21" s="301"/>
      <c r="M21" s="297"/>
      <c r="N21" s="297"/>
      <c r="O21" s="297"/>
    </row>
    <row r="22" spans="1:22" x14ac:dyDescent="0.15">
      <c r="D22" s="295"/>
      <c r="E22" s="295"/>
      <c r="L22" s="301"/>
      <c r="M22" s="295"/>
      <c r="O22" s="297"/>
    </row>
    <row r="23" spans="1:22" x14ac:dyDescent="0.15">
      <c r="E23" s="295"/>
      <c r="L23" s="301"/>
      <c r="M23" s="295"/>
      <c r="O23" s="297"/>
    </row>
    <row r="24" spans="1:22" x14ac:dyDescent="0.15">
      <c r="D24" s="295"/>
      <c r="E24" s="297"/>
      <c r="L24" s="301"/>
      <c r="M24" s="295"/>
      <c r="O24" s="297"/>
    </row>
    <row r="25" spans="1:22" x14ac:dyDescent="0.15">
      <c r="D25" s="300"/>
      <c r="E25" s="300"/>
      <c r="O25" s="297"/>
    </row>
    <row r="26" spans="1:22" x14ac:dyDescent="0.15">
      <c r="O26" s="297"/>
    </row>
    <row r="27" spans="1:22" x14ac:dyDescent="0.15">
      <c r="O27" s="297"/>
    </row>
    <row r="28" spans="1:22" x14ac:dyDescent="0.15">
      <c r="D28" s="298"/>
      <c r="E28" s="298"/>
      <c r="F28" s="297"/>
      <c r="M28" s="295"/>
      <c r="N28" s="296"/>
      <c r="O28" s="297"/>
    </row>
    <row r="29" spans="1:22" x14ac:dyDescent="0.15">
      <c r="D29" s="295"/>
      <c r="E29" s="295"/>
      <c r="F29" s="297"/>
      <c r="M29" s="295"/>
      <c r="N29" s="296"/>
      <c r="O29" s="297"/>
    </row>
    <row r="30" spans="1:22" x14ac:dyDescent="0.15">
      <c r="D30" s="295"/>
      <c r="E30" s="295"/>
      <c r="F30" s="297"/>
      <c r="M30" s="295"/>
      <c r="N30" s="296"/>
      <c r="O30" s="297"/>
    </row>
    <row r="31" spans="1:22" x14ac:dyDescent="0.15">
      <c r="B31" s="300"/>
      <c r="C31" s="300"/>
      <c r="D31" s="295"/>
      <c r="E31" s="295"/>
      <c r="F31" s="297"/>
      <c r="G31" s="300"/>
      <c r="H31" s="300"/>
      <c r="I31" s="300"/>
      <c r="J31" s="300"/>
      <c r="K31" s="300"/>
      <c r="M31" s="295"/>
      <c r="N31" s="296"/>
      <c r="O31" s="297"/>
    </row>
    <row r="32" spans="1:22" ht="16" x14ac:dyDescent="0.15">
      <c r="B32" s="299"/>
      <c r="C32" s="299"/>
      <c r="D32" s="295"/>
      <c r="E32" s="295"/>
      <c r="F32" s="297"/>
      <c r="G32" s="299"/>
      <c r="H32" s="299"/>
      <c r="I32" s="299"/>
      <c r="J32" s="299"/>
      <c r="K32" s="299"/>
      <c r="M32" s="295"/>
      <c r="N32" s="296"/>
      <c r="O32" s="297"/>
    </row>
    <row r="33" spans="2:15" ht="15" customHeight="1" x14ac:dyDescent="0.15">
      <c r="B33" s="298"/>
      <c r="C33" s="298"/>
      <c r="D33" s="295"/>
      <c r="E33" s="295"/>
      <c r="F33" s="297"/>
      <c r="G33" s="298"/>
      <c r="H33" s="298"/>
      <c r="I33" s="298"/>
      <c r="J33" s="298"/>
      <c r="K33" s="298"/>
      <c r="M33" s="295"/>
      <c r="N33" s="296"/>
      <c r="O33" s="297"/>
    </row>
    <row r="34" spans="2:15" x14ac:dyDescent="0.15">
      <c r="D34" s="295"/>
      <c r="E34" s="295"/>
      <c r="F34" s="297"/>
      <c r="M34" s="295"/>
      <c r="N34" s="296"/>
      <c r="O34" s="297"/>
    </row>
    <row r="35" spans="2:15" x14ac:dyDescent="0.15">
      <c r="D35" s="295"/>
      <c r="E35" s="295"/>
      <c r="F35" s="297"/>
      <c r="M35" s="295"/>
      <c r="O35" s="297"/>
    </row>
    <row r="36" spans="2:15" x14ac:dyDescent="0.15">
      <c r="D36" s="295"/>
      <c r="E36" s="295"/>
      <c r="F36" s="297"/>
      <c r="M36" s="295"/>
      <c r="O36" s="297"/>
    </row>
    <row r="37" spans="2:15" x14ac:dyDescent="0.15">
      <c r="D37" s="295"/>
      <c r="E37" s="295"/>
      <c r="F37" s="297"/>
      <c r="M37" s="295"/>
      <c r="O37" s="297"/>
    </row>
    <row r="38" spans="2:15" x14ac:dyDescent="0.15">
      <c r="D38" s="295"/>
      <c r="E38" s="295"/>
      <c r="F38" s="297"/>
      <c r="M38" s="295"/>
      <c r="O38" s="297"/>
    </row>
  </sheetData>
  <sheetProtection formatColumns="0"/>
  <mergeCells count="2">
    <mergeCell ref="B4:E4"/>
    <mergeCell ref="A1:K1"/>
  </mergeCells>
  <pageMargins left="0.7" right="0.7" top="0.75" bottom="0.75" header="0.3" footer="0.3"/>
  <pageSetup scale="77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O55"/>
  <sheetViews>
    <sheetView showGridLines="0" zoomScale="80" zoomScaleNormal="80" workbookViewId="0">
      <selection activeCell="J5" sqref="J5"/>
    </sheetView>
  </sheetViews>
  <sheetFormatPr baseColWidth="10" defaultColWidth="10.83203125" defaultRowHeight="14" x14ac:dyDescent="0.15"/>
  <cols>
    <col min="1" max="1" width="6.83203125" style="111" customWidth="1"/>
    <col min="2" max="2" width="25.1640625" style="111" customWidth="1"/>
    <col min="3" max="5" width="24.83203125" style="111" customWidth="1"/>
    <col min="6" max="6" width="27.83203125" style="111" customWidth="1"/>
    <col min="7" max="10" width="24.83203125" style="111" customWidth="1"/>
    <col min="11" max="11" width="6.33203125" style="111" customWidth="1"/>
    <col min="12" max="16" width="11.83203125" style="111" customWidth="1"/>
    <col min="17" max="16384" width="10.83203125" style="111"/>
  </cols>
  <sheetData>
    <row r="1" spans="1:15" s="112" customFormat="1" ht="60" customHeight="1" x14ac:dyDescent="0.15">
      <c r="A1" s="282" t="s">
        <v>93</v>
      </c>
      <c r="B1" s="283"/>
      <c r="C1" s="283"/>
      <c r="D1" s="283"/>
      <c r="E1" s="283"/>
      <c r="F1" s="283"/>
      <c r="G1" s="283"/>
      <c r="H1" s="283"/>
      <c r="I1" s="283"/>
      <c r="J1" s="283"/>
      <c r="K1" s="284"/>
    </row>
    <row r="2" spans="1:15" ht="20" customHeight="1" x14ac:dyDescent="0.2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5" ht="20" customHeight="1" thickBot="1" x14ac:dyDescent="0.25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11" t="s">
        <v>144</v>
      </c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113"/>
    </row>
    <row r="4" spans="1:15" s="112" customFormat="1" ht="20" customHeight="1" x14ac:dyDescent="0.2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10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113"/>
      <c r="M4" s="111"/>
      <c r="N4" s="111"/>
      <c r="O4" s="111"/>
    </row>
    <row r="5" spans="1:15" s="112" customFormat="1" ht="20" customHeight="1" x14ac:dyDescent="0.2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10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113"/>
    </row>
    <row r="6" spans="1:15" s="112" customFormat="1" ht="20" customHeight="1" x14ac:dyDescent="0.2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10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113"/>
    </row>
    <row r="7" spans="1:15" s="112" customFormat="1" ht="20" customHeight="1" x14ac:dyDescent="0.2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10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113"/>
    </row>
    <row r="8" spans="1:15" s="112" customFormat="1" ht="20" customHeight="1" x14ac:dyDescent="0.2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10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113"/>
    </row>
    <row r="9" spans="1:15" s="112" customFormat="1" ht="78" customHeight="1" x14ac:dyDescent="0.2">
      <c r="A9" s="121"/>
      <c r="B9" s="127"/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10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113"/>
    </row>
    <row r="10" spans="1:15" s="112" customFormat="1" ht="41.25" customHeight="1" x14ac:dyDescent="0.2">
      <c r="A10" s="121"/>
      <c r="B10" s="127"/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10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113"/>
    </row>
    <row r="11" spans="1:15" s="112" customFormat="1" ht="51.75" customHeight="1" x14ac:dyDescent="0.2">
      <c r="A11" s="121"/>
      <c r="B11" s="127"/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210"/>
      <c r="I11" s="129" t="s">
        <v>73</v>
      </c>
      <c r="J11" s="128">
        <f ca="1">GPADB[[#Totals],[CLASS WEIGHTED CREDITS]]/GPADB[[#Totals],[CLASS CREDITS]]*4</f>
        <v>3.3909090909090907</v>
      </c>
      <c r="K11" s="113"/>
    </row>
    <row r="12" spans="1:15" s="112" customFormat="1" ht="75" customHeight="1" x14ac:dyDescent="0.2">
      <c r="A12" s="121"/>
      <c r="B12" s="127"/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210"/>
      <c r="I12" s="115"/>
      <c r="J12" s="114"/>
      <c r="K12" s="113"/>
    </row>
    <row r="13" spans="1:15" s="112" customFormat="1" ht="57" customHeight="1" x14ac:dyDescent="0.2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210"/>
      <c r="I13" s="115"/>
      <c r="J13" s="114"/>
      <c r="K13" s="113"/>
    </row>
    <row r="14" spans="1:15" s="112" customFormat="1" ht="51.75" customHeight="1" x14ac:dyDescent="0.2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210"/>
      <c r="I14" s="115"/>
      <c r="J14" s="114"/>
      <c r="K14" s="113"/>
    </row>
    <row r="15" spans="1:15" s="112" customFormat="1" ht="39" customHeight="1" x14ac:dyDescent="0.2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210"/>
      <c r="I15" s="115"/>
      <c r="J15" s="114"/>
      <c r="K15" s="113"/>
    </row>
    <row r="16" spans="1:15" s="112" customFormat="1" ht="20" customHeight="1" x14ac:dyDescent="0.25">
      <c r="A16" s="121"/>
      <c r="B16" s="209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12" t="s">
        <v>72</v>
      </c>
      <c r="I16" s="115"/>
      <c r="J16" s="114"/>
      <c r="K16" s="113"/>
    </row>
    <row r="17" spans="1:12" s="112" customFormat="1" ht="20" customHeight="1" x14ac:dyDescent="0.15">
      <c r="A17" s="111"/>
      <c r="B17" s="208" t="s">
        <v>143</v>
      </c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1:12" s="112" customFormat="1" ht="20" customHeight="1" x14ac:dyDescent="0.15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" customHeight="1" x14ac:dyDescent="0.15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" customHeight="1" x14ac:dyDescent="0.15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" customHeight="1" x14ac:dyDescent="0.15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" customHeight="1" x14ac:dyDescent="0.15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" customHeight="1" x14ac:dyDescent="0.15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" customHeight="1" x14ac:dyDescent="0.15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" customHeight="1" x14ac:dyDescent="0.15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" customHeight="1" x14ac:dyDescent="0.15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" customHeight="1" x14ac:dyDescent="0.15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" customHeight="1" x14ac:dyDescent="0.15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" customHeight="1" x14ac:dyDescent="0.15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" customHeight="1" x14ac:dyDescent="0.15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" customHeight="1" x14ac:dyDescent="0.15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" customHeight="1" x14ac:dyDescent="0.15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" customHeight="1" x14ac:dyDescent="0.15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" customHeight="1" x14ac:dyDescent="0.15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" customHeight="1" x14ac:dyDescent="0.15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" customHeight="1" x14ac:dyDescent="0.15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" customHeight="1" x14ac:dyDescent="0.15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" customHeight="1" x14ac:dyDescent="0.15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" customHeight="1" x14ac:dyDescent="0.15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" customHeight="1" x14ac:dyDescent="0.15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" customHeight="1" x14ac:dyDescent="0.15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" customHeight="1" x14ac:dyDescent="0.15"/>
    <row r="43" spans="1:12" ht="20" customHeight="1" x14ac:dyDescent="0.15"/>
    <row r="44" spans="1:12" ht="20" customHeight="1" x14ac:dyDescent="0.15"/>
    <row r="45" spans="1:12" ht="20" customHeight="1" x14ac:dyDescent="0.15"/>
    <row r="46" spans="1:12" ht="20" customHeight="1" x14ac:dyDescent="0.15"/>
    <row r="47" spans="1:12" ht="15" customHeight="1" x14ac:dyDescent="0.15"/>
    <row r="48" spans="1:12" ht="15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</sheetData>
  <sheetProtection formatColumns="0" formatRows="0" insertRows="0" sort="0" autoFilter="0"/>
  <mergeCells count="1">
    <mergeCell ref="A1:K1"/>
  </mergeCells>
  <conditionalFormatting sqref="C4:F15">
    <cfRule type="containsText" dxfId="7" priority="3" stopIfTrue="1" operator="containsText" text="Course">
      <formula>NOT(ISERROR(SEARCH("Course",C4)))</formula>
    </cfRule>
  </conditionalFormatting>
  <conditionalFormatting sqref="C16:G16">
    <cfRule type="containsText" dxfId="6" priority="2" stopIfTrue="1" operator="containsText" text="Debt">
      <formula>NOT(ISERROR(SEARCH("Debt",C16)))</formula>
    </cfRule>
  </conditionalFormatting>
  <conditionalFormatting sqref="D4:F16 G16">
    <cfRule type="expression" dxfId="5" priority="4">
      <formula>#REF!="EUR"</formula>
    </cfRule>
    <cfRule type="expression" dxfId="4" priority="5">
      <formula>#REF!="GBP"</formula>
    </cfRule>
  </conditionalFormatting>
  <conditionalFormatting sqref="G4:G15">
    <cfRule type="containsText" dxfId="3" priority="1" stopIfTrue="1" operator="containsText" text="Course">
      <formula>NOT(ISERROR(SEARCH("Course",G4)))</formula>
    </cfRule>
  </conditionalFormatting>
  <conditionalFormatting sqref="J3:J11">
    <cfRule type="containsText" dxfId="2" priority="6" stopIfTrue="1" operator="containsText" text="Debt">
      <formula>NOT(ISERROR(SEARCH("Debt",J3)))</formula>
    </cfRule>
    <cfRule type="expression" dxfId="1" priority="7">
      <formula>#REF!="GBP"</formula>
    </cfRule>
    <cfRule type="expression" dxfId="0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2.8320312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MATH115: A-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6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6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3.7</v>
      </c>
      <c r="D5" s="149"/>
      <c r="E5" s="196" t="s">
        <v>137</v>
      </c>
      <c r="F5" s="197">
        <v>0.125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16" customHeight="1" thickBot="1" x14ac:dyDescent="0.25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293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176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15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6" customHeight="1" x14ac:dyDescent="0.15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6" customHeight="1" x14ac:dyDescent="0.15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6" customHeight="1" x14ac:dyDescent="0.15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6" customHeight="1" x14ac:dyDescent="0.15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2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6" customHeight="1" x14ac:dyDescent="0.15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6" customHeight="1" x14ac:dyDescent="0.15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6" customHeight="1" x14ac:dyDescent="0.15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6" customHeight="1" x14ac:dyDescent="0.15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15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6" customHeight="1" x14ac:dyDescent="0.2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6" customHeight="1" x14ac:dyDescent="0.2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6" customHeight="1" x14ac:dyDescent="0.2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6" customHeight="1" x14ac:dyDescent="0.2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6" customHeight="1" x14ac:dyDescent="0.15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6" customHeight="1" x14ac:dyDescent="0.15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6" customHeight="1" x14ac:dyDescent="0.15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6" customHeight="1" x14ac:dyDescent="0.15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15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6" customHeight="1" x14ac:dyDescent="0.2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6" customHeight="1" x14ac:dyDescent="0.15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15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6" customHeight="1" x14ac:dyDescent="0.2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6" customHeight="1" x14ac:dyDescent="0.2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6" customHeight="1" x14ac:dyDescent="0.2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6" customHeight="1" x14ac:dyDescent="0.2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6" customHeight="1" x14ac:dyDescent="0.15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6" customHeight="1" x14ac:dyDescent="0.15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6" customHeight="1" x14ac:dyDescent="0.15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6" customHeight="1" x14ac:dyDescent="0.15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6" customHeight="1" x14ac:dyDescent="0.15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6" customHeight="1" x14ac:dyDescent="0.15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6" customHeight="1" x14ac:dyDescent="0.2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6" customHeight="1" x14ac:dyDescent="0.2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6" customHeight="1" x14ac:dyDescent="0.2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6" customHeight="1" x14ac:dyDescent="0.2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6" customHeight="1" x14ac:dyDescent="0.15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6" customHeight="1" x14ac:dyDescent="0.15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6" customHeight="1" x14ac:dyDescent="0.15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6" customHeight="1" x14ac:dyDescent="0.15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15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6" customHeight="1" x14ac:dyDescent="0.2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6" customHeight="1" x14ac:dyDescent="0.15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15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6" customHeight="1" x14ac:dyDescent="0.2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6" customHeight="1" x14ac:dyDescent="0.2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6" customHeight="1" x14ac:dyDescent="0.2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6" customHeight="1" x14ac:dyDescent="0.2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6" customHeight="1" x14ac:dyDescent="0.15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6" customHeight="1" x14ac:dyDescent="0.15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6" customHeight="1" x14ac:dyDescent="0.15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6" customHeight="1" x14ac:dyDescent="0.15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15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6" customHeight="1" x14ac:dyDescent="0.2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6" customHeight="1" x14ac:dyDescent="0.2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6" customHeight="1" thickBot="1" x14ac:dyDescent="0.25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6" customHeight="1" x14ac:dyDescent="0.2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2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 x14ac:dyDescent="0.2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 x14ac:dyDescent="0.15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 x14ac:dyDescent="0.15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 x14ac:dyDescent="0.15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 x14ac:dyDescent="0.15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 x14ac:dyDescent="0.15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 x14ac:dyDescent="0.15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 x14ac:dyDescent="0.15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 x14ac:dyDescent="0.15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 x14ac:dyDescent="0.15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 x14ac:dyDescent="0.15">
      <c r="D102" s="111"/>
      <c r="E102" s="111"/>
      <c r="F102" s="112"/>
      <c r="M102" s="111"/>
      <c r="N102" s="135"/>
      <c r="O102" s="112"/>
    </row>
    <row r="103" spans="2:15" x14ac:dyDescent="0.15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6" x14ac:dyDescent="0.15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 x14ac:dyDescent="0.15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 x14ac:dyDescent="0.15">
      <c r="D106" s="111"/>
      <c r="E106" s="111"/>
      <c r="F106" s="112"/>
      <c r="M106" s="111"/>
      <c r="N106" s="135"/>
      <c r="O106" s="112"/>
    </row>
    <row r="107" spans="2:15" ht="15" customHeight="1" x14ac:dyDescent="0.15">
      <c r="D107" s="111"/>
      <c r="E107" s="111"/>
      <c r="F107" s="112"/>
      <c r="M107" s="111"/>
      <c r="N107" s="135"/>
      <c r="O107" s="112"/>
    </row>
    <row r="108" spans="2:15" x14ac:dyDescent="0.15">
      <c r="D108" s="111"/>
      <c r="E108" s="111"/>
      <c r="F108" s="112"/>
      <c r="M108" s="111"/>
      <c r="N108" s="135"/>
      <c r="O108" s="112"/>
    </row>
    <row r="109" spans="2:15" x14ac:dyDescent="0.15">
      <c r="D109" s="111"/>
      <c r="E109" s="111"/>
      <c r="F109" s="112"/>
      <c r="M109" s="111"/>
      <c r="O109" s="112"/>
    </row>
    <row r="110" spans="2:15" x14ac:dyDescent="0.15">
      <c r="D110" s="111"/>
      <c r="E110" s="111"/>
      <c r="F110" s="112"/>
      <c r="M110" s="111"/>
      <c r="O110" s="112"/>
    </row>
    <row r="111" spans="2:15" x14ac:dyDescent="0.15">
      <c r="M111" s="111"/>
      <c r="O111" s="112"/>
    </row>
    <row r="112" spans="2:15" x14ac:dyDescent="0.15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2.8320312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MATH116: D+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6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6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1.3</v>
      </c>
      <c r="D5" s="149"/>
      <c r="E5" s="196" t="s">
        <v>137</v>
      </c>
      <c r="F5" s="197">
        <v>0.125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16" customHeight="1" thickBot="1" x14ac:dyDescent="0.25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293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176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15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6" customHeight="1" x14ac:dyDescent="0.15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6" customHeight="1" x14ac:dyDescent="0.15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6" customHeight="1" x14ac:dyDescent="0.15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6" customHeight="1" x14ac:dyDescent="0.15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2.8320312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CHE102: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6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6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3.9</v>
      </c>
      <c r="D5" s="149"/>
      <c r="E5" s="196" t="s">
        <v>137</v>
      </c>
      <c r="F5" s="197">
        <v>0.125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16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293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176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 x14ac:dyDescent="0.15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6" customHeight="1" x14ac:dyDescent="0.15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6" customHeight="1" x14ac:dyDescent="0.15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6" customHeight="1" x14ac:dyDescent="0.15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6" customHeight="1" x14ac:dyDescent="0.15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C9" zoomScale="194" zoomScaleNormal="120" workbookViewId="0">
      <selection activeCell="H23" sqref="H23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2.8320312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MSE121: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6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6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3.9</v>
      </c>
      <c r="D5" s="149"/>
      <c r="E5" s="196" t="s">
        <v>137</v>
      </c>
      <c r="F5" s="197">
        <v>0.125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16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13" t="s">
        <v>123</v>
      </c>
      <c r="I7" s="146"/>
      <c r="J7" s="293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176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15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6" customHeight="1" x14ac:dyDescent="0.15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6" customHeight="1" x14ac:dyDescent="0.15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6" customHeight="1" x14ac:dyDescent="0.15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6" customHeight="1" x14ac:dyDescent="0.15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2.8320312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MSE100: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6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89" t="s">
        <v>130</v>
      </c>
      <c r="I4" s="146"/>
      <c r="J4" s="176"/>
      <c r="K4" s="148"/>
      <c r="L4" s="143"/>
      <c r="O4" s="207" t="s">
        <v>94</v>
      </c>
      <c r="R4" s="112"/>
      <c r="S4" s="112"/>
      <c r="T4" s="112"/>
      <c r="U4" s="112"/>
      <c r="V4" s="112"/>
    </row>
    <row r="5" spans="1:22" ht="16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3.9</v>
      </c>
      <c r="D5" s="149"/>
      <c r="E5" s="196" t="s">
        <v>137</v>
      </c>
      <c r="F5" s="198">
        <v>0.1875</v>
      </c>
      <c r="G5" s="149"/>
      <c r="H5" s="289"/>
      <c r="I5" s="146"/>
      <c r="J5" s="291" t="s">
        <v>127</v>
      </c>
      <c r="K5" s="148"/>
      <c r="L5" s="143"/>
      <c r="O5" s="207" t="s">
        <v>97</v>
      </c>
      <c r="R5" s="112"/>
      <c r="S5" s="112"/>
      <c r="T5" s="112"/>
      <c r="U5" s="112"/>
      <c r="V5" s="112"/>
    </row>
    <row r="6" spans="1:22" ht="16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293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176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15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6" customHeight="1" x14ac:dyDescent="0.15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6" customHeight="1" x14ac:dyDescent="0.15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6" customHeight="1" x14ac:dyDescent="0.15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6" customHeight="1" x14ac:dyDescent="0.15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4.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SampleSheet: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4</v>
      </c>
      <c r="D5" s="149"/>
      <c r="E5" s="181" t="s">
        <v>128</v>
      </c>
      <c r="F5" s="183">
        <v>0.5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2</v>
      </c>
      <c r="D7" s="149"/>
      <c r="E7" s="149"/>
      <c r="F7" s="146"/>
      <c r="G7" s="149"/>
      <c r="H7" s="179" t="s">
        <v>138</v>
      </c>
      <c r="I7" s="146"/>
      <c r="J7" s="292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94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294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94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94"/>
      <c r="K11" s="148"/>
      <c r="L11" s="111"/>
    </row>
    <row r="12" spans="1:22" s="112" customFormat="1" ht="15" customHeight="1" x14ac:dyDescent="0.15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94"/>
      <c r="K12" s="148"/>
      <c r="L12" s="111"/>
    </row>
    <row r="13" spans="1:22" s="112" customFormat="1" ht="16" customHeight="1" x14ac:dyDescent="0.15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94"/>
      <c r="K13" s="148"/>
      <c r="L13" s="111"/>
      <c r="M13" s="111"/>
    </row>
    <row r="14" spans="1:22" s="112" customFormat="1" ht="16" customHeight="1" x14ac:dyDescent="0.15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94"/>
      <c r="K14" s="148"/>
      <c r="L14" s="111"/>
      <c r="M14" s="111"/>
    </row>
    <row r="15" spans="1:22" s="112" customFormat="1" ht="16" customHeight="1" x14ac:dyDescent="0.15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94"/>
      <c r="K15" s="148"/>
      <c r="L15" s="135"/>
      <c r="M15" s="135"/>
    </row>
    <row r="16" spans="1:22" s="112" customFormat="1" ht="16" customHeight="1" x14ac:dyDescent="0.15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2DC9-912F-4327-9A01-969F3846A9ED}">
  <sheetPr codeName="Sheet16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4.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MSE200: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MSE200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4</v>
      </c>
      <c r="D5" s="149"/>
      <c r="E5" s="181" t="s">
        <v>128</v>
      </c>
      <c r="F5" s="183">
        <v>0.5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2</v>
      </c>
      <c r="D7" s="149"/>
      <c r="E7" s="149"/>
      <c r="F7" s="146"/>
      <c r="G7" s="149"/>
      <c r="H7" s="179" t="s">
        <v>138</v>
      </c>
      <c r="I7" s="146"/>
      <c r="J7" s="292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94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294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94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94"/>
      <c r="K11" s="148"/>
      <c r="L11" s="111"/>
    </row>
    <row r="12" spans="1:22" s="112" customFormat="1" ht="15" customHeight="1" x14ac:dyDescent="0.15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94"/>
      <c r="K12" s="148"/>
      <c r="L12" s="111"/>
    </row>
    <row r="13" spans="1:22" s="112" customFormat="1" ht="16" customHeight="1" x14ac:dyDescent="0.15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94"/>
      <c r="K13" s="148"/>
      <c r="L13" s="111"/>
      <c r="M13" s="111"/>
    </row>
    <row r="14" spans="1:22" s="112" customFormat="1" ht="16" customHeight="1" x14ac:dyDescent="0.15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94"/>
      <c r="K14" s="148"/>
      <c r="L14" s="111"/>
      <c r="M14" s="111"/>
    </row>
    <row r="15" spans="1:22" s="112" customFormat="1" ht="16" customHeight="1" x14ac:dyDescent="0.15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94"/>
      <c r="K15" s="148"/>
      <c r="L15" s="135"/>
      <c r="M15" s="135"/>
    </row>
    <row r="16" spans="1:22" s="112" customFormat="1" ht="16" customHeight="1" x14ac:dyDescent="0.15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D9954B06-6F0E-4538-A1D0-57C46FB4936A}">
      <formula1>"Yes, No"</formula1>
    </dataValidation>
    <dataValidation type="list" allowBlank="1" showInputMessage="1" showErrorMessage="1" sqref="F6" xr:uid="{99E044C3-DC42-4348-933C-60A3E3996B59}">
      <formula1>"1,2,3,4,5,6,7,8"</formula1>
    </dataValidation>
    <dataValidation type="list" allowBlank="1" showInputMessage="1" showErrorMessage="1" sqref="B25:B94" xr:uid="{94AC9170-79E1-40F2-929E-A8AB92F8B766}">
      <formula1>$B$11:$B$20</formula1>
    </dataValidation>
    <dataValidation type="list" allowBlank="1" showInputMessage="1" showErrorMessage="1" sqref="D25:D94" xr:uid="{22EEBAF6-1F92-4D1D-9885-7F3028C7FFDF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12700</xdr:colOff>
                    <xdr:row>15</xdr:row>
                    <xdr:rowOff>165100</xdr:rowOff>
                  </from>
                  <to>
                    <xdr:col>10</xdr:col>
                    <xdr:colOff>165100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D008-E769-43E0-A3C2-0EF8EB2CCCF0}">
  <sheetPr codeName="Sheet15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4.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MSE300300: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MSE300300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3.3</v>
      </c>
      <c r="D5" s="149"/>
      <c r="E5" s="181" t="s">
        <v>128</v>
      </c>
      <c r="F5" s="183">
        <v>0.5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1.65</v>
      </c>
      <c r="D7" s="149"/>
      <c r="E7" s="149"/>
      <c r="F7" s="146"/>
      <c r="G7" s="149"/>
      <c r="H7" s="179" t="s">
        <v>138</v>
      </c>
      <c r="I7" s="146"/>
      <c r="J7" s="292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94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294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94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>
        <f t="shared" ref="F11:F20" si="1">IF( IF(E11&lt;&gt;"",COUNTIF($B$25:$B$94,E11),"") = 0,"", IF(E11&lt;&gt;"",COUNTIF($B$25:$B$94,E11),""))</f>
        <v>1</v>
      </c>
      <c r="G11" s="171">
        <f t="shared" ref="G11:G20" si="2">IFERROR( IF(F11&lt;&gt;"",AVERAGEIFS($E$25:$E$94,$B$25:$B$94, E11),""),"")</f>
        <v>0.78</v>
      </c>
      <c r="H11" s="171">
        <f t="shared" ref="H11:H20" si="3">IFERROR(G11*C11,"")</f>
        <v>0.78</v>
      </c>
      <c r="I11" s="149"/>
      <c r="J11" s="294"/>
      <c r="K11" s="148"/>
      <c r="L11" s="111"/>
    </row>
    <row r="12" spans="1:22" s="112" customFormat="1" ht="15" customHeight="1" x14ac:dyDescent="0.15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>
        <f t="shared" si="1"/>
        <v>1</v>
      </c>
      <c r="G12" s="171">
        <f t="shared" si="2"/>
        <v>0.23</v>
      </c>
      <c r="H12" s="171">
        <f t="shared" si="3"/>
        <v>0</v>
      </c>
      <c r="I12" s="149"/>
      <c r="J12" s="294"/>
      <c r="K12" s="148"/>
      <c r="L12" s="111"/>
    </row>
    <row r="13" spans="1:22" s="112" customFormat="1" ht="16" customHeight="1" x14ac:dyDescent="0.15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>
        <f t="shared" si="1"/>
        <v>1</v>
      </c>
      <c r="G13" s="171">
        <f t="shared" si="2"/>
        <v>0.64</v>
      </c>
      <c r="H13" s="171">
        <f t="shared" si="3"/>
        <v>0</v>
      </c>
      <c r="I13" s="149"/>
      <c r="J13" s="294"/>
      <c r="K13" s="148"/>
      <c r="L13" s="111"/>
      <c r="M13" s="111"/>
    </row>
    <row r="14" spans="1:22" s="112" customFormat="1" ht="16" customHeight="1" x14ac:dyDescent="0.15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>
        <f t="shared" si="1"/>
        <v>1</v>
      </c>
      <c r="G14" s="171">
        <f t="shared" si="2"/>
        <v>0.32</v>
      </c>
      <c r="H14" s="171">
        <f t="shared" si="3"/>
        <v>0</v>
      </c>
      <c r="I14" s="149"/>
      <c r="J14" s="294"/>
      <c r="K14" s="148"/>
      <c r="L14" s="111"/>
      <c r="M14" s="111"/>
    </row>
    <row r="15" spans="1:22" s="112" customFormat="1" ht="16" customHeight="1" x14ac:dyDescent="0.15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>
        <f t="shared" si="1"/>
        <v>1</v>
      </c>
      <c r="G15" s="171">
        <f t="shared" si="2"/>
        <v>23.23</v>
      </c>
      <c r="H15" s="171">
        <f t="shared" si="3"/>
        <v>0</v>
      </c>
      <c r="I15" s="149"/>
      <c r="J15" s="294"/>
      <c r="K15" s="148"/>
      <c r="L15" s="135"/>
      <c r="M15" s="135"/>
    </row>
    <row r="16" spans="1:22" s="112" customFormat="1" ht="16" customHeight="1" x14ac:dyDescent="0.15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5</v>
      </c>
      <c r="G21" s="168"/>
      <c r="H21" s="168">
        <f>IFERROR( SUM(H11:H20) / SUMIFS(C11:C20,H11:H20,"&gt;-1"),"")</f>
        <v>0.78</v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 t="s">
        <v>107</v>
      </c>
      <c r="C25" s="162" t="s">
        <v>145</v>
      </c>
      <c r="D25" s="161" t="s">
        <v>94</v>
      </c>
      <c r="E25" s="160">
        <v>23.23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 t="s">
        <v>98</v>
      </c>
      <c r="C26" s="156" t="s">
        <v>142</v>
      </c>
      <c r="D26" s="155" t="s">
        <v>94</v>
      </c>
      <c r="E26" s="154">
        <v>0.23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 t="s">
        <v>141</v>
      </c>
      <c r="C27" s="156" t="s">
        <v>146</v>
      </c>
      <c r="D27" s="155" t="s">
        <v>94</v>
      </c>
      <c r="E27" s="154">
        <v>0.78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 t="s">
        <v>96</v>
      </c>
      <c r="C28" s="156" t="s">
        <v>142</v>
      </c>
      <c r="D28" s="155" t="s">
        <v>94</v>
      </c>
      <c r="E28" s="154">
        <v>0.64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 t="s">
        <v>101</v>
      </c>
      <c r="C29" s="156" t="s">
        <v>146</v>
      </c>
      <c r="D29" s="155" t="s">
        <v>94</v>
      </c>
      <c r="E29" s="154">
        <v>0.32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97314E2F-5E1E-4DB7-AAE8-4A5E2A3E567A}">
      <formula1>"Yes, No"</formula1>
    </dataValidation>
    <dataValidation type="list" allowBlank="1" showInputMessage="1" showErrorMessage="1" sqref="F6" xr:uid="{6BFB36A4-1604-4D27-A661-6DA21EDD0758}">
      <formula1>"1,2,3,4,5,6,7,8"</formula1>
    </dataValidation>
    <dataValidation type="list" allowBlank="1" showInputMessage="1" showErrorMessage="1" sqref="B25:B94" xr:uid="{877191F1-F7A0-4DA2-834E-E341AD3E9B3A}">
      <formula1>$B$11:$B$20</formula1>
    </dataValidation>
    <dataValidation type="list" allowBlank="1" showInputMessage="1" showErrorMessage="1" sqref="D25:D94" xr:uid="{8FFF3AFF-FCCE-413F-9720-44A6C6DF611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12700</xdr:colOff>
                    <xdr:row>15</xdr:row>
                    <xdr:rowOff>165100</xdr:rowOff>
                  </from>
                  <to>
                    <xdr:col>10</xdr:col>
                    <xdr:colOff>165100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BE33F-F1A1-4A96-8765-C9455DE177C0}">
  <sheetPr codeName="Sheet14">
    <pageSetUpPr fitToPage="1"/>
  </sheetPr>
  <dimension ref="A1:V117"/>
  <sheetViews>
    <sheetView showGridLines="0" showRuler="0" zoomScale="71" zoomScaleNormal="120" workbookViewId="0">
      <selection activeCell="C5" sqref="C5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4.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MSE300: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MSE300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4</v>
      </c>
      <c r="D5" s="149"/>
      <c r="E5" s="181" t="s">
        <v>128</v>
      </c>
      <c r="F5" s="183">
        <v>0.5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2</v>
      </c>
      <c r="D7" s="149"/>
      <c r="E7" s="149"/>
      <c r="F7" s="146"/>
      <c r="G7" s="149"/>
      <c r="H7" s="179" t="s">
        <v>138</v>
      </c>
      <c r="I7" s="146"/>
      <c r="J7" s="292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94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294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94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94"/>
      <c r="K11" s="148"/>
      <c r="L11" s="111"/>
    </row>
    <row r="12" spans="1:22" s="112" customFormat="1" ht="15" customHeight="1" x14ac:dyDescent="0.15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94"/>
      <c r="K12" s="148"/>
      <c r="L12" s="111"/>
    </row>
    <row r="13" spans="1:22" s="112" customFormat="1" ht="16" customHeight="1" x14ac:dyDescent="0.15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94"/>
      <c r="K13" s="148"/>
      <c r="L13" s="111"/>
      <c r="M13" s="111"/>
    </row>
    <row r="14" spans="1:22" s="112" customFormat="1" ht="16" customHeight="1" x14ac:dyDescent="0.15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94"/>
      <c r="K14" s="148"/>
      <c r="L14" s="111"/>
      <c r="M14" s="111"/>
    </row>
    <row r="15" spans="1:22" s="112" customFormat="1" ht="16" customHeight="1" x14ac:dyDescent="0.15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94"/>
      <c r="K15" s="148"/>
      <c r="L15" s="135"/>
      <c r="M15" s="135"/>
    </row>
    <row r="16" spans="1:22" s="112" customFormat="1" ht="16" customHeight="1" x14ac:dyDescent="0.15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FB28292E-5A9B-4F34-9549-1C007DD15F38}">
      <formula1>"Yes, No"</formula1>
    </dataValidation>
    <dataValidation type="list" allowBlank="1" showInputMessage="1" showErrorMessage="1" sqref="F6" xr:uid="{23E0037E-12BF-4A1A-AB5F-F78160FF913B}">
      <formula1>"1,2,3,4,5,6,7,8"</formula1>
    </dataValidation>
    <dataValidation type="list" allowBlank="1" showInputMessage="1" showErrorMessage="1" sqref="B25:B94" xr:uid="{94F56246-318A-4D1F-863A-0AC9C7C859EB}">
      <formula1>$B$11:$B$20</formula1>
    </dataValidation>
    <dataValidation type="list" allowBlank="1" showInputMessage="1" showErrorMessage="1" sqref="D25:D94" xr:uid="{2E24E01D-560D-4EF4-92DE-4397842450E7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12700</xdr:colOff>
                    <xdr:row>15</xdr:row>
                    <xdr:rowOff>165100</xdr:rowOff>
                  </from>
                  <to>
                    <xdr:col>10</xdr:col>
                    <xdr:colOff>165100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E50A-2701-4C03-B20E-18722E16FA05}">
  <sheetPr codeName="Sheet13">
    <pageSetUpPr fitToPage="1"/>
  </sheetPr>
  <dimension ref="A1:V117"/>
  <sheetViews>
    <sheetView showGridLines="0" showRuler="0" zoomScale="71" zoomScaleNormal="120" workbookViewId="0">
      <selection activeCell="E10" sqref="E10"/>
    </sheetView>
  </sheetViews>
  <sheetFormatPr baseColWidth="10" defaultColWidth="8.83203125" defaultRowHeight="14" x14ac:dyDescent="0.15"/>
  <cols>
    <col min="1" max="1" width="5" style="111" customWidth="1"/>
    <col min="2" max="2" width="20.1640625" style="111" customWidth="1"/>
    <col min="3" max="3" width="27.1640625" style="111" customWidth="1"/>
    <col min="4" max="4" width="14.5" style="135" customWidth="1"/>
    <col min="5" max="5" width="23" style="135" customWidth="1"/>
    <col min="6" max="6" width="14.83203125" style="111" customWidth="1"/>
    <col min="7" max="7" width="12.83203125" style="111" customWidth="1"/>
    <col min="8" max="8" width="13.6640625" style="111" customWidth="1"/>
    <col min="9" max="9" width="7.6640625" style="111" customWidth="1"/>
    <col min="10" max="10" width="35.83203125" style="111" customWidth="1"/>
    <col min="11" max="11" width="6.33203125" style="111" customWidth="1"/>
    <col min="12" max="12" width="15" style="135" customWidth="1"/>
    <col min="13" max="13" width="11" style="135" customWidth="1"/>
    <col min="14" max="15" width="10.1640625" style="111" bestFit="1" customWidth="1"/>
    <col min="16" max="16" width="14.1640625" style="111" bestFit="1" customWidth="1"/>
    <col min="17" max="18" width="11.1640625" style="111" bestFit="1" customWidth="1"/>
    <col min="19" max="19" width="10.1640625" style="111" bestFit="1" customWidth="1"/>
    <col min="20" max="16384" width="8.83203125" style="111"/>
  </cols>
  <sheetData>
    <row r="1" spans="1:22" s="112" customFormat="1" ht="47" x14ac:dyDescent="0.15">
      <c r="A1" s="286" t="str">
        <f ca="1">IF(F4="","CLASS GPA TRACKER",F4&amp;": "&amp;C6)</f>
        <v>MSE320: A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</row>
    <row r="2" spans="1:22" ht="21" x14ac:dyDescent="0.25">
      <c r="A2" s="287" t="s">
        <v>133</v>
      </c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143"/>
      <c r="U2" s="112"/>
      <c r="V2" s="112"/>
    </row>
    <row r="3" spans="1:22" s="138" customFormat="1" ht="18" customHeight="1" x14ac:dyDescent="0.15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88" t="s">
        <v>132</v>
      </c>
      <c r="C4" s="288"/>
      <c r="D4" s="149"/>
      <c r="E4" s="185" t="s">
        <v>131</v>
      </c>
      <c r="F4" s="184" t="str" cm="1">
        <f t="array" aca="1" ref="F4" ca="1">MID(CELL("filename",A1),FIND("]",CELL("filename",A1))+1,255)</f>
        <v>MSE320</v>
      </c>
      <c r="G4" s="149"/>
      <c r="H4" s="289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f>IF(H21&gt;=GPAScale!C6,GPAScale!E6,  IF(H21&gt;=GPAScale!C7,GPAScale!E7,  IF(H21&gt;=GPAScale!C8,GPAScale!E8,  IF(H21&gt;=GPAScale!C9,GPAScale!E9,  IF(H21&gt;=GPAScale!C10,GPAScale!E10,  IF(H21&gt;=GPAScale!C11,GPAScale!E11,  IF(H21&gt;=GPAScale!C12,GPAScale!E12,  IF(H21&gt;=GPAScale!C13,GPAScale!E13,  IF(H21&gt;=GPAScale!C14,GPAScale!E14,  IF(H21&gt;=GPAScale!C15,GPAScale!E15,  IF(H21&gt;=GPAScale!C16,GPAScale!E16,  IF(H21&gt;=GPAScale!C17,GPAScale!E17,  GPAScale!E18))))))))))))</f>
        <v>4</v>
      </c>
      <c r="D5" s="149"/>
      <c r="E5" s="181" t="s">
        <v>128</v>
      </c>
      <c r="F5" s="183">
        <v>0.5</v>
      </c>
      <c r="G5" s="149"/>
      <c r="H5" s="289"/>
      <c r="I5" s="146"/>
      <c r="J5" s="291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0"/>
      <c r="I6" s="146"/>
      <c r="J6" s="292"/>
      <c r="K6" s="148"/>
      <c r="L6" s="143"/>
      <c r="R6" s="112"/>
      <c r="S6" s="112"/>
      <c r="T6" s="112"/>
      <c r="U6" s="112"/>
      <c r="V6" s="112"/>
    </row>
    <row r="7" spans="1:22" ht="16" customHeight="1" thickBot="1" x14ac:dyDescent="0.25">
      <c r="A7" s="147"/>
      <c r="B7" s="166" t="s">
        <v>124</v>
      </c>
      <c r="C7" s="167">
        <f>C5*F5</f>
        <v>2</v>
      </c>
      <c r="D7" s="149"/>
      <c r="E7" s="149"/>
      <c r="F7" s="146"/>
      <c r="G7" s="149"/>
      <c r="H7" s="179" t="s">
        <v>138</v>
      </c>
      <c r="I7" s="146"/>
      <c r="J7" s="292"/>
      <c r="K7" s="148"/>
      <c r="L7" s="143"/>
      <c r="R7" s="112"/>
      <c r="S7" s="112"/>
      <c r="T7" s="112"/>
      <c r="U7" s="112"/>
      <c r="V7" s="112"/>
    </row>
    <row r="8" spans="1:22" ht="16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94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88" t="s">
        <v>122</v>
      </c>
      <c r="C9" s="288"/>
      <c r="D9" s="146"/>
      <c r="E9" s="288" t="s">
        <v>121</v>
      </c>
      <c r="F9" s="288"/>
      <c r="G9" s="288"/>
      <c r="H9" s="288"/>
      <c r="I9" s="149"/>
      <c r="J9" s="294"/>
      <c r="K9" s="145"/>
      <c r="L9" s="143"/>
      <c r="T9" s="112"/>
      <c r="U9" s="112"/>
      <c r="V9" s="112"/>
    </row>
    <row r="10" spans="1:22" ht="32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94"/>
      <c r="K10" s="145"/>
      <c r="L10" s="143"/>
      <c r="T10" s="112"/>
      <c r="U10" s="112"/>
      <c r="V10" s="112"/>
    </row>
    <row r="11" spans="1:22" s="138" customFormat="1" ht="16" customHeight="1" x14ac:dyDescent="0.15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94"/>
      <c r="K11" s="148"/>
      <c r="L11" s="111"/>
    </row>
    <row r="12" spans="1:22" s="112" customFormat="1" ht="15" customHeight="1" x14ac:dyDescent="0.15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94"/>
      <c r="K12" s="148"/>
      <c r="L12" s="111"/>
    </row>
    <row r="13" spans="1:22" s="112" customFormat="1" ht="16" customHeight="1" x14ac:dyDescent="0.15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94"/>
      <c r="K13" s="148"/>
      <c r="L13" s="111"/>
      <c r="M13" s="111"/>
    </row>
    <row r="14" spans="1:22" s="112" customFormat="1" ht="16" customHeight="1" x14ac:dyDescent="0.15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94"/>
      <c r="K14" s="148"/>
      <c r="L14" s="111"/>
      <c r="M14" s="111"/>
    </row>
    <row r="15" spans="1:22" s="112" customFormat="1" ht="16" customHeight="1" x14ac:dyDescent="0.15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94"/>
      <c r="K15" s="148"/>
      <c r="L15" s="135"/>
      <c r="M15" s="135"/>
    </row>
    <row r="16" spans="1:22" s="112" customFormat="1" ht="16" customHeight="1" x14ac:dyDescent="0.15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6" customHeight="1" x14ac:dyDescent="0.15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6" customHeight="1" x14ac:dyDescent="0.15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6" customHeight="1" x14ac:dyDescent="0.15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6" customHeight="1" thickBot="1" x14ac:dyDescent="0.2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6" customHeight="1" x14ac:dyDescent="0.15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6" customHeight="1" x14ac:dyDescent="0.15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6" customHeight="1" x14ac:dyDescent="0.15">
      <c r="A23" s="159"/>
      <c r="B23" s="285" t="s">
        <v>115</v>
      </c>
      <c r="C23" s="285"/>
      <c r="D23" s="285"/>
      <c r="E23" s="285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6" customHeight="1" x14ac:dyDescent="0.15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6" customHeight="1" x14ac:dyDescent="0.15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6" customHeight="1" x14ac:dyDescent="0.15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6" customHeight="1" x14ac:dyDescent="0.15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6" customHeight="1" x14ac:dyDescent="0.15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6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6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6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6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6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6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6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6" customHeight="1" x14ac:dyDescent="0.15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6" customHeight="1" x14ac:dyDescent="0.15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6" customHeight="1" x14ac:dyDescent="0.15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6" customHeight="1" x14ac:dyDescent="0.15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6" customHeight="1" x14ac:dyDescent="0.15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6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6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6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6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6" customHeight="1" x14ac:dyDescent="0.15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6" customHeight="1" x14ac:dyDescent="0.15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6" customHeight="1" x14ac:dyDescent="0.15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6" customHeight="1" x14ac:dyDescent="0.15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6" customHeight="1" x14ac:dyDescent="0.15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6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6" customHeight="1" x14ac:dyDescent="0.15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6" customHeight="1" x14ac:dyDescent="0.15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6" customHeight="1" x14ac:dyDescent="0.15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6" customHeight="1" x14ac:dyDescent="0.15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6" customHeight="1" x14ac:dyDescent="0.15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6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6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6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6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6" customHeight="1" x14ac:dyDescent="0.15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6" customHeight="1" x14ac:dyDescent="0.15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6" customHeight="1" x14ac:dyDescent="0.15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6" customHeight="1" x14ac:dyDescent="0.15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6" customHeight="1" x14ac:dyDescent="0.15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6" customHeight="1" x14ac:dyDescent="0.15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6" customHeight="1" x14ac:dyDescent="0.15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6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6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6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6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6" customHeight="1" x14ac:dyDescent="0.15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6" customHeight="1" x14ac:dyDescent="0.15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6" customHeight="1" x14ac:dyDescent="0.15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6" customHeight="1" x14ac:dyDescent="0.15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6" customHeight="1" x14ac:dyDescent="0.15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6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6" customHeight="1" x14ac:dyDescent="0.15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6" customHeight="1" x14ac:dyDescent="0.15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6" customHeight="1" x14ac:dyDescent="0.15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6" customHeight="1" x14ac:dyDescent="0.15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6" customHeight="1" x14ac:dyDescent="0.15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6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6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6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6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6" customHeight="1" x14ac:dyDescent="0.15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6" customHeight="1" x14ac:dyDescent="0.15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6" customHeight="1" x14ac:dyDescent="0.15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6" customHeight="1" x14ac:dyDescent="0.15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6" customHeight="1" x14ac:dyDescent="0.15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6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6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6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6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6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15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15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15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15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15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15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15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15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15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15">
      <c r="D107" s="111"/>
      <c r="E107" s="111"/>
      <c r="F107" s="112"/>
      <c r="M107" s="111"/>
      <c r="N107" s="135"/>
      <c r="O107" s="112"/>
    </row>
    <row r="108" spans="1:22" x14ac:dyDescent="0.15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6" x14ac:dyDescent="0.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15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15">
      <c r="D111" s="111"/>
      <c r="E111" s="111"/>
      <c r="F111" s="112"/>
      <c r="M111" s="111"/>
      <c r="N111" s="135"/>
      <c r="O111" s="112"/>
    </row>
    <row r="112" spans="1:22" ht="15" customHeight="1" x14ac:dyDescent="0.15">
      <c r="D112" s="111"/>
      <c r="E112" s="111"/>
      <c r="F112" s="112"/>
      <c r="M112" s="111"/>
      <c r="N112" s="135"/>
      <c r="O112" s="112"/>
    </row>
    <row r="113" spans="4:15" x14ac:dyDescent="0.15">
      <c r="D113" s="111"/>
      <c r="E113" s="111"/>
      <c r="F113" s="112"/>
      <c r="M113" s="111"/>
      <c r="N113" s="135"/>
      <c r="O113" s="112"/>
    </row>
    <row r="114" spans="4:15" x14ac:dyDescent="0.15">
      <c r="D114" s="111"/>
      <c r="E114" s="111"/>
      <c r="F114" s="112"/>
      <c r="M114" s="111"/>
      <c r="O114" s="112"/>
    </row>
    <row r="115" spans="4:15" x14ac:dyDescent="0.15">
      <c r="D115" s="111"/>
      <c r="E115" s="111"/>
      <c r="F115" s="112"/>
      <c r="M115" s="111"/>
      <c r="O115" s="112"/>
    </row>
    <row r="116" spans="4:15" x14ac:dyDescent="0.15">
      <c r="M116" s="111"/>
      <c r="O116" s="112"/>
    </row>
    <row r="117" spans="4:15" x14ac:dyDescent="0.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2CD7E660-9A0D-4D3D-A330-601482615427}">
      <formula1>"Yes, No"</formula1>
    </dataValidation>
    <dataValidation type="list" allowBlank="1" showInputMessage="1" showErrorMessage="1" sqref="F6" xr:uid="{4649ED30-E9AB-4D81-9191-EC90C3AEEFA7}">
      <formula1>"1,2,3,4,5,6,7,8"</formula1>
    </dataValidation>
    <dataValidation type="list" allowBlank="1" showInputMessage="1" showErrorMessage="1" sqref="B25:B94" xr:uid="{CE0A2C73-E90B-44EE-ACD3-AB7F5328CDCF}">
      <formula1>$B$11:$B$20</formula1>
    </dataValidation>
    <dataValidation type="list" allowBlank="1" showInputMessage="1" showErrorMessage="1" sqref="D25:D94" xr:uid="{A3CC1820-A4DD-4B1A-B8BA-8626FCD96E8B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12700</xdr:colOff>
                    <xdr:row>15</xdr:row>
                    <xdr:rowOff>165100</xdr:rowOff>
                  </from>
                  <to>
                    <xdr:col>10</xdr:col>
                    <xdr:colOff>165100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baseColWidth="10" defaultColWidth="12.6640625" defaultRowHeight="15.75" customHeight="1" x14ac:dyDescent="0.15"/>
  <cols>
    <col min="1" max="1" width="15.83203125" customWidth="1"/>
    <col min="3" max="3" width="5.83203125" customWidth="1"/>
    <col min="4" max="4" width="21.83203125" bestFit="1" customWidth="1"/>
  </cols>
  <sheetData>
    <row r="1" spans="1:5" ht="13" x14ac:dyDescent="0.15">
      <c r="A1" s="42" t="s">
        <v>17</v>
      </c>
      <c r="D1" t="s">
        <v>22</v>
      </c>
    </row>
    <row r="2" spans="1:5" ht="15.75" customHeight="1" x14ac:dyDescent="0.15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3" x14ac:dyDescent="0.15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3" x14ac:dyDescent="0.15">
      <c r="A4" s="19" t="s">
        <v>19</v>
      </c>
      <c r="B4" s="43">
        <f>COUNTIF(DASHBOARD!I:I,"ON_HOLD")</f>
        <v>2</v>
      </c>
    </row>
    <row r="5" spans="1:5" ht="13" x14ac:dyDescent="0.15">
      <c r="A5" s="19" t="s">
        <v>8</v>
      </c>
      <c r="B5" s="43">
        <f>COUNTIF(DASHBOARD!I:I,"CANCELLED")</f>
        <v>0</v>
      </c>
    </row>
    <row r="6" spans="1:5" ht="13" x14ac:dyDescent="0.15">
      <c r="A6" s="19" t="s">
        <v>6</v>
      </c>
      <c r="B6" s="43">
        <f>COUNTIF(DASHBOARD!I:I,"DONE")</f>
        <v>3</v>
      </c>
    </row>
    <row r="8" spans="1:5" ht="13" x14ac:dyDescent="0.15">
      <c r="A8" s="42" t="s">
        <v>20</v>
      </c>
      <c r="B8" s="43"/>
    </row>
    <row r="9" spans="1:5" ht="13" x14ac:dyDescent="0.15">
      <c r="A9" s="19" t="s">
        <v>5</v>
      </c>
      <c r="B9" s="43">
        <f>COUNTIF(DASHBOARD!I:I,"OPEN")</f>
        <v>7</v>
      </c>
    </row>
    <row r="10" spans="1:5" ht="13" x14ac:dyDescent="0.15">
      <c r="A10" s="19" t="s">
        <v>6</v>
      </c>
      <c r="B10" s="43">
        <f>COUNTIF(DASHBOARD!I:I,"DONE")</f>
        <v>3</v>
      </c>
    </row>
    <row r="12" spans="1:5" ht="13" x14ac:dyDescent="0.15">
      <c r="A12" s="42" t="s">
        <v>12</v>
      </c>
    </row>
    <row r="13" spans="1:5" ht="15.75" customHeight="1" x14ac:dyDescent="0.15">
      <c r="A13" s="19" t="s">
        <v>11</v>
      </c>
      <c r="B13" s="19">
        <f>COUNTIF(DASHBOARD!$H$17:$H$53,A13)</f>
        <v>5</v>
      </c>
    </row>
    <row r="14" spans="1:5" ht="15.75" customHeight="1" x14ac:dyDescent="0.15">
      <c r="A14" s="19" t="s">
        <v>9</v>
      </c>
      <c r="B14" s="19">
        <f>COUNTIF(DASHBOARD!$H$17:$H$53,A14)</f>
        <v>2</v>
      </c>
    </row>
    <row r="15" spans="1:5" ht="15.75" customHeight="1" x14ac:dyDescent="0.15">
      <c r="A15" s="19" t="s">
        <v>4</v>
      </c>
      <c r="B15" s="19">
        <f>COUNTIF(DASHBOARD!$H$17:$H$53,A15)</f>
        <v>5</v>
      </c>
    </row>
    <row r="17" spans="1:1" ht="15.75" customHeight="1" x14ac:dyDescent="0.15">
      <c r="A17" t="b">
        <v>0</v>
      </c>
    </row>
    <row r="18" spans="1:1" ht="15.75" customHeight="1" x14ac:dyDescent="0.15">
      <c r="A18" t="b">
        <v>0</v>
      </c>
    </row>
    <row r="19" spans="1:1" ht="15.75" customHeight="1" x14ac:dyDescent="0.15">
      <c r="A19" t="b">
        <v>0</v>
      </c>
    </row>
    <row r="20" spans="1:1" ht="15.75" customHeight="1" x14ac:dyDescent="0.15">
      <c r="A20" t="b">
        <v>0</v>
      </c>
    </row>
    <row r="21" spans="1:1" ht="15.75" customHeight="1" x14ac:dyDescent="0.15">
      <c r="A21" t="b">
        <v>0</v>
      </c>
    </row>
    <row r="22" spans="1:1" ht="15.75" customHeight="1" x14ac:dyDescent="0.15">
      <c r="A22" t="b">
        <v>0</v>
      </c>
    </row>
    <row r="23" spans="1:1" ht="15.75" customHeight="1" x14ac:dyDescent="0.15">
      <c r="A23" t="b">
        <v>0</v>
      </c>
    </row>
    <row r="24" spans="1:1" ht="15.75" customHeight="1" x14ac:dyDescent="0.15">
      <c r="A24" t="b">
        <v>0</v>
      </c>
    </row>
    <row r="25" spans="1:1" ht="15.75" customHeight="1" x14ac:dyDescent="0.15">
      <c r="A25" t="b">
        <v>0</v>
      </c>
    </row>
    <row r="26" spans="1:1" ht="15.75" customHeight="1" x14ac:dyDescent="0.15">
      <c r="A26" t="b">
        <v>0</v>
      </c>
    </row>
    <row r="27" spans="1:1" ht="15.75" customHeight="1" x14ac:dyDescent="0.15">
      <c r="A27" t="b">
        <v>0</v>
      </c>
    </row>
    <row r="28" spans="1:1" ht="15.75" customHeight="1" x14ac:dyDescent="0.15">
      <c r="A28" t="b">
        <v>0</v>
      </c>
    </row>
    <row r="29" spans="1:1" ht="15.75" customHeight="1" x14ac:dyDescent="0.15">
      <c r="A29" t="b">
        <v>0</v>
      </c>
    </row>
    <row r="30" spans="1:1" ht="15.75" customHeight="1" x14ac:dyDescent="0.15">
      <c r="A30" t="b">
        <v>0</v>
      </c>
    </row>
    <row r="31" spans="1:1" ht="15.75" customHeight="1" x14ac:dyDescent="0.15">
      <c r="A31" t="b">
        <v>1</v>
      </c>
    </row>
    <row r="32" spans="1:1" ht="15.75" customHeight="1" x14ac:dyDescent="0.15">
      <c r="A32" t="b">
        <v>0</v>
      </c>
    </row>
    <row r="33" spans="1:1" ht="15.75" customHeight="1" x14ac:dyDescent="0.15">
      <c r="A33" t="b">
        <v>0</v>
      </c>
    </row>
    <row r="34" spans="1:1" ht="15.75" customHeight="1" x14ac:dyDescent="0.15">
      <c r="A34" t="b">
        <v>0</v>
      </c>
    </row>
    <row r="35" spans="1:1" ht="15.75" customHeight="1" x14ac:dyDescent="0.15">
      <c r="A35" t="b">
        <v>0</v>
      </c>
    </row>
    <row r="36" spans="1:1" ht="15.75" customHeight="1" x14ac:dyDescent="0.15">
      <c r="A36" t="b">
        <v>0</v>
      </c>
    </row>
    <row r="37" spans="1:1" ht="15.75" customHeight="1" x14ac:dyDescent="0.15">
      <c r="A37" t="b">
        <v>0</v>
      </c>
    </row>
    <row r="38" spans="1:1" ht="15.75" customHeight="1" x14ac:dyDescent="0.15">
      <c r="A38" t="b">
        <v>0</v>
      </c>
    </row>
    <row r="39" spans="1:1" ht="15.75" customHeight="1" x14ac:dyDescent="0.15">
      <c r="A39" t="b">
        <v>0</v>
      </c>
    </row>
    <row r="40" spans="1:1" ht="15.75" customHeight="1" x14ac:dyDescent="0.15">
      <c r="A40" t="b">
        <v>0</v>
      </c>
    </row>
    <row r="41" spans="1:1" ht="15.75" customHeight="1" x14ac:dyDescent="0.15">
      <c r="A41" t="b">
        <v>0</v>
      </c>
    </row>
    <row r="42" spans="1:1" ht="15.75" customHeight="1" x14ac:dyDescent="0.15">
      <c r="A42" t="b">
        <v>0</v>
      </c>
    </row>
    <row r="43" spans="1:1" ht="15.75" customHeight="1" x14ac:dyDescent="0.15">
      <c r="A43" t="b">
        <v>0</v>
      </c>
    </row>
    <row r="44" spans="1:1" ht="15.75" customHeight="1" x14ac:dyDescent="0.15">
      <c r="A44" t="b">
        <v>0</v>
      </c>
    </row>
    <row r="45" spans="1:1" ht="15.75" customHeight="1" x14ac:dyDescent="0.15">
      <c r="A45" t="b">
        <v>0</v>
      </c>
    </row>
    <row r="46" spans="1:1" ht="15.75" customHeight="1" x14ac:dyDescent="0.15">
      <c r="A46" t="b">
        <v>0</v>
      </c>
    </row>
    <row r="47" spans="1:1" ht="15.75" customHeight="1" x14ac:dyDescent="0.15">
      <c r="A47" t="b">
        <v>0</v>
      </c>
    </row>
    <row r="48" spans="1:1" ht="15.75" customHeight="1" x14ac:dyDescent="0.15">
      <c r="A48" t="b">
        <v>0</v>
      </c>
    </row>
    <row r="49" spans="1:1" ht="15.75" customHeight="1" x14ac:dyDescent="0.15">
      <c r="A49" t="b">
        <v>0</v>
      </c>
    </row>
    <row r="50" spans="1:1" ht="15.75" customHeight="1" x14ac:dyDescent="0.15">
      <c r="A50" t="b">
        <v>0</v>
      </c>
    </row>
    <row r="51" spans="1:1" ht="15.75" customHeight="1" x14ac:dyDescent="0.15">
      <c r="A51" t="b">
        <v>0</v>
      </c>
    </row>
    <row r="52" spans="1:1" ht="15.75" customHeight="1" x14ac:dyDescent="0.15">
      <c r="A52" t="b">
        <v>0</v>
      </c>
    </row>
    <row r="53" spans="1:1" ht="15.75" customHeight="1" x14ac:dyDescent="0.15">
      <c r="A53" t="b">
        <v>0</v>
      </c>
    </row>
    <row r="54" spans="1:1" ht="15.75" customHeight="1" x14ac:dyDescent="0.15">
      <c r="A54" t="b">
        <v>0</v>
      </c>
    </row>
    <row r="55" spans="1:1" ht="15.75" customHeight="1" x14ac:dyDescent="0.15">
      <c r="A55" t="b">
        <v>0</v>
      </c>
    </row>
    <row r="56" spans="1:1" ht="15.75" customHeight="1" x14ac:dyDescent="0.15">
      <c r="A56" t="b">
        <v>0</v>
      </c>
    </row>
    <row r="57" spans="1:1" ht="15.75" customHeight="1" x14ac:dyDescent="0.15">
      <c r="A57" t="b">
        <v>0</v>
      </c>
    </row>
    <row r="58" spans="1:1" ht="15.75" customHeight="1" x14ac:dyDescent="0.15">
      <c r="A58" t="b">
        <v>0</v>
      </c>
    </row>
    <row r="59" spans="1:1" ht="15.75" customHeight="1" x14ac:dyDescent="0.15">
      <c r="A59" t="b">
        <v>0</v>
      </c>
    </row>
    <row r="60" spans="1:1" ht="15.75" customHeight="1" x14ac:dyDescent="0.15">
      <c r="A60" t="b">
        <v>0</v>
      </c>
    </row>
    <row r="61" spans="1:1" ht="15.75" customHeight="1" x14ac:dyDescent="0.15">
      <c r="A61" t="b">
        <v>0</v>
      </c>
    </row>
    <row r="62" spans="1:1" ht="15.75" customHeight="1" x14ac:dyDescent="0.15">
      <c r="A62" t="b">
        <v>0</v>
      </c>
    </row>
    <row r="63" spans="1:1" ht="15.75" customHeight="1" x14ac:dyDescent="0.15">
      <c r="A63" t="b">
        <v>0</v>
      </c>
    </row>
    <row r="64" spans="1:1" ht="15.75" customHeight="1" x14ac:dyDescent="0.15">
      <c r="A64" t="b">
        <v>0</v>
      </c>
    </row>
    <row r="65" spans="1:1" ht="15.75" customHeight="1" x14ac:dyDescent="0.15">
      <c r="A65" t="b">
        <v>0</v>
      </c>
    </row>
    <row r="66" spans="1:1" ht="15.75" customHeight="1" x14ac:dyDescent="0.15">
      <c r="A66" t="b">
        <v>0</v>
      </c>
    </row>
    <row r="67" spans="1:1" ht="15.75" customHeight="1" x14ac:dyDescent="0.15">
      <c r="A67" t="b">
        <v>0</v>
      </c>
    </row>
    <row r="68" spans="1:1" ht="15.75" customHeight="1" x14ac:dyDescent="0.15">
      <c r="A68" t="b">
        <v>0</v>
      </c>
    </row>
    <row r="69" spans="1:1" ht="15.75" customHeight="1" x14ac:dyDescent="0.15">
      <c r="A69" t="b">
        <v>0</v>
      </c>
    </row>
    <row r="70" spans="1:1" ht="15.75" customHeight="1" x14ac:dyDescent="0.15">
      <c r="A70" t="b">
        <v>0</v>
      </c>
    </row>
    <row r="71" spans="1:1" ht="15.75" customHeight="1" x14ac:dyDescent="0.15">
      <c r="A71" t="b">
        <v>0</v>
      </c>
    </row>
    <row r="72" spans="1:1" ht="15.75" customHeight="1" x14ac:dyDescent="0.15">
      <c r="A72" t="b">
        <v>0</v>
      </c>
    </row>
    <row r="73" spans="1:1" ht="15.75" customHeight="1" x14ac:dyDescent="0.15">
      <c r="A73" t="b">
        <v>0</v>
      </c>
    </row>
    <row r="74" spans="1:1" ht="15.75" customHeight="1" x14ac:dyDescent="0.15">
      <c r="A74" t="b">
        <v>0</v>
      </c>
    </row>
    <row r="75" spans="1:1" ht="15.75" customHeight="1" x14ac:dyDescent="0.15">
      <c r="A75" t="b">
        <v>0</v>
      </c>
    </row>
    <row r="76" spans="1:1" ht="15.75" customHeight="1" x14ac:dyDescent="0.15">
      <c r="A76" t="b">
        <v>0</v>
      </c>
    </row>
    <row r="77" spans="1:1" ht="15.75" customHeight="1" x14ac:dyDescent="0.15">
      <c r="A77" t="b">
        <v>0</v>
      </c>
    </row>
    <row r="78" spans="1:1" ht="15.75" customHeight="1" x14ac:dyDescent="0.15">
      <c r="A78" t="b">
        <v>0</v>
      </c>
    </row>
    <row r="79" spans="1:1" ht="15.75" customHeight="1" x14ac:dyDescent="0.15">
      <c r="A79" t="b">
        <v>0</v>
      </c>
    </row>
    <row r="80" spans="1:1" ht="15.75" customHeight="1" x14ac:dyDescent="0.15">
      <c r="A80" t="b">
        <v>0</v>
      </c>
    </row>
    <row r="81" spans="1:1" ht="15.75" customHeight="1" x14ac:dyDescent="0.15">
      <c r="A81" t="b">
        <v>0</v>
      </c>
    </row>
    <row r="82" spans="1:1" ht="15.75" customHeight="1" x14ac:dyDescent="0.15">
      <c r="A82" t="b">
        <v>0</v>
      </c>
    </row>
    <row r="83" spans="1:1" ht="15.75" customHeight="1" x14ac:dyDescent="0.15">
      <c r="A83" t="b">
        <v>0</v>
      </c>
    </row>
    <row r="84" spans="1:1" ht="15.75" customHeight="1" x14ac:dyDescent="0.15">
      <c r="A84" t="b">
        <v>0</v>
      </c>
    </row>
    <row r="85" spans="1:1" ht="15.75" customHeight="1" x14ac:dyDescent="0.15">
      <c r="A85" t="b">
        <v>0</v>
      </c>
    </row>
    <row r="86" spans="1:1" ht="15.75" customHeight="1" x14ac:dyDescent="0.15">
      <c r="A86" t="b">
        <v>0</v>
      </c>
    </row>
    <row r="87" spans="1:1" ht="15.75" customHeight="1" x14ac:dyDescent="0.15">
      <c r="A87" t="b">
        <v>0</v>
      </c>
    </row>
    <row r="88" spans="1:1" ht="15.75" customHeight="1" x14ac:dyDescent="0.15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CALENDAR</vt:lpstr>
      <vt:lpstr>KANBAN</vt:lpstr>
      <vt:lpstr>Daily Journal</vt:lpstr>
      <vt:lpstr>GPAScale</vt:lpstr>
      <vt:lpstr>DataTable</vt:lpstr>
      <vt:lpstr>MATH115</vt:lpstr>
      <vt:lpstr>MATH116</vt:lpstr>
      <vt:lpstr>CHE102</vt:lpstr>
      <vt:lpstr>MSE121</vt:lpstr>
      <vt:lpstr>MSE100</vt:lpstr>
      <vt:lpstr>SampleSheet</vt:lpstr>
      <vt:lpstr>MSE200</vt:lpstr>
      <vt:lpstr>MSE300300</vt:lpstr>
      <vt:lpstr>MSE300</vt:lpstr>
      <vt:lpstr>MSE320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Sarp Tan Doven</cp:lastModifiedBy>
  <dcterms:created xsi:type="dcterms:W3CDTF">2023-03-05T17:52:14Z</dcterms:created>
  <dcterms:modified xsi:type="dcterms:W3CDTF">2024-12-04T00:41:47Z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