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3waters\Desktop\"/>
    </mc:Choice>
  </mc:AlternateContent>
  <xr:revisionPtr revIDLastSave="0" documentId="13_ncr:1_{D863D143-5B63-4189-B9C7-E6D700826FD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CALENDAR" sheetId="7" r:id="rId2"/>
    <sheet name="KANBAN" sheetId="5" r:id="rId3"/>
    <sheet name="Daily Journal" sheetId="10" r:id="rId4"/>
    <sheet name="HIDE CALCULATIONS" sheetId="2" state="hidden" r:id="rId5"/>
  </sheets>
  <definedNames>
    <definedName name="TEST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5" i="1" l="1" a="1"/>
  <c r="AF5" i="1"/>
  <c r="B4" i="7"/>
  <c r="C4" i="7" s="1"/>
  <c r="D4" i="7" s="1"/>
  <c r="E4" i="7" s="1"/>
  <c r="F4" i="7" s="1"/>
  <c r="G4" i="7" s="1"/>
  <c r="H4" i="7" s="1"/>
  <c r="H6" i="7" s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D6" i="1"/>
  <c r="B6" i="7" l="1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AB17" i="1" s="1"/>
  <c r="B15" i="2"/>
  <c r="Q6" i="1" s="1"/>
  <c r="B14" i="2"/>
  <c r="Q9" i="1" s="1"/>
  <c r="B13" i="2"/>
  <c r="Q12" i="1" s="1"/>
  <c r="E3" i="2" l="1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<sst xmlns="http://schemas.openxmlformats.org/spreadsheetml/2006/main" count="106" uniqueCount="72">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</sst>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&quot;-&quot;mm&quot;-&quot;dd"/>
    <numFmt numFmtId="165" formatCode="yyyy\-mm\-dd"/>
    <numFmt numFmtId="166" formatCode="yyyy\-mm\-dd;@"/>
  </numFmts>
  <fonts count="53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/>
      <right style="thick">
        <color rgb="FFBFCBCE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/>
      <right style="thick">
        <color rgb="FFBFCBCE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/>
      <right style="thick">
        <color rgb="FFBFCBCE"/>
      </right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5">
    <xf numFmtId="0" fontId="0" fillId="0" borderId="0"/>
    <xf numFmtId="9" fontId="19" fillId="0" borderId="0" applyFont="0" applyFill="0" applyBorder="0" applyAlignment="0" applyProtection="0"/>
    <xf numFmtId="0" fontId="19" fillId="0" borderId="0"/>
    <xf numFmtId="0" fontId="20" fillId="0" borderId="0" applyNumberFormat="0" applyFill="0" applyBorder="0" applyAlignment="0" applyProtection="0"/>
    <xf numFmtId="0" fontId="1" fillId="0" borderId="0"/>
  </cellStyleXfs>
  <cellXfs count="18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2" fillId="2" borderId="0" xfId="0" applyFont="1" applyFill="1"/>
    <xf numFmtId="0" fontId="2" fillId="0" borderId="1" xfId="0" applyFont="1" applyBorder="1"/>
    <xf numFmtId="0" fontId="2" fillId="0" borderId="2" xfId="0" applyFont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2" borderId="3" xfId="0" applyFont="1" applyFill="1" applyBorder="1"/>
    <xf numFmtId="0" fontId="2" fillId="2" borderId="0" xfId="0" applyFont="1" applyFill="1" applyAlignment="1">
      <alignment horizontal="center"/>
    </xf>
    <xf numFmtId="0" fontId="5" fillId="0" borderId="4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2" borderId="5" xfId="0" applyFont="1" applyFill="1" applyBorder="1"/>
    <xf numFmtId="0" fontId="2" fillId="0" borderId="5" xfId="0" applyFont="1" applyBorder="1"/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2" fillId="0" borderId="0" xfId="0" applyFont="1" applyAlignment="1">
      <alignment horizontal="left"/>
    </xf>
    <xf numFmtId="0" fontId="5" fillId="0" borderId="6" xfId="0" applyFont="1" applyBorder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left"/>
    </xf>
    <xf numFmtId="0" fontId="5" fillId="0" borderId="7" xfId="0" applyFont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7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5" fillId="2" borderId="4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2" fillId="3" borderId="0" xfId="0" applyFont="1" applyFill="1" applyAlignment="1">
      <alignment horizontal="center"/>
    </xf>
    <xf numFmtId="0" fontId="14" fillId="2" borderId="0" xfId="0" applyFont="1" applyFill="1"/>
    <xf numFmtId="0" fontId="15" fillId="2" borderId="12" xfId="0" applyFont="1" applyFill="1" applyBorder="1"/>
    <xf numFmtId="0" fontId="14" fillId="0" borderId="0" xfId="0" applyFont="1"/>
    <xf numFmtId="0" fontId="14" fillId="2" borderId="0" xfId="0" applyFont="1" applyFill="1" applyAlignment="1">
      <alignment horizontal="center"/>
    </xf>
    <xf numFmtId="0" fontId="14" fillId="2" borderId="16" xfId="0" applyFont="1" applyFill="1" applyBorder="1"/>
    <xf numFmtId="0" fontId="16" fillId="2" borderId="16" xfId="0" applyFont="1" applyFill="1" applyBorder="1" applyAlignment="1">
      <alignment horizontal="center"/>
    </xf>
    <xf numFmtId="0" fontId="14" fillId="2" borderId="22" xfId="0" applyFont="1" applyFill="1" applyBorder="1"/>
    <xf numFmtId="0" fontId="17" fillId="0" borderId="0" xfId="0" applyFont="1"/>
    <xf numFmtId="0" fontId="18" fillId="2" borderId="0" xfId="0" applyFont="1" applyFill="1"/>
    <xf numFmtId="0" fontId="9" fillId="0" borderId="9" xfId="0" applyFont="1" applyBorder="1" applyAlignment="1">
      <alignment horizontal="left"/>
    </xf>
    <xf numFmtId="0" fontId="22" fillId="0" borderId="10" xfId="0" applyFont="1" applyBorder="1" applyAlignment="1">
      <alignment horizontal="left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/>
    </xf>
    <xf numFmtId="0" fontId="25" fillId="0" borderId="0" xfId="0" applyFont="1" applyAlignment="1">
      <alignment horizontal="center"/>
    </xf>
    <xf numFmtId="0" fontId="25" fillId="2" borderId="0" xfId="0" applyFont="1" applyFill="1"/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horizontal="center" vertical="center"/>
    </xf>
    <xf numFmtId="0" fontId="26" fillId="0" borderId="0" xfId="0" applyFont="1"/>
    <xf numFmtId="0" fontId="28" fillId="0" borderId="0" xfId="0" applyFont="1" applyAlignment="1">
      <alignment horizontal="left"/>
    </xf>
    <xf numFmtId="9" fontId="28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4" fillId="7" borderId="26" xfId="0" applyFont="1" applyFill="1" applyBorder="1"/>
    <xf numFmtId="0" fontId="29" fillId="0" borderId="0" xfId="0" applyFont="1"/>
    <xf numFmtId="0" fontId="31" fillId="2" borderId="0" xfId="0" applyFont="1" applyFill="1"/>
    <xf numFmtId="0" fontId="34" fillId="2" borderId="0" xfId="0" applyFont="1" applyFill="1"/>
    <xf numFmtId="0" fontId="35" fillId="0" borderId="0" xfId="0" applyFont="1"/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vertical="top"/>
    </xf>
    <xf numFmtId="0" fontId="37" fillId="0" borderId="0" xfId="0" applyFont="1" applyAlignment="1">
      <alignment horizontal="center"/>
    </xf>
    <xf numFmtId="0" fontId="38" fillId="2" borderId="0" xfId="0" applyFont="1" applyFill="1" applyAlignment="1">
      <alignment vertical="top"/>
    </xf>
    <xf numFmtId="0" fontId="39" fillId="2" borderId="0" xfId="0" applyFont="1" applyFill="1" applyAlignment="1">
      <alignment horizontal="center" vertical="top"/>
    </xf>
    <xf numFmtId="0" fontId="35" fillId="2" borderId="0" xfId="0" applyFont="1" applyFill="1"/>
    <xf numFmtId="0" fontId="31" fillId="0" borderId="0" xfId="0" applyFont="1" applyAlignment="1">
      <alignment vertical="center"/>
    </xf>
    <xf numFmtId="0" fontId="31" fillId="2" borderId="0" xfId="0" applyFont="1" applyFill="1" applyAlignment="1">
      <alignment vertical="center"/>
    </xf>
    <xf numFmtId="0" fontId="25" fillId="2" borderId="0" xfId="0" applyFont="1" applyFill="1" applyAlignment="1">
      <alignment vertical="center"/>
    </xf>
    <xf numFmtId="0" fontId="34" fillId="0" borderId="26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9" fontId="26" fillId="2" borderId="0" xfId="0" applyNumberFormat="1" applyFont="1" applyFill="1" applyAlignment="1">
      <alignment horizontal="center" vertical="top"/>
    </xf>
    <xf numFmtId="0" fontId="29" fillId="0" borderId="0" xfId="0" applyFont="1" applyAlignment="1">
      <alignment horizontal="left" vertical="top"/>
    </xf>
    <xf numFmtId="9" fontId="31" fillId="8" borderId="26" xfId="1" applyFont="1" applyFill="1" applyBorder="1"/>
    <xf numFmtId="0" fontId="31" fillId="9" borderId="26" xfId="0" applyFont="1" applyFill="1" applyBorder="1" applyAlignment="1">
      <alignment horizontal="center" vertical="center"/>
    </xf>
    <xf numFmtId="0" fontId="31" fillId="10" borderId="26" xfId="0" applyFont="1" applyFill="1" applyBorder="1" applyAlignment="1">
      <alignment horizontal="center" vertical="center"/>
    </xf>
    <xf numFmtId="0" fontId="34" fillId="9" borderId="26" xfId="0" applyFont="1" applyFill="1" applyBorder="1"/>
    <xf numFmtId="164" fontId="34" fillId="11" borderId="26" xfId="0" applyNumberFormat="1" applyFont="1" applyFill="1" applyBorder="1" applyAlignment="1">
      <alignment horizontal="center" vertical="center"/>
    </xf>
    <xf numFmtId="0" fontId="26" fillId="0" borderId="27" xfId="0" applyFont="1" applyBorder="1" applyAlignment="1">
      <alignment horizontal="left" vertical="center"/>
    </xf>
    <xf numFmtId="0" fontId="24" fillId="0" borderId="27" xfId="0" applyFont="1" applyBorder="1" applyAlignment="1">
      <alignment horizontal="center" vertical="center"/>
    </xf>
    <xf numFmtId="0" fontId="33" fillId="2" borderId="27" xfId="0" applyFont="1" applyFill="1" applyBorder="1" applyAlignment="1">
      <alignment horizontal="center" vertical="center"/>
    </xf>
    <xf numFmtId="9" fontId="26" fillId="0" borderId="27" xfId="0" applyNumberFormat="1" applyFont="1" applyBorder="1" applyAlignment="1">
      <alignment horizontal="left" vertical="center"/>
    </xf>
    <xf numFmtId="9" fontId="26" fillId="2" borderId="27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center" vertical="center"/>
    </xf>
    <xf numFmtId="0" fontId="32" fillId="0" borderId="0" xfId="0" applyFont="1" applyAlignment="1"/>
    <xf numFmtId="0" fontId="30" fillId="0" borderId="0" xfId="0" applyFont="1" applyAlignment="1"/>
    <xf numFmtId="0" fontId="32" fillId="0" borderId="0" xfId="0" applyFont="1" applyAlignment="1">
      <alignment horizontal="center" vertical="center"/>
    </xf>
    <xf numFmtId="165" fontId="14" fillId="2" borderId="16" xfId="0" applyNumberFormat="1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22" fillId="0" borderId="10" xfId="0" applyFont="1" applyBorder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center"/>
    </xf>
    <xf numFmtId="0" fontId="42" fillId="12" borderId="0" xfId="0" applyFont="1" applyFill="1" applyAlignment="1">
      <alignment horizontal="center" vertical="center"/>
    </xf>
    <xf numFmtId="0" fontId="43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1" fillId="0" borderId="0" xfId="4"/>
    <xf numFmtId="18" fontId="1" fillId="0" borderId="0" xfId="4" applyNumberFormat="1"/>
    <xf numFmtId="0" fontId="49" fillId="0" borderId="0" xfId="4" applyFont="1" applyAlignment="1">
      <alignment horizontal="center"/>
    </xf>
    <xf numFmtId="0" fontId="49" fillId="0" borderId="0" xfId="4" applyFont="1" applyAlignment="1">
      <alignment horizontal="center" vertical="center"/>
    </xf>
    <xf numFmtId="14" fontId="49" fillId="0" borderId="0" xfId="4" applyNumberFormat="1" applyFont="1" applyAlignment="1">
      <alignment horizontal="center" vertical="center"/>
    </xf>
    <xf numFmtId="0" fontId="1" fillId="0" borderId="0" xfId="4" applyAlignment="1">
      <alignment horizontal="center" vertical="center"/>
    </xf>
    <xf numFmtId="0" fontId="50" fillId="0" borderId="0" xfId="4" applyFont="1" applyAlignment="1">
      <alignment horizontal="center" vertical="center"/>
    </xf>
    <xf numFmtId="14" fontId="50" fillId="0" borderId="0" xfId="4" applyNumberFormat="1" applyFont="1" applyAlignment="1">
      <alignment horizontal="center" vertical="center"/>
    </xf>
    <xf numFmtId="0" fontId="51" fillId="15" borderId="31" xfId="4" applyFont="1" applyFill="1" applyBorder="1"/>
    <xf numFmtId="0" fontId="1" fillId="15" borderId="31" xfId="4" applyFill="1" applyBorder="1"/>
    <xf numFmtId="15" fontId="51" fillId="15" borderId="31" xfId="4" applyNumberFormat="1" applyFont="1" applyFill="1" applyBorder="1"/>
    <xf numFmtId="165" fontId="14" fillId="2" borderId="14" xfId="0" applyNumberFormat="1" applyFont="1" applyFill="1" applyBorder="1" applyAlignment="1">
      <alignment horizontal="center"/>
    </xf>
    <xf numFmtId="0" fontId="40" fillId="0" borderId="13" xfId="0" applyFont="1" applyBorder="1"/>
    <xf numFmtId="0" fontId="14" fillId="2" borderId="14" xfId="0" applyFont="1" applyFill="1" applyBorder="1"/>
    <xf numFmtId="0" fontId="40" fillId="0" borderId="15" xfId="0" applyFont="1" applyBorder="1"/>
    <xf numFmtId="165" fontId="14" fillId="2" borderId="13" xfId="0" applyNumberFormat="1" applyFont="1" applyFill="1" applyBorder="1" applyAlignment="1">
      <alignment horizontal="center"/>
    </xf>
    <xf numFmtId="0" fontId="14" fillId="2" borderId="15" xfId="0" applyFont="1" applyFill="1" applyBorder="1"/>
    <xf numFmtId="0" fontId="14" fillId="2" borderId="13" xfId="0" applyFont="1" applyFill="1" applyBorder="1"/>
    <xf numFmtId="0" fontId="15" fillId="2" borderId="14" xfId="0" applyFont="1" applyFill="1" applyBorder="1" applyAlignment="1"/>
    <xf numFmtId="0" fontId="15" fillId="2" borderId="15" xfId="0" applyFont="1" applyFill="1" applyBorder="1" applyAlignment="1"/>
    <xf numFmtId="0" fontId="15" fillId="2" borderId="17" xfId="0" applyFont="1" applyFill="1" applyBorder="1" applyAlignment="1"/>
    <xf numFmtId="0" fontId="15" fillId="2" borderId="12" xfId="0" applyFont="1" applyFill="1" applyBorder="1"/>
    <xf numFmtId="0" fontId="7" fillId="0" borderId="13" xfId="0" applyFont="1" applyBorder="1"/>
    <xf numFmtId="0" fontId="21" fillId="5" borderId="0" xfId="0" applyFont="1" applyFill="1" applyAlignment="1">
      <alignment horizontal="center" vertical="center"/>
    </xf>
    <xf numFmtId="0" fontId="12" fillId="6" borderId="0" xfId="0" applyFont="1" applyFill="1"/>
    <xf numFmtId="0" fontId="5" fillId="0" borderId="4" xfId="0" applyFont="1" applyBorder="1" applyAlignment="1">
      <alignment vertical="center"/>
    </xf>
    <xf numFmtId="0" fontId="7" fillId="0" borderId="4" xfId="0" applyFont="1" applyBorder="1"/>
    <xf numFmtId="0" fontId="26" fillId="0" borderId="0" xfId="0" applyFont="1" applyAlignment="1">
      <alignment horizontal="left" vertical="center"/>
    </xf>
    <xf numFmtId="0" fontId="27" fillId="0" borderId="0" xfId="0" applyFont="1"/>
    <xf numFmtId="0" fontId="32" fillId="0" borderId="0" xfId="0" applyFont="1" applyAlignment="1">
      <alignment horizontal="center"/>
    </xf>
    <xf numFmtId="0" fontId="30" fillId="0" borderId="0" xfId="0" applyFont="1"/>
    <xf numFmtId="0" fontId="22" fillId="0" borderId="10" xfId="0" applyFont="1" applyBorder="1" applyAlignment="1">
      <alignment horizontal="left"/>
    </xf>
    <xf numFmtId="0" fontId="23" fillId="0" borderId="10" xfId="0" applyFont="1" applyBorder="1"/>
    <xf numFmtId="0" fontId="14" fillId="0" borderId="14" xfId="0" applyFont="1" applyBorder="1"/>
    <xf numFmtId="166" fontId="15" fillId="2" borderId="24" xfId="0" applyNumberFormat="1" applyFont="1" applyFill="1" applyBorder="1" applyAlignment="1"/>
    <xf numFmtId="0" fontId="15" fillId="2" borderId="29" xfId="0" applyFont="1" applyFill="1" applyBorder="1" applyAlignment="1"/>
    <xf numFmtId="0" fontId="15" fillId="2" borderId="30" xfId="0" applyFont="1" applyFill="1" applyBorder="1" applyAlignment="1"/>
    <xf numFmtId="166" fontId="15" fillId="2" borderId="14" xfId="0" applyNumberFormat="1" applyFont="1" applyFill="1" applyBorder="1" applyAlignment="1"/>
    <xf numFmtId="0" fontId="8" fillId="0" borderId="0" xfId="0" applyFont="1" applyAlignment="1">
      <alignment horizontal="left" vertical="center"/>
    </xf>
    <xf numFmtId="0" fontId="0" fillId="0" borderId="0" xfId="0"/>
    <xf numFmtId="0" fontId="31" fillId="0" borderId="0" xfId="0" applyFont="1"/>
    <xf numFmtId="0" fontId="36" fillId="0" borderId="0" xfId="0" applyFont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30" fillId="0" borderId="0" xfId="0" applyFont="1" applyAlignment="1">
      <alignment horizontal="center"/>
    </xf>
    <xf numFmtId="0" fontId="25" fillId="0" borderId="0" xfId="0" applyFont="1"/>
    <xf numFmtId="0" fontId="2" fillId="2" borderId="0" xfId="0" applyFont="1" applyFill="1"/>
    <xf numFmtId="0" fontId="11" fillId="2" borderId="0" xfId="0" applyFont="1" applyFill="1"/>
    <xf numFmtId="0" fontId="34" fillId="0" borderId="28" xfId="0" applyFont="1" applyBorder="1" applyAlignment="1">
      <alignment wrapText="1"/>
    </xf>
    <xf numFmtId="0" fontId="34" fillId="0" borderId="0" xfId="0" applyFont="1" applyBorder="1" applyAlignment="1">
      <alignment wrapText="1"/>
    </xf>
    <xf numFmtId="0" fontId="22" fillId="0" borderId="10" xfId="0" applyFont="1" applyBorder="1" applyAlignment="1"/>
    <xf numFmtId="0" fontId="22" fillId="0" borderId="11" xfId="0" applyFont="1" applyBorder="1" applyAlignment="1"/>
    <xf numFmtId="0" fontId="15" fillId="2" borderId="13" xfId="0" applyFont="1" applyFill="1" applyBorder="1"/>
    <xf numFmtId="0" fontId="14" fillId="4" borderId="24" xfId="0" applyFont="1" applyFill="1" applyBorder="1"/>
    <xf numFmtId="0" fontId="40" fillId="0" borderId="29" xfId="0" applyFont="1" applyBorder="1"/>
    <xf numFmtId="0" fontId="40" fillId="0" borderId="25" xfId="0" applyFont="1" applyBorder="1"/>
    <xf numFmtId="166" fontId="14" fillId="2" borderId="24" xfId="0" applyNumberFormat="1" applyFont="1" applyFill="1" applyBorder="1" applyAlignment="1">
      <alignment horizontal="center"/>
    </xf>
    <xf numFmtId="166" fontId="14" fillId="2" borderId="25" xfId="0" applyNumberFormat="1" applyFont="1" applyFill="1" applyBorder="1" applyAlignment="1">
      <alignment horizontal="center"/>
    </xf>
    <xf numFmtId="0" fontId="14" fillId="2" borderId="14" xfId="0" applyFont="1" applyFill="1" applyBorder="1" applyAlignment="1"/>
    <xf numFmtId="0" fontId="14" fillId="2" borderId="15" xfId="0" applyFont="1" applyFill="1" applyBorder="1" applyAlignment="1"/>
    <xf numFmtId="0" fontId="14" fillId="2" borderId="17" xfId="0" applyFont="1" applyFill="1" applyBorder="1" applyAlignment="1"/>
    <xf numFmtId="0" fontId="14" fillId="2" borderId="20" xfId="0" applyFont="1" applyFill="1" applyBorder="1" applyAlignment="1"/>
    <xf numFmtId="0" fontId="14" fillId="2" borderId="21" xfId="0" applyFont="1" applyFill="1" applyBorder="1" applyAlignment="1"/>
    <xf numFmtId="0" fontId="14" fillId="2" borderId="23" xfId="0" applyFont="1" applyFill="1" applyBorder="1" applyAlignment="1"/>
    <xf numFmtId="165" fontId="14" fillId="2" borderId="20" xfId="0" applyNumberFormat="1" applyFont="1" applyFill="1" applyBorder="1" applyAlignment="1">
      <alignment horizontal="center"/>
    </xf>
    <xf numFmtId="0" fontId="40" fillId="0" borderId="19" xfId="0" applyFont="1" applyBorder="1"/>
    <xf numFmtId="0" fontId="14" fillId="2" borderId="20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0" fontId="14" fillId="2" borderId="21" xfId="0" applyFont="1" applyFill="1" applyBorder="1" applyAlignment="1">
      <alignment horizontal="center"/>
    </xf>
    <xf numFmtId="165" fontId="50" fillId="0" borderId="0" xfId="4" applyNumberFormat="1" applyFont="1" applyAlignment="1">
      <alignment horizontal="center" vertical="center"/>
    </xf>
    <xf numFmtId="0" fontId="50" fillId="0" borderId="0" xfId="4" applyFont="1" applyAlignment="1">
      <alignment horizontal="center" vertical="center"/>
    </xf>
    <xf numFmtId="14" fontId="50" fillId="0" borderId="0" xfId="4" applyNumberFormat="1" applyFont="1" applyAlignment="1">
      <alignment horizontal="center" vertical="center"/>
    </xf>
    <xf numFmtId="0" fontId="44" fillId="14" borderId="0" xfId="0" applyFont="1" applyFill="1" applyAlignment="1">
      <alignment horizontal="center"/>
    </xf>
    <xf numFmtId="0" fontId="45" fillId="14" borderId="0" xfId="0" applyFont="1" applyFill="1" applyAlignment="1">
      <alignment horizontal="center"/>
    </xf>
    <xf numFmtId="0" fontId="47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46" fillId="14" borderId="0" xfId="0" applyFont="1" applyFill="1" applyAlignment="1">
      <alignment horizontal="center"/>
    </xf>
    <xf numFmtId="0" fontId="52" fillId="0" borderId="0" xfId="0" applyFont="1"/>
  </cellXfs>
  <cellStyles count="5"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Percent" xfId="1" builtinId="5"/>
  </cellStyles>
  <dxfs count="5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371475</xdr:colOff>
          <xdr:row>16</xdr:row>
          <xdr:rowOff>219075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371475</xdr:colOff>
          <xdr:row>17</xdr:row>
          <xdr:rowOff>219075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371475</xdr:colOff>
          <xdr:row>18</xdr:row>
          <xdr:rowOff>219075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371475</xdr:colOff>
          <xdr:row>19</xdr:row>
          <xdr:rowOff>219075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371475</xdr:colOff>
          <xdr:row>20</xdr:row>
          <xdr:rowOff>219075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371475</xdr:colOff>
          <xdr:row>21</xdr:row>
          <xdr:rowOff>219075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371475</xdr:colOff>
          <xdr:row>22</xdr:row>
          <xdr:rowOff>219075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371475</xdr:colOff>
          <xdr:row>23</xdr:row>
          <xdr:rowOff>219075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371475</xdr:colOff>
          <xdr:row>24</xdr:row>
          <xdr:rowOff>219075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371475</xdr:colOff>
          <xdr:row>25</xdr:row>
          <xdr:rowOff>219075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371475</xdr:colOff>
          <xdr:row>26</xdr:row>
          <xdr:rowOff>219075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371475</xdr:colOff>
          <xdr:row>27</xdr:row>
          <xdr:rowOff>180975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371475</xdr:colOff>
          <xdr:row>27</xdr:row>
          <xdr:rowOff>219075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371475</xdr:colOff>
          <xdr:row>28</xdr:row>
          <xdr:rowOff>219075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371475</xdr:colOff>
          <xdr:row>29</xdr:row>
          <xdr:rowOff>219075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371475</xdr:colOff>
          <xdr:row>30</xdr:row>
          <xdr:rowOff>219075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371475</xdr:colOff>
          <xdr:row>31</xdr:row>
          <xdr:rowOff>219075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371475</xdr:colOff>
          <xdr:row>32</xdr:row>
          <xdr:rowOff>219075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371475</xdr:colOff>
          <xdr:row>33</xdr:row>
          <xdr:rowOff>219075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371475</xdr:colOff>
          <xdr:row>34</xdr:row>
          <xdr:rowOff>219075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371475</xdr:colOff>
          <xdr:row>35</xdr:row>
          <xdr:rowOff>219075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371475</xdr:colOff>
          <xdr:row>36</xdr:row>
          <xdr:rowOff>219075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371475</xdr:colOff>
          <xdr:row>37</xdr:row>
          <xdr:rowOff>219075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371475</xdr:colOff>
          <xdr:row>38</xdr:row>
          <xdr:rowOff>219075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371475</xdr:colOff>
          <xdr:row>39</xdr:row>
          <xdr:rowOff>219075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371475</xdr:colOff>
          <xdr:row>40</xdr:row>
          <xdr:rowOff>219075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371475</xdr:colOff>
          <xdr:row>41</xdr:row>
          <xdr:rowOff>219075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371475</xdr:colOff>
          <xdr:row>42</xdr:row>
          <xdr:rowOff>219075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371475</xdr:colOff>
          <xdr:row>43</xdr:row>
          <xdr:rowOff>219075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371475</xdr:colOff>
          <xdr:row>44</xdr:row>
          <xdr:rowOff>219075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371475</xdr:colOff>
          <xdr:row>45</xdr:row>
          <xdr:rowOff>219075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371475</xdr:colOff>
          <xdr:row>46</xdr:row>
          <xdr:rowOff>219075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371475</xdr:colOff>
          <xdr:row>47</xdr:row>
          <xdr:rowOff>219075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371475</xdr:colOff>
          <xdr:row>48</xdr:row>
          <xdr:rowOff>219075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371475</xdr:colOff>
          <xdr:row>49</xdr:row>
          <xdr:rowOff>219075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371475</xdr:colOff>
          <xdr:row>50</xdr:row>
          <xdr:rowOff>219075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371475</xdr:colOff>
          <xdr:row>51</xdr:row>
          <xdr:rowOff>219075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371475</xdr:colOff>
          <xdr:row>52</xdr:row>
          <xdr:rowOff>219075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371475</xdr:colOff>
          <xdr:row>53</xdr:row>
          <xdr:rowOff>219075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371475</xdr:colOff>
          <xdr:row>54</xdr:row>
          <xdr:rowOff>219075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371475</xdr:colOff>
          <xdr:row>55</xdr:row>
          <xdr:rowOff>219075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371475</xdr:colOff>
          <xdr:row>56</xdr:row>
          <xdr:rowOff>219075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371475</xdr:colOff>
          <xdr:row>57</xdr:row>
          <xdr:rowOff>219075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371475</xdr:colOff>
          <xdr:row>58</xdr:row>
          <xdr:rowOff>219075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371475</xdr:colOff>
          <xdr:row>59</xdr:row>
          <xdr:rowOff>219075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27</xdr:row>
          <xdr:rowOff>114300</xdr:rowOff>
        </xdr:from>
        <xdr:to>
          <xdr:col>15</xdr:col>
          <xdr:colOff>114300</xdr:colOff>
          <xdr:row>28</xdr:row>
          <xdr:rowOff>38100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I am feeling happy!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tabSelected="1" topLeftCell="N1" zoomScale="117" zoomScaleNormal="131" workbookViewId="0">
      <pane ySplit="16" topLeftCell="A17" activePane="bottomLeft" state="frozen"/>
      <selection pane="bottomLeft" activeCell="N22" sqref="N22:W22"/>
    </sheetView>
  </sheetViews>
  <sheetFormatPr defaultColWidth="12.7109375" defaultRowHeight="15.75" customHeight="1" x14ac:dyDescent="0.2"/>
  <cols>
    <col min="1" max="1" width="1.42578125" customWidth="1"/>
    <col min="2" max="2" width="3" customWidth="1"/>
    <col min="3" max="3" width="7.140625" customWidth="1"/>
    <col min="4" max="4" width="10.140625" style="19" customWidth="1"/>
    <col min="5" max="5" width="9" style="19" customWidth="1"/>
    <col min="6" max="6" width="13.85546875" style="19" customWidth="1"/>
    <col min="7" max="7" width="3.85546875" style="19" customWidth="1"/>
    <col min="8" max="8" width="12.7109375" style="19" customWidth="1"/>
    <col min="9" max="9" width="15.140625" style="19" customWidth="1"/>
    <col min="10" max="10" width="5.85546875" style="19" customWidth="1"/>
    <col min="11" max="11" width="6.7109375" style="19" customWidth="1"/>
    <col min="12" max="12" width="9.7109375" style="19" customWidth="1"/>
    <col min="13" max="13" width="9.140625" style="19" customWidth="1"/>
    <col min="14" max="14" width="0.85546875" customWidth="1"/>
    <col min="15" max="15" width="13.140625" customWidth="1"/>
    <col min="16" max="16" width="4.85546875" customWidth="1"/>
    <col min="17" max="17" width="9.140625" customWidth="1"/>
    <col min="18" max="18" width="0.85546875" customWidth="1"/>
    <col min="19" max="19" width="12.7109375" customWidth="1"/>
    <col min="20" max="20" width="2.85546875" customWidth="1"/>
    <col min="21" max="21" width="20.7109375" customWidth="1"/>
    <col min="22" max="22" width="13" customWidth="1"/>
    <col min="23" max="23" width="3.7109375" customWidth="1"/>
    <col min="24" max="24" width="4.28515625" customWidth="1"/>
    <col min="25" max="25" width="9.7109375" customWidth="1"/>
    <col min="26" max="26" width="11.7109375" customWidth="1"/>
    <col min="27" max="27" width="15.140625" customWidth="1"/>
    <col min="28" max="28" width="17" customWidth="1"/>
    <col min="29" max="29" width="18.28515625" customWidth="1"/>
  </cols>
  <sheetData>
    <row r="1" spans="1:39" ht="39.75" customHeight="1" x14ac:dyDescent="0.3">
      <c r="A1" s="1"/>
      <c r="B1" s="127" t="s">
        <v>24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x14ac:dyDescent="0.2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 x14ac:dyDescent="0.2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8.75" x14ac:dyDescent="0.3">
      <c r="A4" s="5"/>
      <c r="B4" s="129"/>
      <c r="C4" s="131" t="s">
        <v>0</v>
      </c>
      <c r="D4" s="132"/>
      <c r="E4" s="54"/>
      <c r="F4" s="55"/>
      <c r="G4" s="85"/>
      <c r="H4" s="131" t="s">
        <v>39</v>
      </c>
      <c r="I4" s="132"/>
      <c r="J4" s="132"/>
      <c r="K4" s="47"/>
      <c r="L4" s="52"/>
      <c r="M4" s="131" t="s">
        <v>1</v>
      </c>
      <c r="N4" s="132"/>
      <c r="O4" s="132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 x14ac:dyDescent="0.4">
      <c r="A5" s="1"/>
      <c r="B5" s="130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80" t="str" cm="1">
        <f t="array" ref="AF5">INDEX('Daily Journal'!B:B, COUNTA('Daily Journal'!A:A))</f>
        <v>I am feeling happy!</v>
      </c>
      <c r="AG5" s="1"/>
      <c r="AH5" s="1"/>
      <c r="AI5" s="1"/>
      <c r="AJ5" s="1"/>
      <c r="AK5" s="1"/>
      <c r="AL5" s="1"/>
      <c r="AM5" s="1"/>
    </row>
    <row r="6" spans="1:39" ht="32.1" customHeight="1" thickBot="1" x14ac:dyDescent="0.3">
      <c r="A6" s="5"/>
      <c r="B6" s="130"/>
      <c r="C6" s="47"/>
      <c r="D6" s="93">
        <f>COUNTIF(I17:I53,"OPEN")</f>
        <v>7</v>
      </c>
      <c r="E6" s="93">
        <f>COUNTIF(I17:I53,"DONE")</f>
        <v>3</v>
      </c>
      <c r="F6" s="93">
        <f>COUNTIF(I17:I53,"IN_PROGESS")</f>
        <v>0</v>
      </c>
      <c r="G6" s="87"/>
      <c r="H6" s="133">
        <f>COUNTIF(I17:I53,"IN_PROGRESS")</f>
        <v>0</v>
      </c>
      <c r="I6" s="133">
        <f>COUNTIF(I17:I53,"ON_HOLD")</f>
        <v>2</v>
      </c>
      <c r="J6" s="133">
        <f>COUNTIF(I17:I53,"CANCELLED")</f>
        <v>0</v>
      </c>
      <c r="K6" s="134"/>
      <c r="L6" s="61"/>
      <c r="M6" s="82">
        <f ca="1">SUM(Z:Z)</f>
        <v>2</v>
      </c>
      <c r="N6" s="47"/>
      <c r="O6" s="80">
        <f ca="1">IFERROR(M6/(M$6+M$9+M$12),"")</f>
        <v>0.2857142857142857</v>
      </c>
      <c r="P6" s="51"/>
      <c r="Q6" s="81">
        <f>'HIDE CALCULATIONS'!B15</f>
        <v>5</v>
      </c>
      <c r="R6" s="47"/>
      <c r="S6" s="80">
        <f>IFERROR(Q6/(Q$6+Q$9+Q$12),"")</f>
        <v>0.41666666666666669</v>
      </c>
      <c r="T6" s="51"/>
      <c r="U6" s="62" t="s">
        <v>43</v>
      </c>
      <c r="V6" s="84">
        <f ca="1">TODAY()</f>
        <v>45614</v>
      </c>
      <c r="W6" s="16"/>
      <c r="X6" s="1"/>
      <c r="Y6" s="142"/>
      <c r="Z6" s="143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 x14ac:dyDescent="0.55000000000000004">
      <c r="A7" s="5"/>
      <c r="B7" s="130"/>
      <c r="C7" s="47"/>
      <c r="D7" s="92"/>
      <c r="E7" s="91"/>
      <c r="F7" s="91"/>
      <c r="G7" s="87"/>
      <c r="H7" s="134"/>
      <c r="I7" s="134"/>
      <c r="J7" s="134"/>
      <c r="K7" s="134"/>
      <c r="L7" s="63"/>
      <c r="M7" s="144" t="s">
        <v>31</v>
      </c>
      <c r="N7" s="134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9.5" thickBot="1" x14ac:dyDescent="0.3">
      <c r="A8" s="1"/>
      <c r="B8" s="130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145" t="s">
        <v>42</v>
      </c>
      <c r="K8" s="134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 x14ac:dyDescent="0.3">
      <c r="A9" s="5"/>
      <c r="B9" s="130"/>
      <c r="C9" s="59"/>
      <c r="D9" s="59"/>
      <c r="E9" s="59"/>
      <c r="F9" s="59"/>
      <c r="G9" s="89"/>
      <c r="H9" s="146"/>
      <c r="I9" s="148"/>
      <c r="J9" s="134"/>
      <c r="K9" s="134"/>
      <c r="L9" s="61"/>
      <c r="M9" s="82">
        <f ca="1">IF(V10="",0,SUM(AB:AB))</f>
        <v>2</v>
      </c>
      <c r="N9" s="47"/>
      <c r="O9" s="80">
        <f ca="1">IFERROR(M9/(M$6+M$9+M$12),"")</f>
        <v>0.2857142857142857</v>
      </c>
      <c r="P9" s="51"/>
      <c r="Q9" s="81">
        <f>'HIDE CALCULATIONS'!B14</f>
        <v>2</v>
      </c>
      <c r="R9" s="47"/>
      <c r="S9" s="80">
        <f>IFERROR(Q9/(Q$6+Q$9+Q$12),"")</f>
        <v>0.16666666666666666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 x14ac:dyDescent="0.3">
      <c r="A10" s="5"/>
      <c r="B10" s="130"/>
      <c r="C10" s="59"/>
      <c r="D10" s="72"/>
      <c r="E10" s="72"/>
      <c r="F10" s="72"/>
      <c r="G10" s="90"/>
      <c r="H10" s="147"/>
      <c r="I10" s="134"/>
      <c r="J10" s="134"/>
      <c r="K10" s="134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149"/>
      <c r="Z10" s="150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 x14ac:dyDescent="0.3">
      <c r="A11" s="1"/>
      <c r="B11" s="130"/>
      <c r="C11" s="72"/>
      <c r="D11" s="53"/>
      <c r="E11" s="53"/>
      <c r="F11" s="53"/>
      <c r="G11" s="86"/>
      <c r="H11" s="147"/>
      <c r="I11" s="134"/>
      <c r="J11" s="134"/>
      <c r="K11" s="134"/>
      <c r="L11" s="61"/>
      <c r="M11" s="61"/>
      <c r="N11" s="77"/>
      <c r="O11" s="73"/>
      <c r="P11" s="77"/>
      <c r="Q11" s="61"/>
      <c r="R11" s="47"/>
      <c r="S11" s="60"/>
      <c r="T11" s="47"/>
      <c r="U11" s="151" t="s">
        <v>49</v>
      </c>
      <c r="V11" s="151"/>
      <c r="W11" s="16"/>
      <c r="X11" s="1"/>
      <c r="Y11" s="143"/>
      <c r="Z11" s="143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 x14ac:dyDescent="0.3">
      <c r="A12" s="5"/>
      <c r="B12" s="130"/>
      <c r="C12" s="53"/>
      <c r="D12" s="53"/>
      <c r="E12" s="53"/>
      <c r="F12" s="53"/>
      <c r="G12" s="90"/>
      <c r="H12" s="147"/>
      <c r="I12" s="134"/>
      <c r="J12" s="134"/>
      <c r="K12" s="134"/>
      <c r="L12" s="61"/>
      <c r="M12" s="81">
        <f ca="1">IF(V10="",0,SUM(AA:AA)-M9-M6)</f>
        <v>3</v>
      </c>
      <c r="N12" s="77"/>
      <c r="O12" s="80">
        <f ca="1">IFERROR(M12/(M$6+M$9+M$12),"")</f>
        <v>0.42857142857142855</v>
      </c>
      <c r="P12" s="75"/>
      <c r="Q12" s="81">
        <f>'HIDE CALCULATIONS'!B13</f>
        <v>5</v>
      </c>
      <c r="R12" s="47"/>
      <c r="S12" s="80">
        <f>IFERROR(Q12/(Q$6+Q$9+Q$12),"")</f>
        <v>0.41666666666666669</v>
      </c>
      <c r="T12" s="51"/>
      <c r="U12" s="152"/>
      <c r="V12" s="152"/>
      <c r="W12" s="15"/>
      <c r="X12" s="1"/>
      <c r="Y12" s="143"/>
      <c r="Z12" s="143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 x14ac:dyDescent="0.25">
      <c r="A13" s="5"/>
      <c r="B13" s="130"/>
      <c r="C13" s="78">
        <f>IFERROR(E6/(D6+E6+F6),0)</f>
        <v>0.3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143"/>
      <c r="Z13" s="143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.25" customHeight="1" thickBot="1" x14ac:dyDescent="0.25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9.75" customHeight="1" thickTop="1" thickBot="1" x14ac:dyDescent="0.25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4.25" thickTop="1" thickBot="1" x14ac:dyDescent="0.25">
      <c r="A16" s="5"/>
      <c r="B16" s="44"/>
      <c r="C16" s="45"/>
      <c r="D16" s="135" t="s">
        <v>27</v>
      </c>
      <c r="E16" s="136"/>
      <c r="F16" s="136"/>
      <c r="G16" s="96"/>
      <c r="H16" s="96" t="s">
        <v>28</v>
      </c>
      <c r="I16" s="135" t="s">
        <v>29</v>
      </c>
      <c r="J16" s="135"/>
      <c r="K16" s="96" t="s">
        <v>30</v>
      </c>
      <c r="L16" s="96"/>
      <c r="M16" s="96" t="s">
        <v>54</v>
      </c>
      <c r="N16" s="153" t="s">
        <v>13</v>
      </c>
      <c r="O16" s="153"/>
      <c r="P16" s="153"/>
      <c r="Q16" s="153"/>
      <c r="R16" s="153"/>
      <c r="S16" s="153"/>
      <c r="T16" s="153"/>
      <c r="U16" s="153"/>
      <c r="V16" s="153"/>
      <c r="W16" s="154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 x14ac:dyDescent="0.25">
      <c r="A17" s="35"/>
      <c r="B17" s="125"/>
      <c r="C17" s="126"/>
      <c r="D17" s="156" t="s">
        <v>26</v>
      </c>
      <c r="E17" s="157"/>
      <c r="F17" s="157"/>
      <c r="G17" s="158"/>
      <c r="H17" s="39" t="s">
        <v>4</v>
      </c>
      <c r="I17" s="39" t="s">
        <v>5</v>
      </c>
      <c r="J17" s="94" t="str" cm="1">
        <f t="array" ref="J17">IFERROR(_xlfn.IFS(I17="DONE","✓",I17="OPEN","U",I17="IN_PROGRESS","&gt;",I17="CANCELLED","X",I17="ON_HOLD","H"),"")</f>
        <v>U</v>
      </c>
      <c r="K17" s="159">
        <v>45606</v>
      </c>
      <c r="L17" s="160"/>
      <c r="M17" s="40">
        <f t="shared" ref="M17:M79" ca="1" si="0">IF(K17="","",_xlfn.DAYS(K17,TODAY()))</f>
        <v>-8</v>
      </c>
      <c r="N17" s="138"/>
      <c r="O17" s="139"/>
      <c r="P17" s="139"/>
      <c r="Q17" s="139"/>
      <c r="R17" s="139"/>
      <c r="S17" s="139"/>
      <c r="T17" s="139"/>
      <c r="U17" s="139"/>
      <c r="V17" s="139"/>
      <c r="W17" s="140"/>
      <c r="X17" s="37"/>
      <c r="Y17" s="35"/>
      <c r="Z17" s="38">
        <f t="shared" ref="Z17:Z26" ca="1" si="1">IF(AND(I17&lt;&gt;"DONE",I17&lt;&gt;"CANCELLED",M17&lt;0),1,0)</f>
        <v>1</v>
      </c>
      <c r="AA17" s="38">
        <f t="shared" ref="AA17:AA26" ca="1" si="2">IF(AND(I17&lt;&gt;"DONE",I17&lt;&gt;"CANCELLED",M17&lt;&gt;""),1,0)</f>
        <v>1</v>
      </c>
      <c r="AB17" s="38">
        <f t="shared" ref="AB17:AB26" ca="1" si="3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 x14ac:dyDescent="0.25">
      <c r="A18" s="35"/>
      <c r="B18" s="125"/>
      <c r="C18" s="126"/>
      <c r="D18" s="137" t="s">
        <v>44</v>
      </c>
      <c r="E18" s="118"/>
      <c r="F18" s="118"/>
      <c r="G18" s="116"/>
      <c r="H18" s="39" t="s">
        <v>11</v>
      </c>
      <c r="I18" s="39" t="s">
        <v>19</v>
      </c>
      <c r="J18" s="94" t="str" cm="1">
        <f t="array" ref="J18">IFERROR(_xlfn.IFS(I18="DONE","✓",I18="OPEN","U",I18="IN_PROGRESS","&gt;",I18="CANCELLED","X",I18="ON_HOLD","H"),"")</f>
        <v>H</v>
      </c>
      <c r="K18" s="115">
        <v>45619</v>
      </c>
      <c r="L18" s="116"/>
      <c r="M18" s="40">
        <f t="shared" ca="1" si="0"/>
        <v>5</v>
      </c>
      <c r="N18" s="141"/>
      <c r="O18" s="123"/>
      <c r="P18" s="123"/>
      <c r="Q18" s="123"/>
      <c r="R18" s="123"/>
      <c r="S18" s="123"/>
      <c r="T18" s="123"/>
      <c r="U18" s="123"/>
      <c r="V18" s="123"/>
      <c r="W18" s="124"/>
      <c r="X18" s="37"/>
      <c r="Y18" s="35"/>
      <c r="Z18" s="38">
        <f t="shared" ca="1" si="1"/>
        <v>0</v>
      </c>
      <c r="AA18" s="38">
        <f t="shared" ca="1" si="2"/>
        <v>1</v>
      </c>
      <c r="AB18" s="38">
        <f t="shared" ca="1" si="3"/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 x14ac:dyDescent="0.25">
      <c r="A19" s="35"/>
      <c r="B19" s="125"/>
      <c r="C19" s="126"/>
      <c r="D19" s="117" t="s">
        <v>45</v>
      </c>
      <c r="E19" s="118"/>
      <c r="F19" s="118"/>
      <c r="G19" s="116"/>
      <c r="H19" s="39" t="s">
        <v>11</v>
      </c>
      <c r="I19" s="39" t="s">
        <v>6</v>
      </c>
      <c r="J19" s="94" t="str" cm="1">
        <f t="array" ref="J19">IFERROR(_xlfn.IFS(I19="DONE","✓",I19="OPEN","U",I19="IN_PROGRESS","&gt;",I19="CANCELLED","X",I19="ON_HOLD","H"),"")</f>
        <v>✓</v>
      </c>
      <c r="K19" s="115">
        <v>45604</v>
      </c>
      <c r="L19" s="116"/>
      <c r="M19" s="95">
        <f t="shared" ca="1" si="0"/>
        <v>-10</v>
      </c>
      <c r="N19" s="122"/>
      <c r="O19" s="123"/>
      <c r="P19" s="123"/>
      <c r="Q19" s="123"/>
      <c r="R19" s="123"/>
      <c r="S19" s="123"/>
      <c r="T19" s="123"/>
      <c r="U19" s="123"/>
      <c r="V19" s="123"/>
      <c r="W19" s="124"/>
      <c r="X19" s="37"/>
      <c r="Y19" s="35"/>
      <c r="Z19" s="38">
        <f t="shared" ca="1" si="1"/>
        <v>0</v>
      </c>
      <c r="AA19" s="38">
        <f t="shared" ca="1" si="2"/>
        <v>0</v>
      </c>
      <c r="AB19" s="38">
        <f t="shared" ca="1" si="3"/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 x14ac:dyDescent="0.25">
      <c r="A20" s="35"/>
      <c r="B20" s="125"/>
      <c r="C20" s="126"/>
      <c r="D20" s="117" t="s">
        <v>46</v>
      </c>
      <c r="E20" s="118"/>
      <c r="F20" s="118"/>
      <c r="G20" s="116"/>
      <c r="H20" s="39" t="s">
        <v>9</v>
      </c>
      <c r="I20" s="39" t="s">
        <v>19</v>
      </c>
      <c r="J20" s="94" t="str" cm="1">
        <f t="array" ref="J20">IFERROR(_xlfn.IFS(I20="DONE","✓",I20="OPEN","U",I20="IN_PROGRESS","&gt;",I20="CANCELLED","X",I20="ON_HOLD","H"),"")</f>
        <v>H</v>
      </c>
      <c r="K20" s="115">
        <v>45616</v>
      </c>
      <c r="L20" s="116"/>
      <c r="M20" s="40">
        <f t="shared" ca="1" si="0"/>
        <v>2</v>
      </c>
      <c r="N20" s="122"/>
      <c r="O20" s="123"/>
      <c r="P20" s="123"/>
      <c r="Q20" s="123"/>
      <c r="R20" s="123"/>
      <c r="S20" s="123"/>
      <c r="T20" s="123"/>
      <c r="U20" s="123"/>
      <c r="V20" s="123"/>
      <c r="W20" s="124"/>
      <c r="X20" s="37"/>
      <c r="Y20" s="35"/>
      <c r="Z20" s="38">
        <f t="shared" ca="1" si="1"/>
        <v>0</v>
      </c>
      <c r="AA20" s="38">
        <f t="shared" ca="1" si="2"/>
        <v>1</v>
      </c>
      <c r="AB20" s="38">
        <f t="shared" ca="1" si="3"/>
        <v>1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 x14ac:dyDescent="0.25">
      <c r="A21" s="35"/>
      <c r="B21" s="125"/>
      <c r="C21" s="126"/>
      <c r="D21" s="117" t="s">
        <v>47</v>
      </c>
      <c r="E21" s="118"/>
      <c r="F21" s="118"/>
      <c r="G21" s="116"/>
      <c r="H21" s="39" t="s">
        <v>4</v>
      </c>
      <c r="I21" s="39" t="s">
        <v>6</v>
      </c>
      <c r="J21" s="94" t="str" cm="1">
        <f t="array" ref="J21">IFERROR(_xlfn.IFS(I21="DONE","✓",I21="OPEN","U",I21="IN_PROGRESS","&gt;",I21="CANCELLED","X",I21="ON_HOLD","H"),"")</f>
        <v>✓</v>
      </c>
      <c r="K21" s="115">
        <v>45618</v>
      </c>
      <c r="L21" s="116"/>
      <c r="M21" s="40">
        <f t="shared" ca="1" si="0"/>
        <v>4</v>
      </c>
      <c r="N21" s="122"/>
      <c r="O21" s="123"/>
      <c r="P21" s="123"/>
      <c r="Q21" s="123"/>
      <c r="R21" s="123"/>
      <c r="S21" s="123"/>
      <c r="T21" s="123"/>
      <c r="U21" s="123"/>
      <c r="V21" s="123"/>
      <c r="W21" s="124"/>
      <c r="X21" s="37"/>
      <c r="Y21" s="35"/>
      <c r="Z21" s="38">
        <f t="shared" ca="1" si="1"/>
        <v>0</v>
      </c>
      <c r="AA21" s="38">
        <f t="shared" ca="1" si="2"/>
        <v>0</v>
      </c>
      <c r="AB21" s="38">
        <f t="shared" ca="1" si="3"/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 x14ac:dyDescent="0.25">
      <c r="A22" s="35"/>
      <c r="B22" s="125"/>
      <c r="C22" s="155"/>
      <c r="D22" s="117" t="s">
        <v>48</v>
      </c>
      <c r="E22" s="120"/>
      <c r="F22" s="120"/>
      <c r="G22" s="121"/>
      <c r="H22" s="39" t="s">
        <v>9</v>
      </c>
      <c r="I22" s="39" t="s">
        <v>5</v>
      </c>
      <c r="J22" s="94" t="str" cm="1">
        <f t="array" ref="J22">IFERROR(_xlfn.IFS(I22="DONE","✓",I22="OPEN","U",I22="IN_PROGRESS","&gt;",I22="CANCELLED","X",I22="ON_HOLD","H"),"")</f>
        <v>U</v>
      </c>
      <c r="K22" s="115">
        <v>45624</v>
      </c>
      <c r="L22" s="119"/>
      <c r="M22" s="40">
        <f t="shared" ca="1" si="0"/>
        <v>10</v>
      </c>
      <c r="N22" s="122"/>
      <c r="O22" s="123"/>
      <c r="P22" s="123"/>
      <c r="Q22" s="123"/>
      <c r="R22" s="123"/>
      <c r="S22" s="123"/>
      <c r="T22" s="123"/>
      <c r="U22" s="123"/>
      <c r="V22" s="123"/>
      <c r="W22" s="124"/>
      <c r="X22" s="37"/>
      <c r="Y22" s="35"/>
      <c r="Z22" s="38">
        <f t="shared" ca="1" si="1"/>
        <v>0</v>
      </c>
      <c r="AA22" s="38">
        <f t="shared" ca="1" si="2"/>
        <v>1</v>
      </c>
      <c r="AB22" s="38">
        <f t="shared" ca="1" si="3"/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 x14ac:dyDescent="0.25">
      <c r="A23" s="35"/>
      <c r="B23" s="125"/>
      <c r="C23" s="126"/>
      <c r="D23" s="117" t="s">
        <v>50</v>
      </c>
      <c r="E23" s="118"/>
      <c r="F23" s="118"/>
      <c r="G23" s="116"/>
      <c r="H23" s="39" t="s">
        <v>4</v>
      </c>
      <c r="I23" s="39" t="s">
        <v>5</v>
      </c>
      <c r="J23" s="94" t="str" cm="1">
        <f t="array" ref="J23">IFERROR(_xlfn.IFS(I23="DONE","✓",I23="OPEN","U",I23="IN_PROGRESS","&gt;",I23="CANCELLED","X",I23="ON_HOLD","H"),"")</f>
        <v>U</v>
      </c>
      <c r="K23" s="115">
        <v>45615</v>
      </c>
      <c r="L23" s="116"/>
      <c r="M23" s="40">
        <f t="shared" ca="1" si="0"/>
        <v>1</v>
      </c>
      <c r="N23" s="122"/>
      <c r="O23" s="123"/>
      <c r="P23" s="123"/>
      <c r="Q23" s="123"/>
      <c r="R23" s="123"/>
      <c r="S23" s="123"/>
      <c r="T23" s="123"/>
      <c r="U23" s="123"/>
      <c r="V23" s="123"/>
      <c r="W23" s="124"/>
      <c r="X23" s="37"/>
      <c r="Y23" s="35"/>
      <c r="Z23" s="38">
        <f t="shared" ca="1" si="1"/>
        <v>0</v>
      </c>
      <c r="AA23" s="38">
        <f t="shared" ca="1" si="2"/>
        <v>1</v>
      </c>
      <c r="AB23" s="38">
        <f t="shared" ca="1" si="3"/>
        <v>1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 x14ac:dyDescent="0.25">
      <c r="A24" s="35"/>
      <c r="B24" s="125"/>
      <c r="C24" s="126"/>
      <c r="D24" s="117" t="s">
        <v>51</v>
      </c>
      <c r="E24" s="118"/>
      <c r="F24" s="118"/>
      <c r="G24" s="116"/>
      <c r="H24" s="39" t="s">
        <v>4</v>
      </c>
      <c r="I24" s="39" t="s">
        <v>6</v>
      </c>
      <c r="J24" s="94" t="str" cm="1">
        <f t="array" ref="J24">IFERROR(_xlfn.IFS(I24="DONE","✓",I24="OPEN","U",I24="IN_PROGRESS","&gt;",I24="CANCELLED","X",I24="ON_HOLD","H"),"")</f>
        <v>✓</v>
      </c>
      <c r="K24" s="115">
        <v>45626</v>
      </c>
      <c r="L24" s="116"/>
      <c r="M24" s="40">
        <f t="shared" ca="1" si="0"/>
        <v>12</v>
      </c>
      <c r="N24" s="122"/>
      <c r="O24" s="123"/>
      <c r="P24" s="123"/>
      <c r="Q24" s="123"/>
      <c r="R24" s="123"/>
      <c r="S24" s="123"/>
      <c r="T24" s="123"/>
      <c r="U24" s="123"/>
      <c r="V24" s="123"/>
      <c r="W24" s="124"/>
      <c r="X24" s="37"/>
      <c r="Y24" s="35"/>
      <c r="Z24" s="38">
        <f t="shared" ca="1" si="1"/>
        <v>0</v>
      </c>
      <c r="AA24" s="38">
        <f t="shared" ca="1" si="2"/>
        <v>0</v>
      </c>
      <c r="AB24" s="38">
        <f t="shared" ca="1" si="3"/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 x14ac:dyDescent="0.25">
      <c r="A25" s="35"/>
      <c r="B25" s="125"/>
      <c r="C25" s="126"/>
      <c r="D25" s="117" t="s">
        <v>52</v>
      </c>
      <c r="E25" s="118"/>
      <c r="F25" s="118"/>
      <c r="G25" s="116"/>
      <c r="H25" s="39" t="s">
        <v>4</v>
      </c>
      <c r="I25" s="39" t="s">
        <v>5</v>
      </c>
      <c r="J25" s="94" t="str" cm="1">
        <f t="array" ref="J25">IFERROR(_xlfn.IFS(I25="DONE","✓",I25="OPEN","U",I25="IN_PROGRESS","&gt;",I25="CANCELLED","X",I25="ON_HOLD","H"),"")</f>
        <v>U</v>
      </c>
      <c r="K25" s="115">
        <v>45557</v>
      </c>
      <c r="L25" s="116"/>
      <c r="M25" s="40">
        <f t="shared" ca="1" si="0"/>
        <v>-57</v>
      </c>
      <c r="N25" s="122"/>
      <c r="O25" s="123"/>
      <c r="P25" s="123"/>
      <c r="Q25" s="123"/>
      <c r="R25" s="123"/>
      <c r="S25" s="123"/>
      <c r="T25" s="123"/>
      <c r="U25" s="123"/>
      <c r="V25" s="123"/>
      <c r="W25" s="124"/>
      <c r="X25" s="37"/>
      <c r="Y25" s="35"/>
      <c r="Z25" s="38">
        <f t="shared" ca="1" si="1"/>
        <v>1</v>
      </c>
      <c r="AA25" s="38">
        <f t="shared" ca="1" si="2"/>
        <v>1</v>
      </c>
      <c r="AB25" s="38">
        <f t="shared" ca="1" si="3"/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 x14ac:dyDescent="0.25">
      <c r="A26" s="35"/>
      <c r="B26" s="125"/>
      <c r="C26" s="126"/>
      <c r="D26" s="117" t="s">
        <v>53</v>
      </c>
      <c r="E26" s="118"/>
      <c r="F26" s="118"/>
      <c r="G26" s="116"/>
      <c r="H26" s="39" t="s">
        <v>11</v>
      </c>
      <c r="I26" s="39" t="s">
        <v>5</v>
      </c>
      <c r="J26" s="94" t="str" cm="1">
        <f t="array" ref="J26">IFERROR(_xlfn.IFS(I26="DONE","✓",I26="OPEN","U",I26="IN_PROGRESS","&gt;",I26="CANCELLED","X",I26="ON_HOLD","H"),"")</f>
        <v>U</v>
      </c>
      <c r="K26" s="115">
        <v>45673</v>
      </c>
      <c r="L26" s="116"/>
      <c r="M26" s="40">
        <f t="shared" ca="1" si="0"/>
        <v>59</v>
      </c>
      <c r="N26" s="122"/>
      <c r="O26" s="123"/>
      <c r="P26" s="123"/>
      <c r="Q26" s="123"/>
      <c r="R26" s="123"/>
      <c r="S26" s="123"/>
      <c r="T26" s="123"/>
      <c r="U26" s="123"/>
      <c r="V26" s="123"/>
      <c r="W26" s="124"/>
      <c r="X26" s="37"/>
      <c r="Y26" s="35"/>
      <c r="Z26" s="38">
        <f t="shared" ca="1" si="1"/>
        <v>0</v>
      </c>
      <c r="AA26" s="38">
        <f t="shared" ca="1" si="2"/>
        <v>1</v>
      </c>
      <c r="AB26" s="38">
        <f t="shared" ca="1" si="3"/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 x14ac:dyDescent="0.25">
      <c r="A27" s="35"/>
      <c r="B27" s="125"/>
      <c r="C27" s="126"/>
      <c r="D27" s="117" t="s">
        <v>57</v>
      </c>
      <c r="E27" s="118"/>
      <c r="F27" s="118"/>
      <c r="G27" s="116"/>
      <c r="H27" s="39" t="s">
        <v>11</v>
      </c>
      <c r="I27" s="39" t="s">
        <v>5</v>
      </c>
      <c r="J27" s="94" t="str" cm="1">
        <f t="array" ref="J27">IFERROR(_xlfn.IFS(I27="DONE","✓",I27="OPEN","U",I27="IN_PROGRESS","&gt;",I27="CANCELLED","X",I27="ON_HOLD","H"),"")</f>
        <v>U</v>
      </c>
      <c r="K27" s="115">
        <v>45614</v>
      </c>
      <c r="L27" s="116"/>
      <c r="M27" s="40">
        <f t="shared" ca="1" si="0"/>
        <v>0</v>
      </c>
      <c r="N27" s="122"/>
      <c r="O27" s="123"/>
      <c r="P27" s="123"/>
      <c r="Q27" s="123"/>
      <c r="R27" s="123"/>
      <c r="S27" s="123"/>
      <c r="T27" s="123"/>
      <c r="U27" s="123"/>
      <c r="V27" s="123"/>
      <c r="W27" s="124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 x14ac:dyDescent="0.25">
      <c r="A28" s="35"/>
      <c r="B28" s="125"/>
      <c r="C28" s="126"/>
      <c r="D28" s="117" t="s">
        <v>57</v>
      </c>
      <c r="E28" s="118"/>
      <c r="F28" s="118"/>
      <c r="G28" s="116"/>
      <c r="H28" s="39" t="s">
        <v>11</v>
      </c>
      <c r="I28" s="39" t="s">
        <v>5</v>
      </c>
      <c r="J28" s="94" t="str" cm="1">
        <f t="array" ref="J28">IFERROR(_xlfn.IFS(I28="DONE","✓",I28="OPEN","U",I28="IN_PROGRESS","&gt;",I28="CANCELLED","X",I28="ON_HOLD","H"),"")</f>
        <v>U</v>
      </c>
      <c r="K28" s="115">
        <v>45617</v>
      </c>
      <c r="L28" s="116"/>
      <c r="M28" s="40">
        <f t="shared" ca="1" si="0"/>
        <v>3</v>
      </c>
      <c r="N28" s="122"/>
      <c r="O28" s="123"/>
      <c r="P28" s="123"/>
      <c r="Q28" s="123"/>
      <c r="R28" s="123"/>
      <c r="S28" s="123"/>
      <c r="T28" s="123"/>
      <c r="U28" s="123"/>
      <c r="V28" s="123"/>
      <c r="W28" s="124"/>
      <c r="X28" s="37"/>
      <c r="Y28" s="35"/>
      <c r="Z28" s="38">
        <f t="shared" ref="Z28:Z53" ca="1" si="4">IF(AND(I28&lt;&gt;"DONE",I28&lt;&gt;"CANCELLED",M35&lt;0),1,0)</f>
        <v>0</v>
      </c>
      <c r="AA28" s="38">
        <f t="shared" ref="AA28:AA53" ca="1" si="5">IF(AND(I28&lt;&gt;"DONE",I28&lt;&gt;"CANCELLED",M35&lt;&gt;""),1,0)</f>
        <v>0</v>
      </c>
      <c r="AB28" s="38">
        <f t="shared" ref="AB28:AB53" ca="1" si="6">IF(AND(I28&lt;&gt;"DONE",I28&lt;&gt;"CANCELLED",AND(M35&lt;=$V$10,M35&gt;0)),1,0)</f>
        <v>0</v>
      </c>
      <c r="AC28" s="35" t="b">
        <f>'HIDE CALCULATIONS'!A31</f>
        <v>0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 x14ac:dyDescent="0.25">
      <c r="A29" s="35"/>
      <c r="B29" s="125"/>
      <c r="C29" s="126"/>
      <c r="D29" s="117"/>
      <c r="E29" s="118"/>
      <c r="F29" s="118"/>
      <c r="G29" s="116"/>
      <c r="H29" s="39"/>
      <c r="I29" s="39"/>
      <c r="J29" s="94" t="str" cm="1">
        <f t="array" ref="J29">IFERROR(_xlfn.IFS(I29="DONE","✓",I29="OPEN","U",I29="IN_PROGRESS","&gt;",I29="CANCELLED","X",I29="ON_HOLD","H"),"")</f>
        <v/>
      </c>
      <c r="K29" s="115"/>
      <c r="L29" s="116"/>
      <c r="M29" s="40" t="str">
        <f t="shared" ca="1" si="0"/>
        <v/>
      </c>
      <c r="N29" s="122"/>
      <c r="O29" s="123"/>
      <c r="P29" s="123"/>
      <c r="Q29" s="123"/>
      <c r="R29" s="123"/>
      <c r="S29" s="123"/>
      <c r="T29" s="123"/>
      <c r="U29" s="123"/>
      <c r="V29" s="123"/>
      <c r="W29" s="124"/>
      <c r="X29" s="37"/>
      <c r="Y29" s="35"/>
      <c r="Z29" s="38">
        <f t="shared" ca="1" si="4"/>
        <v>0</v>
      </c>
      <c r="AA29" s="38">
        <f t="shared" ca="1" si="5"/>
        <v>0</v>
      </c>
      <c r="AB29" s="38">
        <f t="shared" ca="1" si="6"/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 x14ac:dyDescent="0.25">
      <c r="A30" s="35"/>
      <c r="B30" s="125"/>
      <c r="C30" s="126"/>
      <c r="D30" s="117"/>
      <c r="E30" s="118"/>
      <c r="F30" s="118"/>
      <c r="G30" s="116"/>
      <c r="H30" s="39"/>
      <c r="I30" s="39"/>
      <c r="J30" s="94" t="str" cm="1">
        <f t="array" ref="J30">IFERROR(_xlfn.IFS(I30="DONE","✓",I30="OPEN","U",I30="IN_PROGRESS","&gt;",I30="CANCELLED","X",I30="ON_HOLD","H"),"")</f>
        <v/>
      </c>
      <c r="K30" s="115"/>
      <c r="L30" s="116"/>
      <c r="M30" s="40" t="str">
        <f t="shared" ca="1" si="0"/>
        <v/>
      </c>
      <c r="N30" s="122"/>
      <c r="O30" s="123"/>
      <c r="P30" s="123"/>
      <c r="Q30" s="123"/>
      <c r="R30" s="123"/>
      <c r="S30" s="123"/>
      <c r="T30" s="123"/>
      <c r="U30" s="123"/>
      <c r="V30" s="123"/>
      <c r="W30" s="124"/>
      <c r="X30" s="37"/>
      <c r="Y30" s="35"/>
      <c r="Z30" s="38">
        <f t="shared" ca="1" si="4"/>
        <v>0</v>
      </c>
      <c r="AA30" s="38">
        <f t="shared" ca="1" si="5"/>
        <v>0</v>
      </c>
      <c r="AB30" s="38">
        <f t="shared" ca="1" si="6"/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 x14ac:dyDescent="0.25">
      <c r="A31" s="35"/>
      <c r="B31" s="125"/>
      <c r="C31" s="126"/>
      <c r="D31" s="117"/>
      <c r="E31" s="118"/>
      <c r="F31" s="118"/>
      <c r="G31" s="116"/>
      <c r="H31" s="39"/>
      <c r="I31" s="39"/>
      <c r="J31" s="94" t="str" cm="1">
        <f t="array" ref="J31">IFERROR(_xlfn.IFS(I31="DONE","✓",I31="OPEN","U",I31="IN_PROGRESS","&gt;",I31="CANCELLED","X",I31="ON_HOLD","H"),"")</f>
        <v/>
      </c>
      <c r="K31" s="115"/>
      <c r="L31" s="116"/>
      <c r="M31" s="40" t="str">
        <f t="shared" ca="1" si="0"/>
        <v/>
      </c>
      <c r="N31" s="122"/>
      <c r="O31" s="123"/>
      <c r="P31" s="123"/>
      <c r="Q31" s="123"/>
      <c r="R31" s="123"/>
      <c r="S31" s="123"/>
      <c r="T31" s="123"/>
      <c r="U31" s="123"/>
      <c r="V31" s="123"/>
      <c r="W31" s="124"/>
      <c r="X31" s="37"/>
      <c r="Y31" s="35"/>
      <c r="Z31" s="38">
        <f t="shared" ca="1" si="4"/>
        <v>0</v>
      </c>
      <c r="AA31" s="38">
        <f t="shared" ca="1" si="5"/>
        <v>0</v>
      </c>
      <c r="AB31" s="38">
        <f t="shared" ca="1" si="6"/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 x14ac:dyDescent="0.25">
      <c r="A32" s="35"/>
      <c r="B32" s="125"/>
      <c r="C32" s="126"/>
      <c r="D32" s="117"/>
      <c r="E32" s="118"/>
      <c r="F32" s="118"/>
      <c r="G32" s="116"/>
      <c r="H32" s="39"/>
      <c r="I32" s="39"/>
      <c r="J32" s="94" t="str" cm="1">
        <f t="array" ref="J32">IFERROR(_xlfn.IFS(I32="DONE","✓",I32="OPEN","U",I32="IN_PROGRESS","&gt;",I32="CANCELLED","X",I32="ON_HOLD","H"),"")</f>
        <v/>
      </c>
      <c r="K32" s="115"/>
      <c r="L32" s="116"/>
      <c r="M32" s="40" t="str">
        <f t="shared" ca="1" si="0"/>
        <v/>
      </c>
      <c r="N32" s="122"/>
      <c r="O32" s="123"/>
      <c r="P32" s="123"/>
      <c r="Q32" s="123"/>
      <c r="R32" s="123"/>
      <c r="S32" s="123"/>
      <c r="T32" s="123"/>
      <c r="U32" s="123"/>
      <c r="V32" s="123"/>
      <c r="W32" s="124"/>
      <c r="X32" s="37"/>
      <c r="Y32" s="35"/>
      <c r="Z32" s="38">
        <f t="shared" ca="1" si="4"/>
        <v>0</v>
      </c>
      <c r="AA32" s="38">
        <f t="shared" ca="1" si="5"/>
        <v>0</v>
      </c>
      <c r="AB32" s="38">
        <f t="shared" ca="1" si="6"/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 x14ac:dyDescent="0.25">
      <c r="A33" s="35"/>
      <c r="B33" s="125"/>
      <c r="C33" s="126"/>
      <c r="D33" s="117"/>
      <c r="E33" s="118"/>
      <c r="F33" s="118"/>
      <c r="G33" s="116"/>
      <c r="H33" s="39"/>
      <c r="I33" s="39"/>
      <c r="J33" s="94" t="str" cm="1">
        <f t="array" ref="J33">IFERROR(_xlfn.IFS(I33="DONE","✓",I33="OPEN","U",I33="IN_PROGRESS","&gt;",I33="CANCELLED","X",I33="ON_HOLD","H"),"")</f>
        <v/>
      </c>
      <c r="K33" s="115"/>
      <c r="L33" s="116"/>
      <c r="M33" s="40" t="str">
        <f t="shared" ca="1" si="0"/>
        <v/>
      </c>
      <c r="N33" s="122"/>
      <c r="O33" s="123"/>
      <c r="P33" s="123"/>
      <c r="Q33" s="123"/>
      <c r="R33" s="123"/>
      <c r="S33" s="123"/>
      <c r="T33" s="123"/>
      <c r="U33" s="123"/>
      <c r="V33" s="123"/>
      <c r="W33" s="124"/>
      <c r="X33" s="37"/>
      <c r="Y33" s="35"/>
      <c r="Z33" s="38">
        <f t="shared" ca="1" si="4"/>
        <v>0</v>
      </c>
      <c r="AA33" s="38">
        <f t="shared" ca="1" si="5"/>
        <v>0</v>
      </c>
      <c r="AB33" s="38">
        <f t="shared" ca="1" si="6"/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 x14ac:dyDescent="0.25">
      <c r="A34" s="35"/>
      <c r="B34" s="125"/>
      <c r="C34" s="126"/>
      <c r="D34" s="117"/>
      <c r="E34" s="118"/>
      <c r="F34" s="118"/>
      <c r="G34" s="116"/>
      <c r="H34" s="39"/>
      <c r="I34" s="39"/>
      <c r="J34" s="94" t="str" cm="1">
        <f t="array" ref="J34">IFERROR(_xlfn.IFS(I34="DONE","✓",I34="OPEN","U",I34="IN_PROGRESS","&gt;",I34="CANCELLED","X",I34="ON_HOLD","H"),"")</f>
        <v/>
      </c>
      <c r="K34" s="115"/>
      <c r="L34" s="116"/>
      <c r="M34" s="40" t="str">
        <f t="shared" ca="1" si="0"/>
        <v/>
      </c>
      <c r="N34" s="122"/>
      <c r="O34" s="123"/>
      <c r="P34" s="123"/>
      <c r="Q34" s="123"/>
      <c r="R34" s="123"/>
      <c r="S34" s="123"/>
      <c r="T34" s="123"/>
      <c r="U34" s="123"/>
      <c r="V34" s="123"/>
      <c r="W34" s="124"/>
      <c r="X34" s="37"/>
      <c r="Y34" s="35"/>
      <c r="Z34" s="38">
        <f t="shared" ca="1" si="4"/>
        <v>0</v>
      </c>
      <c r="AA34" s="38">
        <f t="shared" ca="1" si="5"/>
        <v>0</v>
      </c>
      <c r="AB34" s="38">
        <f t="shared" ca="1" si="6"/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 x14ac:dyDescent="0.25">
      <c r="A35" s="35"/>
      <c r="B35" s="125"/>
      <c r="C35" s="126"/>
      <c r="D35" s="117"/>
      <c r="E35" s="118"/>
      <c r="F35" s="118"/>
      <c r="G35" s="116"/>
      <c r="H35" s="39"/>
      <c r="I35" s="39"/>
      <c r="J35" s="94" t="str" cm="1">
        <f t="array" ref="J35">IFERROR(_xlfn.IFS(I35="DONE","✓",I35="OPEN","U",I35="IN_PROGRESS","&gt;",I35="CANCELLED","X",I35="ON_HOLD","H"),"")</f>
        <v/>
      </c>
      <c r="K35" s="115"/>
      <c r="L35" s="116"/>
      <c r="M35" s="40" t="str">
        <f t="shared" ca="1" si="0"/>
        <v/>
      </c>
      <c r="N35" s="122"/>
      <c r="O35" s="123"/>
      <c r="P35" s="123"/>
      <c r="Q35" s="123"/>
      <c r="R35" s="123"/>
      <c r="S35" s="123"/>
      <c r="T35" s="123"/>
      <c r="U35" s="123"/>
      <c r="V35" s="123"/>
      <c r="W35" s="124"/>
      <c r="X35" s="37"/>
      <c r="Y35" s="35"/>
      <c r="Z35" s="38">
        <f t="shared" ca="1" si="4"/>
        <v>0</v>
      </c>
      <c r="AA35" s="38">
        <f t="shared" ca="1" si="5"/>
        <v>0</v>
      </c>
      <c r="AB35" s="38">
        <f t="shared" ca="1" si="6"/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 x14ac:dyDescent="0.25">
      <c r="A36" s="35"/>
      <c r="B36" s="125"/>
      <c r="C36" s="126"/>
      <c r="D36" s="117"/>
      <c r="E36" s="118"/>
      <c r="F36" s="118"/>
      <c r="G36" s="116"/>
      <c r="H36" s="39"/>
      <c r="I36" s="39"/>
      <c r="J36" s="94" t="str" cm="1">
        <f t="array" ref="J36">IFERROR(_xlfn.IFS(I36="DONE","✓",I36="OPEN","U",I36="IN_PROGRESS","&gt;",I36="CANCELLED","X",I36="ON_HOLD","H"),"")</f>
        <v/>
      </c>
      <c r="K36" s="115"/>
      <c r="L36" s="116"/>
      <c r="M36" s="40" t="str">
        <f t="shared" ca="1" si="0"/>
        <v/>
      </c>
      <c r="N36" s="122"/>
      <c r="O36" s="123"/>
      <c r="P36" s="123"/>
      <c r="Q36" s="123"/>
      <c r="R36" s="123"/>
      <c r="S36" s="123"/>
      <c r="T36" s="123"/>
      <c r="U36" s="123"/>
      <c r="V36" s="123"/>
      <c r="W36" s="124"/>
      <c r="X36" s="37"/>
      <c r="Y36" s="35"/>
      <c r="Z36" s="38">
        <f t="shared" ca="1" si="4"/>
        <v>0</v>
      </c>
      <c r="AA36" s="38">
        <f t="shared" ca="1" si="5"/>
        <v>0</v>
      </c>
      <c r="AB36" s="38">
        <f t="shared" ca="1" si="6"/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 x14ac:dyDescent="0.25">
      <c r="A37" s="35"/>
      <c r="B37" s="125"/>
      <c r="C37" s="126"/>
      <c r="D37" s="117"/>
      <c r="E37" s="118"/>
      <c r="F37" s="118"/>
      <c r="G37" s="116"/>
      <c r="H37" s="39"/>
      <c r="I37" s="39"/>
      <c r="J37" s="94" t="str" cm="1">
        <f t="array" ref="J37">IFERROR(_xlfn.IFS(I37="DONE","✓",I37="OPEN","U",I37="IN_PROGRESS","&gt;",I37="CANCELLED","X",I37="ON_HOLD","H"),"")</f>
        <v/>
      </c>
      <c r="K37" s="115"/>
      <c r="L37" s="116"/>
      <c r="M37" s="40" t="str">
        <f t="shared" ca="1" si="0"/>
        <v/>
      </c>
      <c r="N37" s="122"/>
      <c r="O37" s="123"/>
      <c r="P37" s="123"/>
      <c r="Q37" s="123"/>
      <c r="R37" s="123"/>
      <c r="S37" s="123"/>
      <c r="T37" s="123"/>
      <c r="U37" s="123"/>
      <c r="V37" s="123"/>
      <c r="W37" s="124"/>
      <c r="X37" s="37"/>
      <c r="Y37" s="35"/>
      <c r="Z37" s="38">
        <f t="shared" ca="1" si="4"/>
        <v>0</v>
      </c>
      <c r="AA37" s="38">
        <f t="shared" ca="1" si="5"/>
        <v>0</v>
      </c>
      <c r="AB37" s="38">
        <f t="shared" ca="1" si="6"/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 x14ac:dyDescent="0.25">
      <c r="A38" s="35"/>
      <c r="B38" s="125"/>
      <c r="C38" s="126"/>
      <c r="D38" s="117"/>
      <c r="E38" s="118"/>
      <c r="F38" s="118"/>
      <c r="G38" s="116"/>
      <c r="H38" s="39"/>
      <c r="I38" s="39"/>
      <c r="J38" s="94" t="str" cm="1">
        <f t="array" ref="J38">IFERROR(_xlfn.IFS(I38="DONE","✓",I38="OPEN","U",I38="IN_PROGRESS","&gt;",I38="CANCELLED","X",I38="ON_HOLD","H"),"")</f>
        <v/>
      </c>
      <c r="K38" s="115"/>
      <c r="L38" s="116"/>
      <c r="M38" s="40" t="str">
        <f t="shared" ca="1" si="0"/>
        <v/>
      </c>
      <c r="N38" s="122"/>
      <c r="O38" s="123"/>
      <c r="P38" s="123"/>
      <c r="Q38" s="123"/>
      <c r="R38" s="123"/>
      <c r="S38" s="123"/>
      <c r="T38" s="123"/>
      <c r="U38" s="123"/>
      <c r="V38" s="123"/>
      <c r="W38" s="124"/>
      <c r="X38" s="37"/>
      <c r="Y38" s="35"/>
      <c r="Z38" s="38">
        <f t="shared" ca="1" si="4"/>
        <v>0</v>
      </c>
      <c r="AA38" s="38">
        <f t="shared" ca="1" si="5"/>
        <v>0</v>
      </c>
      <c r="AB38" s="38">
        <f t="shared" ca="1" si="6"/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 x14ac:dyDescent="0.25">
      <c r="A39" s="35"/>
      <c r="B39" s="125"/>
      <c r="C39" s="126"/>
      <c r="D39" s="117"/>
      <c r="E39" s="118"/>
      <c r="F39" s="118"/>
      <c r="G39" s="116"/>
      <c r="H39" s="39"/>
      <c r="I39" s="39"/>
      <c r="J39" s="94" t="str" cm="1">
        <f t="array" ref="J39">IFERROR(_xlfn.IFS(I39="DONE","✓",I39="OPEN","U",I39="IN_PROGRESS","&gt;",I39="CANCELLED","X",I39="ON_HOLD","H"),"")</f>
        <v/>
      </c>
      <c r="K39" s="115"/>
      <c r="L39" s="116"/>
      <c r="M39" s="40" t="str">
        <f t="shared" ca="1" si="0"/>
        <v/>
      </c>
      <c r="N39" s="122"/>
      <c r="O39" s="123"/>
      <c r="P39" s="123"/>
      <c r="Q39" s="123"/>
      <c r="R39" s="123"/>
      <c r="S39" s="123"/>
      <c r="T39" s="123"/>
      <c r="U39" s="123"/>
      <c r="V39" s="123"/>
      <c r="W39" s="124"/>
      <c r="X39" s="37"/>
      <c r="Y39" s="35"/>
      <c r="Z39" s="38">
        <f t="shared" ca="1" si="4"/>
        <v>0</v>
      </c>
      <c r="AA39" s="38">
        <f t="shared" ca="1" si="5"/>
        <v>0</v>
      </c>
      <c r="AB39" s="38">
        <f t="shared" ca="1" si="6"/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 x14ac:dyDescent="0.25">
      <c r="A40" s="35"/>
      <c r="B40" s="125"/>
      <c r="C40" s="126"/>
      <c r="D40" s="117"/>
      <c r="E40" s="118"/>
      <c r="F40" s="118"/>
      <c r="G40" s="116"/>
      <c r="H40" s="39"/>
      <c r="I40" s="39"/>
      <c r="J40" s="94" t="str" cm="1">
        <f t="array" ref="J40">IFERROR(_xlfn.IFS(I40="DONE","✓",I40="OPEN","U",I40="IN_PROGRESS","&gt;",I40="CANCELLED","X",I40="ON_HOLD","H"),"")</f>
        <v/>
      </c>
      <c r="K40" s="115"/>
      <c r="L40" s="116"/>
      <c r="M40" s="40" t="str">
        <f t="shared" ca="1" si="0"/>
        <v/>
      </c>
      <c r="N40" s="122"/>
      <c r="O40" s="123"/>
      <c r="P40" s="123"/>
      <c r="Q40" s="123"/>
      <c r="R40" s="123"/>
      <c r="S40" s="123"/>
      <c r="T40" s="123"/>
      <c r="U40" s="123"/>
      <c r="V40" s="123"/>
      <c r="W40" s="124"/>
      <c r="X40" s="37"/>
      <c r="Y40" s="35"/>
      <c r="Z40" s="38">
        <f t="shared" ca="1" si="4"/>
        <v>0</v>
      </c>
      <c r="AA40" s="38">
        <f t="shared" ca="1" si="5"/>
        <v>0</v>
      </c>
      <c r="AB40" s="38">
        <f t="shared" ca="1" si="6"/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 x14ac:dyDescent="0.25">
      <c r="A41" s="35"/>
      <c r="B41" s="125"/>
      <c r="C41" s="126"/>
      <c r="D41" s="117"/>
      <c r="E41" s="118"/>
      <c r="F41" s="118"/>
      <c r="G41" s="116"/>
      <c r="H41" s="39"/>
      <c r="I41" s="39"/>
      <c r="J41" s="94" t="str" cm="1">
        <f t="array" ref="J41">IFERROR(_xlfn.IFS(I41="DONE","✓",I41="OPEN","U",I41="IN_PROGRESS","&gt;",I41="CANCELLED","X",I41="ON_HOLD","H"),"")</f>
        <v/>
      </c>
      <c r="K41" s="115"/>
      <c r="L41" s="116"/>
      <c r="M41" s="40" t="str">
        <f t="shared" ca="1" si="0"/>
        <v/>
      </c>
      <c r="N41" s="122"/>
      <c r="O41" s="123"/>
      <c r="P41" s="123"/>
      <c r="Q41" s="123"/>
      <c r="R41" s="123"/>
      <c r="S41" s="123"/>
      <c r="T41" s="123"/>
      <c r="U41" s="123"/>
      <c r="V41" s="123"/>
      <c r="W41" s="124"/>
      <c r="X41" s="37"/>
      <c r="Y41" s="35"/>
      <c r="Z41" s="38">
        <f t="shared" ca="1" si="4"/>
        <v>0</v>
      </c>
      <c r="AA41" s="38">
        <f t="shared" ca="1" si="5"/>
        <v>0</v>
      </c>
      <c r="AB41" s="38">
        <f t="shared" ca="1" si="6"/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 x14ac:dyDescent="0.25">
      <c r="A42" s="35"/>
      <c r="B42" s="125"/>
      <c r="C42" s="126"/>
      <c r="D42" s="117"/>
      <c r="E42" s="118"/>
      <c r="F42" s="118"/>
      <c r="G42" s="116"/>
      <c r="H42" s="39"/>
      <c r="I42" s="39"/>
      <c r="J42" s="94" t="str" cm="1">
        <f t="array" ref="J42">IFERROR(_xlfn.IFS(I42="DONE","✓",I42="OPEN","U",I42="IN_PROGRESS","&gt;",I42="CANCELLED","X",I42="ON_HOLD","H"),"")</f>
        <v/>
      </c>
      <c r="K42" s="115"/>
      <c r="L42" s="116"/>
      <c r="M42" s="40" t="str">
        <f t="shared" ca="1" si="0"/>
        <v/>
      </c>
      <c r="N42" s="122"/>
      <c r="O42" s="123"/>
      <c r="P42" s="123"/>
      <c r="Q42" s="123"/>
      <c r="R42" s="123"/>
      <c r="S42" s="123"/>
      <c r="T42" s="123"/>
      <c r="U42" s="123"/>
      <c r="V42" s="123"/>
      <c r="W42" s="124"/>
      <c r="X42" s="37"/>
      <c r="Y42" s="35"/>
      <c r="Z42" s="38">
        <f t="shared" ca="1" si="4"/>
        <v>0</v>
      </c>
      <c r="AA42" s="38">
        <f t="shared" ca="1" si="5"/>
        <v>0</v>
      </c>
      <c r="AB42" s="38">
        <f t="shared" ca="1" si="6"/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 x14ac:dyDescent="0.25">
      <c r="A43" s="35"/>
      <c r="B43" s="125"/>
      <c r="C43" s="126"/>
      <c r="D43" s="117"/>
      <c r="E43" s="118"/>
      <c r="F43" s="118"/>
      <c r="G43" s="116"/>
      <c r="H43" s="39"/>
      <c r="I43" s="39"/>
      <c r="J43" s="94" t="str" cm="1">
        <f t="array" ref="J43">IFERROR(_xlfn.IFS(I43="DONE","✓",I43="OPEN","U",I43="IN_PROGRESS","&gt;",I43="CANCELLED","X",I43="ON_HOLD","H"),"")</f>
        <v/>
      </c>
      <c r="K43" s="115"/>
      <c r="L43" s="116"/>
      <c r="M43" s="40" t="str">
        <f t="shared" ca="1" si="0"/>
        <v/>
      </c>
      <c r="N43" s="122"/>
      <c r="O43" s="123"/>
      <c r="P43" s="123"/>
      <c r="Q43" s="123"/>
      <c r="R43" s="123"/>
      <c r="S43" s="123"/>
      <c r="T43" s="123"/>
      <c r="U43" s="123"/>
      <c r="V43" s="123"/>
      <c r="W43" s="124"/>
      <c r="X43" s="37"/>
      <c r="Y43" s="35"/>
      <c r="Z43" s="38">
        <f t="shared" ca="1" si="4"/>
        <v>0</v>
      </c>
      <c r="AA43" s="38">
        <f t="shared" ca="1" si="5"/>
        <v>0</v>
      </c>
      <c r="AB43" s="38">
        <f t="shared" ca="1" si="6"/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 x14ac:dyDescent="0.25">
      <c r="A44" s="35"/>
      <c r="B44" s="125"/>
      <c r="C44" s="126"/>
      <c r="D44" s="117"/>
      <c r="E44" s="118"/>
      <c r="F44" s="118"/>
      <c r="G44" s="116"/>
      <c r="H44" s="39"/>
      <c r="I44" s="39"/>
      <c r="J44" s="94" t="str" cm="1">
        <f t="array" ref="J44">IFERROR(_xlfn.IFS(I44="DONE","✓",I44="OPEN","U",I44="IN_PROGRESS","&gt;",I44="CANCELLED","X",I44="ON_HOLD","H"),"")</f>
        <v/>
      </c>
      <c r="K44" s="115"/>
      <c r="L44" s="116"/>
      <c r="M44" s="40" t="str">
        <f t="shared" ca="1" si="0"/>
        <v/>
      </c>
      <c r="N44" s="122"/>
      <c r="O44" s="123"/>
      <c r="P44" s="123"/>
      <c r="Q44" s="123"/>
      <c r="R44" s="123"/>
      <c r="S44" s="123"/>
      <c r="T44" s="123"/>
      <c r="U44" s="123"/>
      <c r="V44" s="123"/>
      <c r="W44" s="124"/>
      <c r="X44" s="1"/>
      <c r="Y44" s="5"/>
      <c r="Z44" s="38">
        <f t="shared" ca="1" si="4"/>
        <v>0</v>
      </c>
      <c r="AA44" s="38">
        <f t="shared" ca="1" si="5"/>
        <v>0</v>
      </c>
      <c r="AB44" s="38">
        <f t="shared" ca="1" si="6"/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 x14ac:dyDescent="0.25">
      <c r="A45" s="5"/>
      <c r="B45" s="125"/>
      <c r="C45" s="126"/>
      <c r="D45" s="117"/>
      <c r="E45" s="118"/>
      <c r="F45" s="118"/>
      <c r="G45" s="116"/>
      <c r="H45" s="39"/>
      <c r="I45" s="39"/>
      <c r="J45" s="94" t="str" cm="1">
        <f t="array" ref="J45">IFERROR(_xlfn.IFS(I45="DONE","✓",I45="OPEN","U",I45="IN_PROGRESS","&gt;",I45="CANCELLED","X",I45="ON_HOLD","H"),"")</f>
        <v/>
      </c>
      <c r="K45" s="115"/>
      <c r="L45" s="116"/>
      <c r="M45" s="40" t="str">
        <f t="shared" ca="1" si="0"/>
        <v/>
      </c>
      <c r="N45" s="122"/>
      <c r="O45" s="123"/>
      <c r="P45" s="123"/>
      <c r="Q45" s="123"/>
      <c r="R45" s="123"/>
      <c r="S45" s="123"/>
      <c r="T45" s="123"/>
      <c r="U45" s="123"/>
      <c r="V45" s="123"/>
      <c r="W45" s="124"/>
      <c r="X45" s="1"/>
      <c r="Y45" s="5"/>
      <c r="Z45" s="38">
        <f t="shared" ca="1" si="4"/>
        <v>0</v>
      </c>
      <c r="AA45" s="38">
        <f t="shared" ca="1" si="5"/>
        <v>0</v>
      </c>
      <c r="AB45" s="38">
        <f t="shared" ca="1" si="6"/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 x14ac:dyDescent="0.25">
      <c r="A46" s="5"/>
      <c r="B46" s="125"/>
      <c r="C46" s="126"/>
      <c r="D46" s="117"/>
      <c r="E46" s="118"/>
      <c r="F46" s="118"/>
      <c r="G46" s="116"/>
      <c r="H46" s="39"/>
      <c r="I46" s="39"/>
      <c r="J46" s="94" t="str" cm="1">
        <f t="array" ref="J46">IFERROR(_xlfn.IFS(I46="DONE","✓",I46="OPEN","U",I46="IN_PROGRESS","&gt;",I46="CANCELLED","X",I46="ON_HOLD","H"),"")</f>
        <v/>
      </c>
      <c r="K46" s="115"/>
      <c r="L46" s="116"/>
      <c r="M46" s="40" t="str">
        <f t="shared" ca="1" si="0"/>
        <v/>
      </c>
      <c r="N46" s="122"/>
      <c r="O46" s="123"/>
      <c r="P46" s="123"/>
      <c r="Q46" s="123"/>
      <c r="R46" s="123"/>
      <c r="S46" s="123"/>
      <c r="T46" s="123"/>
      <c r="U46" s="123"/>
      <c r="V46" s="123"/>
      <c r="W46" s="124"/>
      <c r="X46" s="1"/>
      <c r="Y46" s="5"/>
      <c r="Z46" s="38">
        <f t="shared" ca="1" si="4"/>
        <v>0</v>
      </c>
      <c r="AA46" s="38">
        <f t="shared" ca="1" si="5"/>
        <v>0</v>
      </c>
      <c r="AB46" s="38">
        <f t="shared" ca="1" si="6"/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 x14ac:dyDescent="0.25">
      <c r="A47" s="5"/>
      <c r="B47" s="125"/>
      <c r="C47" s="126"/>
      <c r="D47" s="117"/>
      <c r="E47" s="118"/>
      <c r="F47" s="118"/>
      <c r="G47" s="116"/>
      <c r="H47" s="39"/>
      <c r="I47" s="39"/>
      <c r="J47" s="94" t="str" cm="1">
        <f t="array" ref="J47">IFERROR(_xlfn.IFS(I47="DONE","✓",I47="OPEN","U",I47="IN_PROGRESS","&gt;",I47="CANCELLED","X",I47="ON_HOLD","H"),"")</f>
        <v/>
      </c>
      <c r="K47" s="115"/>
      <c r="L47" s="116"/>
      <c r="M47" s="40" t="str">
        <f t="shared" ca="1" si="0"/>
        <v/>
      </c>
      <c r="N47" s="122"/>
      <c r="O47" s="123"/>
      <c r="P47" s="123"/>
      <c r="Q47" s="123"/>
      <c r="R47" s="123"/>
      <c r="S47" s="123"/>
      <c r="T47" s="123"/>
      <c r="U47" s="123"/>
      <c r="V47" s="123"/>
      <c r="W47" s="124"/>
      <c r="X47" s="1"/>
      <c r="Y47" s="5"/>
      <c r="Z47" s="38">
        <f t="shared" ca="1" si="4"/>
        <v>0</v>
      </c>
      <c r="AA47" s="38">
        <f t="shared" ca="1" si="5"/>
        <v>0</v>
      </c>
      <c r="AB47" s="38">
        <f t="shared" ca="1" si="6"/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 x14ac:dyDescent="0.25">
      <c r="A48" s="5"/>
      <c r="B48" s="125"/>
      <c r="C48" s="126"/>
      <c r="D48" s="117"/>
      <c r="E48" s="118"/>
      <c r="F48" s="118"/>
      <c r="G48" s="116"/>
      <c r="H48" s="39"/>
      <c r="I48" s="39"/>
      <c r="J48" s="94" t="str" cm="1">
        <f t="array" ref="J48">IFERROR(_xlfn.IFS(I48="DONE","✓",I48="OPEN","U",I48="IN_PROGRESS","&gt;",I48="CANCELLED","X",I48="ON_HOLD","H"),"")</f>
        <v/>
      </c>
      <c r="K48" s="115"/>
      <c r="L48" s="116"/>
      <c r="M48" s="40" t="str">
        <f t="shared" ca="1" si="0"/>
        <v/>
      </c>
      <c r="N48" s="122"/>
      <c r="O48" s="123"/>
      <c r="P48" s="123"/>
      <c r="Q48" s="123"/>
      <c r="R48" s="123"/>
      <c r="S48" s="123"/>
      <c r="T48" s="123"/>
      <c r="U48" s="123"/>
      <c r="V48" s="123"/>
      <c r="W48" s="124"/>
      <c r="X48" s="1"/>
      <c r="Y48" s="5"/>
      <c r="Z48" s="38">
        <f t="shared" ca="1" si="4"/>
        <v>0</v>
      </c>
      <c r="AA48" s="38">
        <f t="shared" ca="1" si="5"/>
        <v>0</v>
      </c>
      <c r="AB48" s="38">
        <f t="shared" ca="1" si="6"/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 x14ac:dyDescent="0.25">
      <c r="A49" s="5"/>
      <c r="B49" s="125"/>
      <c r="C49" s="126"/>
      <c r="D49" s="117"/>
      <c r="E49" s="118"/>
      <c r="F49" s="118"/>
      <c r="G49" s="116"/>
      <c r="H49" s="39"/>
      <c r="I49" s="39"/>
      <c r="J49" s="94" t="str" cm="1">
        <f t="array" ref="J49">IFERROR(_xlfn.IFS(I49="DONE","✓",I49="OPEN","U",I49="IN_PROGRESS","&gt;",I49="CANCELLED","X",I49="ON_HOLD","H"),"")</f>
        <v/>
      </c>
      <c r="K49" s="115"/>
      <c r="L49" s="116"/>
      <c r="M49" s="40" t="str">
        <f t="shared" ca="1" si="0"/>
        <v/>
      </c>
      <c r="N49" s="122"/>
      <c r="O49" s="123"/>
      <c r="P49" s="123"/>
      <c r="Q49" s="123"/>
      <c r="R49" s="123"/>
      <c r="S49" s="123"/>
      <c r="T49" s="123"/>
      <c r="U49" s="123"/>
      <c r="V49" s="123"/>
      <c r="W49" s="124"/>
      <c r="X49" s="1"/>
      <c r="Y49" s="5"/>
      <c r="Z49" s="38">
        <f t="shared" ca="1" si="4"/>
        <v>0</v>
      </c>
      <c r="AA49" s="38">
        <f t="shared" ca="1" si="5"/>
        <v>0</v>
      </c>
      <c r="AB49" s="38">
        <f t="shared" ca="1" si="6"/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 x14ac:dyDescent="0.25">
      <c r="A50" s="5"/>
      <c r="B50" s="125"/>
      <c r="C50" s="126"/>
      <c r="D50" s="117"/>
      <c r="E50" s="118"/>
      <c r="F50" s="118"/>
      <c r="G50" s="116"/>
      <c r="H50" s="39"/>
      <c r="I50" s="39"/>
      <c r="J50" s="94" t="str" cm="1">
        <f t="array" ref="J50">IFERROR(_xlfn.IFS(I50="DONE","✓",I50="OPEN","U",I50="IN_PROGRESS","&gt;",I50="CANCELLED","X",I50="ON_HOLD","H"),"")</f>
        <v/>
      </c>
      <c r="K50" s="115"/>
      <c r="L50" s="116"/>
      <c r="M50" s="40" t="str">
        <f t="shared" ca="1" si="0"/>
        <v/>
      </c>
      <c r="N50" s="122"/>
      <c r="O50" s="123"/>
      <c r="P50" s="123"/>
      <c r="Q50" s="123"/>
      <c r="R50" s="123"/>
      <c r="S50" s="123"/>
      <c r="T50" s="123"/>
      <c r="U50" s="123"/>
      <c r="V50" s="123"/>
      <c r="W50" s="124"/>
      <c r="X50" s="1"/>
      <c r="Y50" s="5"/>
      <c r="Z50" s="38">
        <f t="shared" ca="1" si="4"/>
        <v>0</v>
      </c>
      <c r="AA50" s="38">
        <f t="shared" ca="1" si="5"/>
        <v>0</v>
      </c>
      <c r="AB50" s="38">
        <f t="shared" ca="1" si="6"/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 x14ac:dyDescent="0.25">
      <c r="A51" s="5"/>
      <c r="B51" s="125"/>
      <c r="C51" s="126"/>
      <c r="D51" s="117"/>
      <c r="E51" s="118"/>
      <c r="F51" s="118"/>
      <c r="G51" s="116"/>
      <c r="H51" s="39"/>
      <c r="I51" s="39"/>
      <c r="J51" s="94" t="str" cm="1">
        <f t="array" ref="J51">IFERROR(_xlfn.IFS(I51="DONE","✓",I51="OPEN","U",I51="IN_PROGRESS","&gt;",I51="CANCELLED","X",I51="ON_HOLD","H"),"")</f>
        <v/>
      </c>
      <c r="K51" s="115"/>
      <c r="L51" s="116"/>
      <c r="M51" s="40" t="str">
        <f t="shared" ca="1" si="0"/>
        <v/>
      </c>
      <c r="N51" s="122"/>
      <c r="O51" s="123"/>
      <c r="P51" s="123"/>
      <c r="Q51" s="123"/>
      <c r="R51" s="123"/>
      <c r="S51" s="123"/>
      <c r="T51" s="123"/>
      <c r="U51" s="123"/>
      <c r="V51" s="123"/>
      <c r="W51" s="124"/>
      <c r="X51" s="1"/>
      <c r="Y51" s="5"/>
      <c r="Z51" s="38">
        <f t="shared" ca="1" si="4"/>
        <v>0</v>
      </c>
      <c r="AA51" s="38">
        <f t="shared" ca="1" si="5"/>
        <v>0</v>
      </c>
      <c r="AB51" s="38">
        <f t="shared" ca="1" si="6"/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 x14ac:dyDescent="0.25">
      <c r="A52" s="5"/>
      <c r="B52" s="125"/>
      <c r="C52" s="126"/>
      <c r="D52" s="117"/>
      <c r="E52" s="118"/>
      <c r="F52" s="118"/>
      <c r="G52" s="116"/>
      <c r="H52" s="39"/>
      <c r="I52" s="39"/>
      <c r="J52" s="94" t="str" cm="1">
        <f t="array" ref="J52">IFERROR(_xlfn.IFS(I52="DONE","✓",I52="OPEN","U",I52="IN_PROGRESS","&gt;",I52="CANCELLED","X",I52="ON_HOLD","H"),"")</f>
        <v/>
      </c>
      <c r="K52" s="115"/>
      <c r="L52" s="116"/>
      <c r="M52" s="40" t="str">
        <f t="shared" ca="1" si="0"/>
        <v/>
      </c>
      <c r="N52" s="122"/>
      <c r="O52" s="123"/>
      <c r="P52" s="123"/>
      <c r="Q52" s="123"/>
      <c r="R52" s="123"/>
      <c r="S52" s="123"/>
      <c r="T52" s="123"/>
      <c r="U52" s="123"/>
      <c r="V52" s="123"/>
      <c r="W52" s="124"/>
      <c r="X52" s="1"/>
      <c r="Y52" s="5"/>
      <c r="Z52" s="38">
        <f t="shared" ca="1" si="4"/>
        <v>0</v>
      </c>
      <c r="AA52" s="38">
        <f t="shared" ca="1" si="5"/>
        <v>0</v>
      </c>
      <c r="AB52" s="38">
        <f t="shared" ca="1" si="6"/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 x14ac:dyDescent="0.3">
      <c r="A53" s="5"/>
      <c r="B53" s="125"/>
      <c r="C53" s="126"/>
      <c r="D53" s="169"/>
      <c r="E53" s="171"/>
      <c r="F53" s="171"/>
      <c r="G53" s="170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167"/>
      <c r="L53" s="168"/>
      <c r="M53" s="40" t="str">
        <f t="shared" ca="1" si="0"/>
        <v/>
      </c>
      <c r="N53" s="122"/>
      <c r="O53" s="123"/>
      <c r="P53" s="123"/>
      <c r="Q53" s="123"/>
      <c r="R53" s="123"/>
      <c r="S53" s="123"/>
      <c r="T53" s="123"/>
      <c r="U53" s="123"/>
      <c r="V53" s="123"/>
      <c r="W53" s="124"/>
      <c r="X53" s="1"/>
      <c r="Y53" s="5"/>
      <c r="Z53" s="38">
        <f t="shared" ca="1" si="4"/>
        <v>0</v>
      </c>
      <c r="AA53" s="38">
        <f t="shared" ca="1" si="5"/>
        <v>0</v>
      </c>
      <c r="AB53" s="38">
        <f t="shared" ca="1" si="6"/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 x14ac:dyDescent="0.25">
      <c r="A54" s="5"/>
      <c r="B54" s="125"/>
      <c r="C54" s="126"/>
      <c r="M54" s="40" t="str">
        <f t="shared" ca="1" si="0"/>
        <v/>
      </c>
      <c r="N54" s="122"/>
      <c r="O54" s="123"/>
      <c r="P54" s="123"/>
      <c r="Q54" s="123"/>
      <c r="R54" s="123"/>
      <c r="S54" s="123"/>
      <c r="T54" s="123"/>
      <c r="U54" s="123"/>
      <c r="V54" s="123"/>
      <c r="W54" s="124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 x14ac:dyDescent="0.25">
      <c r="A55" s="5"/>
      <c r="B55" s="125"/>
      <c r="C55" s="126"/>
      <c r="M55" s="40" t="str">
        <f t="shared" ca="1" si="0"/>
        <v/>
      </c>
      <c r="N55" s="122"/>
      <c r="O55" s="123"/>
      <c r="P55" s="123"/>
      <c r="Q55" s="123"/>
      <c r="R55" s="123"/>
      <c r="S55" s="123"/>
      <c r="T55" s="123"/>
      <c r="U55" s="123"/>
      <c r="V55" s="123"/>
      <c r="W55" s="124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 x14ac:dyDescent="0.25">
      <c r="A56" s="5"/>
      <c r="B56" s="125"/>
      <c r="C56" s="126"/>
      <c r="M56" s="40" t="str">
        <f t="shared" ca="1" si="0"/>
        <v/>
      </c>
      <c r="N56" s="122"/>
      <c r="O56" s="123"/>
      <c r="P56" s="123"/>
      <c r="Q56" s="123"/>
      <c r="R56" s="123"/>
      <c r="S56" s="123"/>
      <c r="T56" s="123"/>
      <c r="U56" s="123"/>
      <c r="V56" s="123"/>
      <c r="W56" s="124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 x14ac:dyDescent="0.25">
      <c r="A57" s="5"/>
      <c r="B57" s="125"/>
      <c r="C57" s="126"/>
      <c r="M57" s="40" t="str">
        <f t="shared" ca="1" si="0"/>
        <v/>
      </c>
      <c r="N57" s="161"/>
      <c r="O57" s="162"/>
      <c r="P57" s="162"/>
      <c r="Q57" s="162"/>
      <c r="R57" s="162"/>
      <c r="S57" s="162"/>
      <c r="T57" s="162"/>
      <c r="U57" s="162"/>
      <c r="V57" s="162"/>
      <c r="W57" s="163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 x14ac:dyDescent="0.25">
      <c r="A58" s="5"/>
      <c r="B58" s="125"/>
      <c r="C58" s="126"/>
      <c r="M58" s="40" t="str">
        <f t="shared" ca="1" si="0"/>
        <v/>
      </c>
      <c r="N58" s="161"/>
      <c r="O58" s="162"/>
      <c r="P58" s="162"/>
      <c r="Q58" s="162"/>
      <c r="R58" s="162"/>
      <c r="S58" s="162"/>
      <c r="T58" s="162"/>
      <c r="U58" s="162"/>
      <c r="V58" s="162"/>
      <c r="W58" s="163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 x14ac:dyDescent="0.25">
      <c r="A59" s="5"/>
      <c r="B59" s="125"/>
      <c r="C59" s="126"/>
      <c r="M59" s="40" t="str">
        <f t="shared" ca="1" si="0"/>
        <v/>
      </c>
      <c r="N59" s="161"/>
      <c r="O59" s="162"/>
      <c r="P59" s="162"/>
      <c r="Q59" s="162"/>
      <c r="R59" s="162"/>
      <c r="S59" s="162"/>
      <c r="T59" s="162"/>
      <c r="U59" s="162"/>
      <c r="V59" s="162"/>
      <c r="W59" s="163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 x14ac:dyDescent="0.3">
      <c r="A60" s="5"/>
      <c r="B60" s="169"/>
      <c r="C60" s="170"/>
      <c r="M60" s="40" t="str">
        <f t="shared" ca="1" si="0"/>
        <v/>
      </c>
      <c r="N60" s="164"/>
      <c r="O60" s="165"/>
      <c r="P60" s="165"/>
      <c r="Q60" s="165"/>
      <c r="R60" s="165"/>
      <c r="S60" s="165"/>
      <c r="T60" s="165"/>
      <c r="U60" s="165"/>
      <c r="V60" s="165"/>
      <c r="W60" s="166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 x14ac:dyDescent="0.25">
      <c r="A61" s="36"/>
      <c r="M61" s="40" t="str">
        <f t="shared" ca="1" si="0"/>
        <v/>
      </c>
    </row>
    <row r="62" spans="1:39" ht="15.75" customHeight="1" x14ac:dyDescent="0.25">
      <c r="M62" s="40" t="str">
        <f t="shared" ca="1" si="0"/>
        <v/>
      </c>
    </row>
    <row r="63" spans="1:39" ht="15.75" customHeight="1" x14ac:dyDescent="0.25">
      <c r="M63" s="40" t="str">
        <f t="shared" ca="1" si="0"/>
        <v/>
      </c>
    </row>
    <row r="64" spans="1:39" ht="15.75" customHeight="1" x14ac:dyDescent="0.25">
      <c r="M64" s="40" t="str">
        <f t="shared" ca="1" si="0"/>
        <v/>
      </c>
    </row>
    <row r="65" spans="13:13" ht="15.75" customHeight="1" x14ac:dyDescent="0.25">
      <c r="M65" s="40" t="str">
        <f t="shared" ca="1" si="0"/>
        <v/>
      </c>
    </row>
    <row r="66" spans="13:13" ht="15.75" customHeight="1" x14ac:dyDescent="0.25">
      <c r="M66" s="40" t="str">
        <f t="shared" ca="1" si="0"/>
        <v/>
      </c>
    </row>
    <row r="67" spans="13:13" ht="15.75" customHeight="1" x14ac:dyDescent="0.25">
      <c r="M67" s="40" t="str">
        <f t="shared" ca="1" si="0"/>
        <v/>
      </c>
    </row>
    <row r="68" spans="13:13" ht="15.75" customHeight="1" x14ac:dyDescent="0.25">
      <c r="M68" s="40" t="str">
        <f t="shared" ca="1" si="0"/>
        <v/>
      </c>
    </row>
    <row r="69" spans="13:13" ht="15.75" customHeight="1" x14ac:dyDescent="0.25">
      <c r="M69" s="40" t="str">
        <f t="shared" ca="1" si="0"/>
        <v/>
      </c>
    </row>
    <row r="70" spans="13:13" ht="15.75" customHeight="1" x14ac:dyDescent="0.25">
      <c r="M70" s="40" t="str">
        <f t="shared" ca="1" si="0"/>
        <v/>
      </c>
    </row>
    <row r="71" spans="13:13" ht="15.75" customHeight="1" x14ac:dyDescent="0.25">
      <c r="M71" s="40" t="str">
        <f t="shared" ca="1" si="0"/>
        <v/>
      </c>
    </row>
    <row r="72" spans="13:13" ht="15.75" customHeight="1" x14ac:dyDescent="0.25">
      <c r="M72" s="40" t="str">
        <f t="shared" ca="1" si="0"/>
        <v/>
      </c>
    </row>
    <row r="73" spans="13:13" ht="15.75" customHeight="1" x14ac:dyDescent="0.25">
      <c r="M73" s="40" t="str">
        <f t="shared" ca="1" si="0"/>
        <v/>
      </c>
    </row>
    <row r="74" spans="13:13" ht="15.75" customHeight="1" x14ac:dyDescent="0.25">
      <c r="M74" s="40" t="str">
        <f t="shared" ca="1" si="0"/>
        <v/>
      </c>
    </row>
    <row r="75" spans="13:13" ht="15.75" customHeight="1" x14ac:dyDescent="0.25">
      <c r="M75" s="40" t="str">
        <f t="shared" ca="1" si="0"/>
        <v/>
      </c>
    </row>
    <row r="76" spans="13:13" ht="15.75" customHeight="1" x14ac:dyDescent="0.25">
      <c r="M76" s="40" t="str">
        <f t="shared" ca="1" si="0"/>
        <v/>
      </c>
    </row>
    <row r="77" spans="13:13" ht="15.75" customHeight="1" x14ac:dyDescent="0.25">
      <c r="M77" s="40" t="str">
        <f t="shared" ca="1" si="0"/>
        <v/>
      </c>
    </row>
    <row r="78" spans="13:13" ht="15.75" customHeight="1" x14ac:dyDescent="0.25">
      <c r="M78" s="40" t="str">
        <f t="shared" ca="1" si="0"/>
        <v/>
      </c>
    </row>
    <row r="79" spans="13:13" ht="15.75" customHeight="1" x14ac:dyDescent="0.25">
      <c r="M79" s="40" t="str">
        <f t="shared" ca="1" si="0"/>
        <v/>
      </c>
    </row>
    <row r="80" spans="13:13" ht="15.75" customHeight="1" x14ac:dyDescent="0.25">
      <c r="M80" s="40" t="str">
        <f t="shared" ref="M80:M98" ca="1" si="7">IF(K80="","",_xlfn.DAYS(K80,TODAY()))</f>
        <v/>
      </c>
    </row>
    <row r="81" spans="13:13" ht="15.75" customHeight="1" x14ac:dyDescent="0.25">
      <c r="M81" s="40" t="str">
        <f t="shared" ca="1" si="7"/>
        <v/>
      </c>
    </row>
    <row r="82" spans="13:13" ht="15.75" customHeight="1" x14ac:dyDescent="0.25">
      <c r="M82" s="40" t="str">
        <f t="shared" ca="1" si="7"/>
        <v/>
      </c>
    </row>
    <row r="83" spans="13:13" ht="15.75" customHeight="1" x14ac:dyDescent="0.25">
      <c r="M83" s="40" t="str">
        <f t="shared" ca="1" si="7"/>
        <v/>
      </c>
    </row>
    <row r="84" spans="13:13" ht="15.75" customHeight="1" x14ac:dyDescent="0.25">
      <c r="M84" s="40" t="str">
        <f t="shared" ca="1" si="7"/>
        <v/>
      </c>
    </row>
    <row r="85" spans="13:13" ht="15.75" customHeight="1" x14ac:dyDescent="0.25">
      <c r="M85" s="40" t="str">
        <f t="shared" ca="1" si="7"/>
        <v/>
      </c>
    </row>
    <row r="86" spans="13:13" ht="15.75" customHeight="1" x14ac:dyDescent="0.25">
      <c r="M86" s="40" t="str">
        <f t="shared" ca="1" si="7"/>
        <v/>
      </c>
    </row>
    <row r="87" spans="13:13" ht="15.75" customHeight="1" x14ac:dyDescent="0.25">
      <c r="M87" s="40" t="str">
        <f t="shared" ca="1" si="7"/>
        <v/>
      </c>
    </row>
    <row r="88" spans="13:13" ht="15.75" customHeight="1" x14ac:dyDescent="0.25">
      <c r="M88" s="40" t="str">
        <f t="shared" ca="1" si="7"/>
        <v/>
      </c>
    </row>
    <row r="89" spans="13:13" ht="15.75" customHeight="1" x14ac:dyDescent="0.25">
      <c r="M89" s="40" t="str">
        <f t="shared" ca="1" si="7"/>
        <v/>
      </c>
    </row>
    <row r="90" spans="13:13" ht="15.75" customHeight="1" x14ac:dyDescent="0.25">
      <c r="M90" s="40" t="str">
        <f t="shared" ca="1" si="7"/>
        <v/>
      </c>
    </row>
    <row r="91" spans="13:13" ht="15.75" customHeight="1" x14ac:dyDescent="0.25">
      <c r="M91" s="40" t="str">
        <f t="shared" ca="1" si="7"/>
        <v/>
      </c>
    </row>
    <row r="92" spans="13:13" ht="15.75" customHeight="1" x14ac:dyDescent="0.25">
      <c r="M92" s="40" t="str">
        <f t="shared" ca="1" si="7"/>
        <v/>
      </c>
    </row>
    <row r="93" spans="13:13" ht="15.75" customHeight="1" x14ac:dyDescent="0.25">
      <c r="M93" s="40" t="str">
        <f t="shared" ca="1" si="7"/>
        <v/>
      </c>
    </row>
    <row r="94" spans="13:13" ht="15.75" customHeight="1" x14ac:dyDescent="0.25">
      <c r="M94" s="40" t="str">
        <f t="shared" ca="1" si="7"/>
        <v/>
      </c>
    </row>
    <row r="95" spans="13:13" ht="15.75" customHeight="1" x14ac:dyDescent="0.25">
      <c r="M95" s="40" t="str">
        <f t="shared" ca="1" si="7"/>
        <v/>
      </c>
    </row>
    <row r="96" spans="13:13" ht="15.75" customHeight="1" x14ac:dyDescent="0.25">
      <c r="M96" s="40" t="str">
        <f t="shared" ca="1" si="7"/>
        <v/>
      </c>
    </row>
    <row r="97" spans="13:13" ht="15.75" customHeight="1" x14ac:dyDescent="0.25">
      <c r="M97" s="40" t="str">
        <f t="shared" ca="1" si="7"/>
        <v/>
      </c>
    </row>
    <row r="98" spans="13:13" ht="15.75" customHeight="1" x14ac:dyDescent="0.25">
      <c r="M98" s="40" t="str">
        <f t="shared" ca="1" si="7"/>
        <v/>
      </c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00715E6B-2AEB-45DE-A560-3106225E089B}"/>
    </customSheetView>
  </customSheetViews>
  <mergeCells count="182">
    <mergeCell ref="B44:C44"/>
    <mergeCell ref="D37:G37"/>
    <mergeCell ref="B45:C45"/>
    <mergeCell ref="D38:G38"/>
    <mergeCell ref="D39:G39"/>
    <mergeCell ref="B40:C40"/>
    <mergeCell ref="B41:C41"/>
    <mergeCell ref="B43:C43"/>
    <mergeCell ref="B42:C42"/>
    <mergeCell ref="B39:C39"/>
    <mergeCell ref="D40:G40"/>
    <mergeCell ref="D41:G41"/>
    <mergeCell ref="D42:G42"/>
    <mergeCell ref="D43:G43"/>
    <mergeCell ref="D44:G44"/>
    <mergeCell ref="D45:G45"/>
    <mergeCell ref="B37:C37"/>
    <mergeCell ref="B38:C38"/>
    <mergeCell ref="D47:G47"/>
    <mergeCell ref="D48:G48"/>
    <mergeCell ref="D49:G49"/>
    <mergeCell ref="D50:G50"/>
    <mergeCell ref="D51:G51"/>
    <mergeCell ref="D52:G52"/>
    <mergeCell ref="D53:G53"/>
    <mergeCell ref="B46:C46"/>
    <mergeCell ref="B47:C47"/>
    <mergeCell ref="B48:C48"/>
    <mergeCell ref="B49:C49"/>
    <mergeCell ref="B50:C50"/>
    <mergeCell ref="B51:C51"/>
    <mergeCell ref="B52:C52"/>
    <mergeCell ref="D46:G46"/>
    <mergeCell ref="K50:L50"/>
    <mergeCell ref="K51:L51"/>
    <mergeCell ref="N55:W55"/>
    <mergeCell ref="B57:C57"/>
    <mergeCell ref="B58:C58"/>
    <mergeCell ref="B59:C59"/>
    <mergeCell ref="B60:C60"/>
    <mergeCell ref="B53:C53"/>
    <mergeCell ref="B54:C54"/>
    <mergeCell ref="B55:C55"/>
    <mergeCell ref="B56:C56"/>
    <mergeCell ref="N56:W56"/>
    <mergeCell ref="N57:W57"/>
    <mergeCell ref="N58:W58"/>
    <mergeCell ref="N59:W59"/>
    <mergeCell ref="N60:W60"/>
    <mergeCell ref="N49:W49"/>
    <mergeCell ref="N50:W50"/>
    <mergeCell ref="K42:L42"/>
    <mergeCell ref="K43:L43"/>
    <mergeCell ref="K44:L44"/>
    <mergeCell ref="K52:L52"/>
    <mergeCell ref="N51:W51"/>
    <mergeCell ref="N52:W52"/>
    <mergeCell ref="N53:W53"/>
    <mergeCell ref="N54:W54"/>
    <mergeCell ref="N46:W46"/>
    <mergeCell ref="N47:W47"/>
    <mergeCell ref="N48:W48"/>
    <mergeCell ref="K53:L53"/>
    <mergeCell ref="K45:L45"/>
    <mergeCell ref="K46:L46"/>
    <mergeCell ref="K47:L47"/>
    <mergeCell ref="K48:L48"/>
    <mergeCell ref="K49:L49"/>
    <mergeCell ref="K39:L39"/>
    <mergeCell ref="K40:L40"/>
    <mergeCell ref="K41:L41"/>
    <mergeCell ref="B28:C28"/>
    <mergeCell ref="B29:C29"/>
    <mergeCell ref="B30:C30"/>
    <mergeCell ref="B31:C31"/>
    <mergeCell ref="B32:C32"/>
    <mergeCell ref="B33:C33"/>
    <mergeCell ref="K31:L31"/>
    <mergeCell ref="K32:L32"/>
    <mergeCell ref="K28:L28"/>
    <mergeCell ref="K29:L29"/>
    <mergeCell ref="D30:G30"/>
    <mergeCell ref="B34:C34"/>
    <mergeCell ref="B35:C35"/>
    <mergeCell ref="D28:G28"/>
    <mergeCell ref="B36:C36"/>
    <mergeCell ref="D29:G29"/>
    <mergeCell ref="K37:L37"/>
    <mergeCell ref="K38:L38"/>
    <mergeCell ref="B22:C22"/>
    <mergeCell ref="B23:C23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B18:C18"/>
    <mergeCell ref="D18:G18"/>
    <mergeCell ref="K18:L18"/>
    <mergeCell ref="D19:G19"/>
    <mergeCell ref="K19:L19"/>
    <mergeCell ref="D21:G21"/>
    <mergeCell ref="B20:C20"/>
    <mergeCell ref="N17:W17"/>
    <mergeCell ref="N18:W18"/>
    <mergeCell ref="N19:W19"/>
    <mergeCell ref="N20:W20"/>
    <mergeCell ref="N21:W21"/>
    <mergeCell ref="B19:C19"/>
    <mergeCell ref="B21:C21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N40:W40"/>
    <mergeCell ref="N41:W41"/>
    <mergeCell ref="N42:W42"/>
    <mergeCell ref="N43:W43"/>
    <mergeCell ref="N44:W44"/>
    <mergeCell ref="N45:W45"/>
    <mergeCell ref="B24:C24"/>
    <mergeCell ref="D24:G24"/>
    <mergeCell ref="K24:L24"/>
    <mergeCell ref="B25:C25"/>
    <mergeCell ref="D25:G25"/>
    <mergeCell ref="K25:L25"/>
    <mergeCell ref="N29:W29"/>
    <mergeCell ref="N30:W30"/>
    <mergeCell ref="B26:C26"/>
    <mergeCell ref="D26:G26"/>
    <mergeCell ref="K26:L26"/>
    <mergeCell ref="B27:C27"/>
    <mergeCell ref="D34:G34"/>
    <mergeCell ref="D36:G36"/>
    <mergeCell ref="K34:L34"/>
    <mergeCell ref="D35:G35"/>
    <mergeCell ref="K35:L35"/>
    <mergeCell ref="K36:L36"/>
    <mergeCell ref="N31:W31"/>
    <mergeCell ref="N32:W32"/>
    <mergeCell ref="N33:W33"/>
    <mergeCell ref="N38:W38"/>
    <mergeCell ref="N34:W34"/>
    <mergeCell ref="N35:W35"/>
    <mergeCell ref="N36:W36"/>
    <mergeCell ref="N37:W37"/>
    <mergeCell ref="N39:W39"/>
    <mergeCell ref="K23:L23"/>
    <mergeCell ref="D23:G23"/>
    <mergeCell ref="K22:L22"/>
    <mergeCell ref="D22:G22"/>
    <mergeCell ref="D20:G20"/>
    <mergeCell ref="N26:W26"/>
    <mergeCell ref="N27:W27"/>
    <mergeCell ref="N28:W28"/>
    <mergeCell ref="N22:W22"/>
    <mergeCell ref="N23:W23"/>
    <mergeCell ref="N24:W24"/>
    <mergeCell ref="N25:W25"/>
    <mergeCell ref="K21:L21"/>
  </mergeCells>
  <conditionalFormatting sqref="B17:N26 M27:M98">
    <cfRule type="expression" dxfId="56" priority="4">
      <formula>$AC17=TRUE</formula>
    </cfRule>
  </conditionalFormatting>
  <conditionalFormatting sqref="M17:M98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55" priority="124">
      <formula>$AC33=TRUE</formula>
    </cfRule>
  </conditionalFormatting>
  <conditionalFormatting sqref="B27:C27 N27">
    <cfRule type="expression" dxfId="54" priority="126">
      <formula>#REF!=TRUE</formula>
    </cfRule>
  </conditionalFormatting>
  <conditionalFormatting sqref="B30:C60 N30:N60">
    <cfRule type="expression" dxfId="53" priority="127">
      <formula>$AC28=TRUE</formula>
    </cfRule>
  </conditionalFormatting>
  <conditionalFormatting sqref="D27:L27">
    <cfRule type="expression" dxfId="52" priority="132">
      <formula>$AC31=TRUE</formula>
    </cfRule>
  </conditionalFormatting>
  <conditionalFormatting sqref="H17">
    <cfRule type="expression" dxfId="51" priority="134">
      <formula>H$17&lt;=SMALL($I$17:$I$36,$S$7)</formula>
    </cfRule>
  </conditionalFormatting>
  <conditionalFormatting sqref="B28:C28 N28">
    <cfRule type="expression" dxfId="50" priority="135">
      <formula>$AC27=TRUE</formula>
    </cfRule>
  </conditionalFormatting>
  <conditionalFormatting sqref="B29:C29 N29">
    <cfRule type="expression" dxfId="49" priority="137">
      <formula>#REF!=TRUE</formula>
    </cfRule>
  </conditionalFormatting>
  <dataValidations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371475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371475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371475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371475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371475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371475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371475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371475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371475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371475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371475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371475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371475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371475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371475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371475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371475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371475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371475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371475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371475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371475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371475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371475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371475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371475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371475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371475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371475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371475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371475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371475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371475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371475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371475</xdr:colOff>
                    <xdr:row>49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371475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371475</xdr:colOff>
                    <xdr:row>51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371475</xdr:colOff>
                    <xdr:row>52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371475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371475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371475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371475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371475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371475</xdr:colOff>
                    <xdr:row>58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371475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14</xdr:col>
                    <xdr:colOff>342900</xdr:colOff>
                    <xdr:row>27</xdr:row>
                    <xdr:rowOff>114300</xdr:rowOff>
                  </from>
                  <to>
                    <xdr:col>15</xdr:col>
                    <xdr:colOff>114300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M27:M98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C30" sqref="C29:C30"/>
    </sheetView>
  </sheetViews>
  <sheetFormatPr defaultRowHeight="14.25" x14ac:dyDescent="0.2"/>
  <cols>
    <col min="1" max="1" width="10.42578125" style="104" customWidth="1"/>
    <col min="2" max="8" width="11.5703125" style="104" customWidth="1"/>
    <col min="9" max="16384" width="9.140625" style="104"/>
  </cols>
  <sheetData>
    <row r="1" spans="1:8" ht="15" customHeight="1" x14ac:dyDescent="0.2">
      <c r="C1" s="172">
        <v>45641</v>
      </c>
      <c r="D1" s="174"/>
      <c r="E1" s="172">
        <v>45648</v>
      </c>
      <c r="F1" s="173"/>
    </row>
    <row r="2" spans="1:8" ht="15" customHeight="1" x14ac:dyDescent="0.2">
      <c r="B2" s="109"/>
      <c r="C2" s="174"/>
      <c r="D2" s="174"/>
      <c r="E2" s="173"/>
      <c r="F2" s="173"/>
      <c r="G2" s="109"/>
      <c r="H2" s="109"/>
    </row>
    <row r="3" spans="1:8" ht="15" customHeight="1" x14ac:dyDescent="0.2">
      <c r="B3" s="109"/>
      <c r="C3" s="111"/>
      <c r="D3" s="111"/>
      <c r="E3" s="110"/>
      <c r="F3" s="110"/>
      <c r="G3" s="109"/>
      <c r="H3" s="109"/>
    </row>
    <row r="4" spans="1:8" ht="15" x14ac:dyDescent="0.2">
      <c r="B4" s="108">
        <f>C1</f>
        <v>45641</v>
      </c>
      <c r="C4" s="108">
        <f t="shared" ref="C4:H4" si="0">B4+1</f>
        <v>45642</v>
      </c>
      <c r="D4" s="108">
        <f t="shared" si="0"/>
        <v>45643</v>
      </c>
      <c r="E4" s="108">
        <f t="shared" si="0"/>
        <v>45644</v>
      </c>
      <c r="F4" s="108">
        <f t="shared" si="0"/>
        <v>45645</v>
      </c>
      <c r="G4" s="108">
        <f t="shared" si="0"/>
        <v>45646</v>
      </c>
      <c r="H4" s="108">
        <f t="shared" si="0"/>
        <v>45647</v>
      </c>
    </row>
    <row r="5" spans="1:8" ht="15" x14ac:dyDescent="0.25">
      <c r="A5" s="107" t="s">
        <v>65</v>
      </c>
      <c r="B5" s="106" t="s">
        <v>64</v>
      </c>
      <c r="C5" s="106" t="s">
        <v>63</v>
      </c>
      <c r="D5" s="106" t="s">
        <v>62</v>
      </c>
      <c r="E5" s="106" t="s">
        <v>61</v>
      </c>
      <c r="F5" s="106" t="s">
        <v>60</v>
      </c>
      <c r="G5" s="106" t="s">
        <v>59</v>
      </c>
      <c r="H5" s="106" t="s">
        <v>58</v>
      </c>
    </row>
    <row r="6" spans="1:8" x14ac:dyDescent="0.2">
      <c r="A6" s="105">
        <v>0.33333333333333331</v>
      </c>
      <c r="B6" s="104" t="str">
        <f>IFERROR(INDEX(DASHBOARD!$D$17:$D$99, MATCH($B$4, DASHBOARD!$K$17:$K$99, 0)), "")</f>
        <v/>
      </c>
      <c r="C6" s="104" t="str">
        <f>IFERROR(INDEX(DASHBOARD!$D$17:$D$99, MATCH($C$4, DASHBOARD!$K$17:$K$99, 0)), "")</f>
        <v/>
      </c>
      <c r="D6" s="104" t="str">
        <f>IFERROR(INDEX(DASHBOARD!$D$17:$D$99, MATCH($D$4, DASHBOARD!$K$17:$K$99, 0)), "")</f>
        <v/>
      </c>
      <c r="E6" s="104" t="str">
        <f>IFERROR(INDEX(DASHBOARD!$D$17:$D$99, MATCH($E$4, DASHBOARD!$K$17:$K$99, 0)), "")</f>
        <v/>
      </c>
      <c r="F6" s="104" t="str">
        <f>IFERROR(INDEX(DASHBOARD!$D$17:$D$99, MATCH($F$4, DASHBOARD!$K$17:$K$99, 0)), "")</f>
        <v/>
      </c>
      <c r="G6" s="104" t="str">
        <f>IFERROR(INDEX(DASHBOARD!$D$17:$D$99, MATCH($G$4, DASHBOARD!$K$17:$K$99, 0)), "")</f>
        <v/>
      </c>
      <c r="H6" s="104" t="str">
        <f>IFERROR(INDEX(DASHBOARD!$D$17:$D$99, MATCH($H$4, DASHBOARD!$K$17:$K$99, 0)), "")</f>
        <v/>
      </c>
    </row>
    <row r="7" spans="1:8" x14ac:dyDescent="0.2">
      <c r="A7" s="105">
        <v>0.375</v>
      </c>
    </row>
    <row r="8" spans="1:8" x14ac:dyDescent="0.2">
      <c r="A8" s="105">
        <v>0.41666666666666702</v>
      </c>
    </row>
    <row r="9" spans="1:8" x14ac:dyDescent="0.2">
      <c r="A9" s="105">
        <v>0.45833333333333298</v>
      </c>
    </row>
    <row r="10" spans="1:8" x14ac:dyDescent="0.2">
      <c r="A10" s="105">
        <v>0.5</v>
      </c>
    </row>
    <row r="11" spans="1:8" x14ac:dyDescent="0.2">
      <c r="A11" s="105">
        <v>0.54166666666666696</v>
      </c>
    </row>
    <row r="12" spans="1:8" x14ac:dyDescent="0.2">
      <c r="A12" s="105">
        <v>0.58333333333333304</v>
      </c>
    </row>
    <row r="13" spans="1:8" x14ac:dyDescent="0.2">
      <c r="A13" s="105">
        <v>0.625</v>
      </c>
    </row>
    <row r="14" spans="1:8" x14ac:dyDescent="0.2">
      <c r="A14" s="105">
        <v>0.66666666666666696</v>
      </c>
    </row>
    <row r="15" spans="1:8" x14ac:dyDescent="0.2">
      <c r="A15" s="105">
        <v>0.70833333333333304</v>
      </c>
    </row>
    <row r="16" spans="1:8" x14ac:dyDescent="0.2">
      <c r="A16" s="105">
        <v>0.75</v>
      </c>
    </row>
    <row r="17" spans="1:1" x14ac:dyDescent="0.2">
      <c r="A17" s="105">
        <v>0.79166666666666696</v>
      </c>
    </row>
    <row r="18" spans="1:1" x14ac:dyDescent="0.2">
      <c r="A18" s="105">
        <v>0.83333333333333304</v>
      </c>
    </row>
    <row r="19" spans="1:1" x14ac:dyDescent="0.2">
      <c r="A19" s="105">
        <v>0.875</v>
      </c>
    </row>
    <row r="20" spans="1:1" x14ac:dyDescent="0.2">
      <c r="A20" s="105">
        <v>0.91666666666666696</v>
      </c>
    </row>
    <row r="21" spans="1:1" x14ac:dyDescent="0.2">
      <c r="A21" s="105">
        <v>0.95833333333333304</v>
      </c>
    </row>
    <row r="22" spans="1:1" x14ac:dyDescent="0.2">
      <c r="A22" s="105">
        <v>1</v>
      </c>
    </row>
    <row r="23" spans="1:1" x14ac:dyDescent="0.2">
      <c r="A23" s="105">
        <v>1.0416666666666701</v>
      </c>
    </row>
    <row r="24" spans="1:1" x14ac:dyDescent="0.2">
      <c r="A24" s="105">
        <v>1.0833333333333299</v>
      </c>
    </row>
    <row r="25" spans="1:1" x14ac:dyDescent="0.2">
      <c r="A25" s="105">
        <v>1.125</v>
      </c>
    </row>
    <row r="26" spans="1:1" x14ac:dyDescent="0.2">
      <c r="A26" s="105">
        <v>1.1666666666666701</v>
      </c>
    </row>
    <row r="27" spans="1:1" x14ac:dyDescent="0.2">
      <c r="A27" s="105">
        <v>1.2083333333333299</v>
      </c>
    </row>
    <row r="28" spans="1:1" x14ac:dyDescent="0.2">
      <c r="A28" s="105">
        <v>1.25</v>
      </c>
    </row>
    <row r="29" spans="1:1" x14ac:dyDescent="0.2">
      <c r="A29" s="105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defaultColWidth="11.7109375" defaultRowHeight="12.75" x14ac:dyDescent="0.2"/>
  <cols>
    <col min="1" max="1" width="3.7109375" style="97" customWidth="1"/>
    <col min="2" max="4" width="18.7109375" style="101" customWidth="1"/>
    <col min="5" max="5" width="3.7109375" style="103" customWidth="1"/>
    <col min="6" max="8" width="18.7109375" style="101" customWidth="1"/>
    <col min="9" max="9" width="3.7109375" style="103" customWidth="1"/>
    <col min="10" max="12" width="18.7109375" style="101" customWidth="1"/>
    <col min="13" max="13" width="3.7109375" style="103" customWidth="1"/>
    <col min="14" max="16" width="18.7109375" style="101" customWidth="1"/>
    <col min="17" max="17" width="3.7109375" style="103" customWidth="1"/>
    <col min="18" max="20" width="18.7109375" style="101" customWidth="1"/>
    <col min="21" max="16384" width="11.7109375" style="97"/>
  </cols>
  <sheetData>
    <row r="1" spans="1:20" x14ac:dyDescent="0.2"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</row>
    <row r="2" spans="1:20" ht="15" x14ac:dyDescent="0.25">
      <c r="B2" s="175" t="s">
        <v>5</v>
      </c>
      <c r="C2" s="175"/>
      <c r="D2" s="175"/>
      <c r="E2" s="97"/>
      <c r="F2" s="176" t="s">
        <v>18</v>
      </c>
      <c r="G2" s="176"/>
      <c r="H2" s="176"/>
      <c r="I2" s="97"/>
      <c r="J2" s="177" t="s">
        <v>19</v>
      </c>
      <c r="K2" s="177"/>
      <c r="L2" s="177"/>
      <c r="M2" s="97"/>
      <c r="N2" s="178" t="s">
        <v>8</v>
      </c>
      <c r="O2" s="178"/>
      <c r="P2" s="178"/>
      <c r="Q2" s="97"/>
      <c r="R2" s="179" t="s">
        <v>6</v>
      </c>
      <c r="S2" s="179"/>
      <c r="T2" s="179"/>
    </row>
    <row r="3" spans="1:20" ht="15" x14ac:dyDescent="0.2">
      <c r="A3" s="98"/>
      <c r="B3" s="99"/>
      <c r="C3" s="100" t="str" cm="1">
        <f t="array" ref="C3:C9">_xlfn._xlws.FILTER(DASHBOARD!D17:D1048576, (DASHBOARD!I17:I1048576=B2), "")</f>
        <v>Lin alg</v>
      </c>
      <c r="D3" s="100"/>
      <c r="E3" s="102"/>
      <c r="F3" s="99"/>
      <c r="G3" s="100" t="str" cm="1">
        <f t="array" ref="G3">_xlfn._xlws.FILTER(DASHBOARD!D17:D1048576, (DASHBOARD!I17:I1048576=F2), "")</f>
        <v/>
      </c>
      <c r="H3" s="100"/>
      <c r="I3" s="102"/>
      <c r="J3" s="99"/>
      <c r="K3" s="100" t="str" cm="1">
        <f t="array" ref="K3:K4">_xlfn._xlws.FILTER(DASHBOARD!D17:D1048576, (DASHBOARD!I17:I1048576=J2), "")</f>
        <v>calc tutorial</v>
      </c>
      <c r="L3" s="100"/>
      <c r="N3" s="99"/>
      <c r="O3" s="100" t="str" cm="1">
        <f t="array" ref="O3">_xlfn._xlws.FILTER(DASHBOARD!D17:D1048576, (DASHBOARD!I17:I1048576=N2), "")</f>
        <v/>
      </c>
      <c r="P3" s="100"/>
      <c r="R3" s="99"/>
      <c r="S3" s="100" t="str" cm="1">
        <f t="array" ref="S3:S5">_xlfn._xlws.FILTER(DASHBOARD!D17:D1048576, (DASHBOARD!I17:I1048576=R2), "")</f>
        <v>chem tutorial</v>
      </c>
      <c r="T3" s="100"/>
    </row>
    <row r="4" spans="1:20" ht="15" x14ac:dyDescent="0.2">
      <c r="A4" s="98"/>
      <c r="B4" s="99"/>
      <c r="C4" s="100" t="str">
        <v>Individual Term Project</v>
      </c>
      <c r="D4" s="100"/>
      <c r="E4" s="102"/>
      <c r="F4" s="99"/>
      <c r="G4" s="100"/>
      <c r="H4" s="100"/>
      <c r="I4" s="102"/>
      <c r="J4" s="99"/>
      <c r="K4" s="100" t="str">
        <v>CS assignment</v>
      </c>
      <c r="L4" s="100"/>
      <c r="N4" s="99"/>
      <c r="O4" s="100"/>
      <c r="P4" s="100"/>
      <c r="R4" s="99"/>
      <c r="S4" s="100" t="str">
        <v>CS Quiz</v>
      </c>
      <c r="T4" s="100"/>
    </row>
    <row r="5" spans="1:20" ht="15" x14ac:dyDescent="0.2">
      <c r="A5" s="98"/>
      <c r="B5" s="99"/>
      <c r="C5" s="100" t="str">
        <v>Group Term Project Milestone 2</v>
      </c>
      <c r="D5" s="100"/>
      <c r="E5" s="102"/>
      <c r="F5" s="99"/>
      <c r="G5" s="100"/>
      <c r="H5" s="100"/>
      <c r="I5" s="102"/>
      <c r="J5" s="99"/>
      <c r="K5" s="100"/>
      <c r="L5" s="100"/>
      <c r="N5" s="99"/>
      <c r="O5" s="100"/>
      <c r="P5" s="100"/>
      <c r="R5" s="99"/>
      <c r="S5" s="100" t="str">
        <v>Group Term Project Milestone 3</v>
      </c>
      <c r="T5" s="100"/>
    </row>
    <row r="6" spans="1:20" ht="15" x14ac:dyDescent="0.2">
      <c r="A6" s="98"/>
      <c r="B6" s="99"/>
      <c r="C6" s="100" t="str">
        <v>Calc tutorial 1</v>
      </c>
      <c r="D6" s="100"/>
      <c r="E6" s="102"/>
      <c r="F6" s="99"/>
      <c r="G6" s="100"/>
      <c r="H6" s="100"/>
      <c r="I6" s="102"/>
      <c r="J6" s="99"/>
      <c r="K6" s="100"/>
      <c r="L6" s="100"/>
      <c r="N6" s="99"/>
      <c r="O6" s="100"/>
      <c r="P6" s="100"/>
      <c r="R6" s="99"/>
      <c r="S6" s="100"/>
      <c r="T6" s="100"/>
    </row>
    <row r="7" spans="1:20" ht="15" x14ac:dyDescent="0.2">
      <c r="A7" s="98"/>
      <c r="B7" s="99"/>
      <c r="C7" s="100" t="str">
        <v>Physics course tutorial 1</v>
      </c>
      <c r="D7" s="100"/>
      <c r="E7" s="102"/>
      <c r="F7" s="99"/>
      <c r="G7" s="100"/>
      <c r="H7" s="100"/>
      <c r="I7" s="102"/>
      <c r="J7" s="99"/>
      <c r="K7" s="100"/>
      <c r="L7" s="100"/>
      <c r="N7" s="99"/>
      <c r="O7" s="100"/>
      <c r="P7" s="100"/>
      <c r="R7" s="99"/>
      <c r="S7" s="100"/>
      <c r="T7" s="100"/>
    </row>
    <row r="8" spans="1:20" ht="15" x14ac:dyDescent="0.2">
      <c r="A8" s="98"/>
      <c r="B8" s="99"/>
      <c r="C8" s="100" t="str">
        <v>Assessment</v>
      </c>
      <c r="D8" s="100"/>
      <c r="E8" s="102"/>
      <c r="F8" s="99"/>
      <c r="G8" s="100"/>
      <c r="H8" s="100"/>
      <c r="I8" s="102"/>
      <c r="J8" s="99"/>
      <c r="K8" s="100"/>
      <c r="L8" s="100"/>
      <c r="N8" s="99"/>
      <c r="O8" s="100"/>
      <c r="P8" s="100"/>
      <c r="R8" s="99"/>
      <c r="S8" s="100"/>
      <c r="T8" s="100"/>
    </row>
    <row r="9" spans="1:20" ht="15" x14ac:dyDescent="0.2">
      <c r="A9" s="98"/>
      <c r="B9" s="99"/>
      <c r="C9" s="100" t="str">
        <v>Assessment</v>
      </c>
      <c r="D9" s="100"/>
      <c r="E9" s="102"/>
      <c r="F9" s="99"/>
      <c r="G9" s="100"/>
      <c r="H9" s="100"/>
      <c r="I9" s="102"/>
      <c r="J9" s="99"/>
      <c r="K9" s="100"/>
      <c r="L9" s="100"/>
      <c r="N9" s="99"/>
      <c r="O9" s="100"/>
      <c r="P9" s="100"/>
      <c r="R9" s="99"/>
      <c r="S9" s="100"/>
      <c r="T9" s="100"/>
    </row>
    <row r="10" spans="1:20" ht="15" x14ac:dyDescent="0.2">
      <c r="A10" s="98"/>
      <c r="B10" s="99"/>
      <c r="C10" s="100"/>
      <c r="D10" s="100"/>
      <c r="E10" s="102"/>
      <c r="F10" s="99"/>
      <c r="G10" s="100"/>
      <c r="H10" s="100"/>
      <c r="I10" s="102"/>
      <c r="J10" s="99"/>
      <c r="K10" s="100"/>
      <c r="L10" s="100"/>
      <c r="N10" s="99"/>
      <c r="O10" s="100"/>
      <c r="P10" s="100"/>
      <c r="R10" s="99"/>
      <c r="S10" s="100"/>
      <c r="T10" s="100"/>
    </row>
    <row r="11" spans="1:20" ht="15" x14ac:dyDescent="0.2">
      <c r="A11" s="98"/>
      <c r="B11" s="99"/>
      <c r="C11" s="100"/>
      <c r="D11" s="100"/>
      <c r="E11" s="102"/>
      <c r="F11" s="99"/>
      <c r="G11" s="100"/>
      <c r="H11" s="100"/>
      <c r="I11" s="102"/>
      <c r="J11" s="99"/>
      <c r="K11" s="100"/>
      <c r="L11" s="100"/>
      <c r="N11" s="99"/>
      <c r="O11" s="100"/>
      <c r="P11" s="100"/>
      <c r="R11" s="99"/>
      <c r="S11" s="100"/>
      <c r="T11" s="100"/>
    </row>
    <row r="12" spans="1:20" ht="15" x14ac:dyDescent="0.2">
      <c r="A12" s="98"/>
      <c r="B12" s="99"/>
      <c r="C12" s="100"/>
      <c r="D12" s="100"/>
      <c r="E12" s="102"/>
      <c r="F12" s="99"/>
      <c r="G12" s="100"/>
      <c r="H12" s="100"/>
      <c r="I12" s="102"/>
      <c r="J12" s="99"/>
      <c r="K12" s="100"/>
      <c r="L12" s="100"/>
      <c r="N12" s="99"/>
      <c r="O12" s="100"/>
      <c r="P12" s="100"/>
      <c r="R12" s="99"/>
      <c r="S12" s="100"/>
      <c r="T12" s="100"/>
    </row>
    <row r="13" spans="1:20" ht="15" x14ac:dyDescent="0.2">
      <c r="B13" s="99"/>
      <c r="C13" s="100"/>
      <c r="D13" s="100"/>
      <c r="E13" s="102"/>
      <c r="F13" s="99"/>
      <c r="G13" s="100"/>
      <c r="H13" s="100"/>
      <c r="I13" s="102"/>
      <c r="J13" s="99"/>
      <c r="K13" s="100"/>
      <c r="L13" s="100"/>
      <c r="N13" s="99"/>
      <c r="O13" s="100"/>
      <c r="P13" s="100"/>
      <c r="R13" s="99"/>
      <c r="S13" s="100"/>
      <c r="T13" s="100"/>
    </row>
    <row r="14" spans="1:20" ht="15" x14ac:dyDescent="0.2">
      <c r="B14" s="99"/>
      <c r="C14" s="100"/>
      <c r="D14" s="100"/>
      <c r="E14" s="102"/>
      <c r="F14" s="99"/>
      <c r="G14" s="100"/>
      <c r="H14" s="100"/>
      <c r="I14" s="102"/>
      <c r="J14" s="99"/>
      <c r="K14" s="100"/>
      <c r="L14" s="100"/>
      <c r="N14" s="99"/>
      <c r="O14" s="100"/>
      <c r="P14" s="100"/>
      <c r="R14" s="99"/>
      <c r="S14" s="100"/>
      <c r="T14" s="100"/>
    </row>
    <row r="15" spans="1:20" ht="15" x14ac:dyDescent="0.2">
      <c r="B15" s="99"/>
      <c r="C15" s="100"/>
      <c r="D15" s="100"/>
      <c r="E15" s="102" t="s">
        <v>55</v>
      </c>
      <c r="F15" s="99"/>
      <c r="G15" s="100"/>
      <c r="H15" s="100"/>
      <c r="I15" s="102"/>
      <c r="J15" s="99"/>
      <c r="K15" s="100"/>
      <c r="L15" s="100"/>
      <c r="N15" s="99"/>
      <c r="O15" s="100"/>
      <c r="P15" s="100"/>
      <c r="R15" s="99"/>
      <c r="S15" s="100"/>
      <c r="T15" s="100"/>
    </row>
    <row r="16" spans="1:20" ht="15" x14ac:dyDescent="0.2">
      <c r="A16" s="97" t="s">
        <v>56</v>
      </c>
      <c r="B16" s="99"/>
      <c r="C16" s="100"/>
      <c r="D16" s="100"/>
      <c r="E16" s="102"/>
      <c r="F16" s="99"/>
      <c r="G16" s="100"/>
      <c r="H16" s="100"/>
      <c r="I16" s="102"/>
      <c r="J16" s="99"/>
      <c r="K16" s="100"/>
      <c r="L16" s="100"/>
      <c r="N16" s="99"/>
      <c r="O16" s="100"/>
      <c r="P16" s="100"/>
      <c r="R16" s="99"/>
      <c r="S16" s="100"/>
      <c r="T16" s="100"/>
    </row>
    <row r="17" spans="2:20" ht="15" x14ac:dyDescent="0.2">
      <c r="B17" s="99"/>
      <c r="C17" s="100"/>
      <c r="D17" s="100"/>
      <c r="E17" s="102"/>
      <c r="F17" s="99"/>
      <c r="G17" s="100"/>
      <c r="H17" s="100"/>
      <c r="I17" s="102"/>
      <c r="J17" s="99"/>
      <c r="K17" s="100"/>
      <c r="L17" s="100"/>
      <c r="N17" s="99"/>
      <c r="O17" s="100"/>
      <c r="P17" s="100"/>
      <c r="R17" s="99"/>
      <c r="S17" s="100"/>
      <c r="T17" s="100"/>
    </row>
    <row r="18" spans="2:20" ht="15" x14ac:dyDescent="0.2">
      <c r="B18" s="99"/>
      <c r="C18" s="100"/>
      <c r="D18" s="100"/>
      <c r="E18" s="102"/>
      <c r="F18" s="99"/>
      <c r="G18" s="100"/>
      <c r="H18" s="100"/>
      <c r="I18" s="102"/>
      <c r="J18" s="99"/>
      <c r="K18" s="100"/>
      <c r="L18" s="100"/>
      <c r="N18" s="99"/>
      <c r="O18" s="100"/>
      <c r="P18" s="100"/>
      <c r="R18" s="99"/>
      <c r="S18" s="100"/>
      <c r="T18" s="100"/>
    </row>
    <row r="19" spans="2:20" ht="15" x14ac:dyDescent="0.2">
      <c r="B19" s="99"/>
      <c r="C19" s="100"/>
      <c r="D19" s="100"/>
      <c r="E19" s="102"/>
      <c r="F19" s="99"/>
      <c r="G19" s="100"/>
      <c r="H19" s="100"/>
      <c r="I19" s="102"/>
      <c r="J19" s="99"/>
      <c r="K19" s="100"/>
      <c r="L19" s="100"/>
      <c r="N19" s="99"/>
      <c r="O19" s="100"/>
      <c r="P19" s="100"/>
      <c r="R19" s="99"/>
      <c r="S19" s="100"/>
      <c r="T19" s="100"/>
    </row>
    <row r="20" spans="2:20" ht="15" x14ac:dyDescent="0.2">
      <c r="B20" s="99"/>
      <c r="C20" s="100"/>
      <c r="D20" s="100"/>
      <c r="E20" s="102"/>
      <c r="F20" s="99"/>
      <c r="G20" s="100"/>
      <c r="H20" s="100"/>
      <c r="I20" s="102"/>
      <c r="J20" s="99"/>
      <c r="K20" s="100"/>
      <c r="L20" s="100"/>
      <c r="N20" s="99"/>
      <c r="O20" s="100"/>
      <c r="P20" s="100"/>
      <c r="R20" s="99"/>
      <c r="S20" s="100"/>
      <c r="T20" s="100"/>
    </row>
    <row r="21" spans="2:20" ht="15" x14ac:dyDescent="0.2">
      <c r="B21" s="99"/>
      <c r="C21" s="100"/>
      <c r="D21" s="100"/>
      <c r="E21" s="102"/>
      <c r="F21" s="99"/>
      <c r="G21" s="100"/>
      <c r="H21" s="100"/>
      <c r="I21" s="102"/>
      <c r="J21" s="99"/>
      <c r="K21" s="100"/>
      <c r="L21" s="100"/>
      <c r="N21" s="99"/>
      <c r="O21" s="100"/>
      <c r="P21" s="100"/>
      <c r="R21" s="99"/>
      <c r="S21" s="100"/>
      <c r="T21" s="100"/>
    </row>
    <row r="22" spans="2:20" ht="15" x14ac:dyDescent="0.2">
      <c r="B22" s="99"/>
      <c r="C22" s="100"/>
      <c r="D22" s="100"/>
      <c r="E22" s="102"/>
      <c r="F22" s="99"/>
      <c r="G22" s="100"/>
      <c r="H22" s="100"/>
      <c r="I22" s="102"/>
      <c r="J22" s="99"/>
      <c r="K22" s="100"/>
      <c r="L22" s="100"/>
      <c r="N22" s="99"/>
      <c r="O22" s="100"/>
      <c r="P22" s="100"/>
      <c r="R22" s="99"/>
      <c r="S22" s="100"/>
      <c r="T22" s="100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4" priority="9" operator="beginsWith" text="Not Started">
      <formula>LEFT(E2,LEN("Not Started"))="Not Started"</formula>
    </cfRule>
    <cfRule type="beginsWith" dxfId="3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2" priority="6" operator="beginsWith" text="In Progress">
      <formula>LEFT(E3,LEN("In Progress"))="In Progress"</formula>
    </cfRule>
  </conditionalFormatting>
  <conditionalFormatting sqref="Q2:Q5">
    <cfRule type="beginsWith" dxfId="1" priority="3" operator="beginsWith" text="Not Started">
      <formula>LEFT(Q2,LEN("Not Started"))="Not Started"</formula>
    </cfRule>
    <cfRule type="beginsWith" dxfId="0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>
      <selection activeCell="A5" sqref="A5:B5"/>
    </sheetView>
  </sheetViews>
  <sheetFormatPr defaultRowHeight="94.5" thickTop="1" thickBottom="1" x14ac:dyDescent="3.75"/>
  <cols>
    <col min="1" max="1" width="20.5703125" style="112" customWidth="1"/>
    <col min="2" max="2" width="20.5703125" style="113" customWidth="1"/>
    <col min="3" max="7" width="9.140625" style="104"/>
    <col min="8" max="20" width="8.7109375" style="104" customWidth="1"/>
    <col min="21" max="16384" width="9.140625" style="104"/>
  </cols>
  <sheetData>
    <row r="1" spans="1:2" thickTop="1" thickBot="1" x14ac:dyDescent="3.75">
      <c r="A1" s="112" t="s">
        <v>66</v>
      </c>
      <c r="B1" s="113" t="s">
        <v>67</v>
      </c>
    </row>
    <row r="2" spans="1:2" thickTop="1" thickBot="1" x14ac:dyDescent="3.75">
      <c r="A2" s="114">
        <v>45614</v>
      </c>
      <c r="B2" s="113" t="s">
        <v>68</v>
      </c>
    </row>
    <row r="3" spans="1:2" thickTop="1" thickBot="1" x14ac:dyDescent="3.75">
      <c r="A3" s="114">
        <v>45614</v>
      </c>
      <c r="B3" s="113" t="s">
        <v>69</v>
      </c>
    </row>
    <row r="4" spans="1:2" thickTop="1" thickBot="1" x14ac:dyDescent="3.75">
      <c r="A4" s="114">
        <v>45614</v>
      </c>
      <c r="B4" s="113" t="s">
        <v>70</v>
      </c>
    </row>
    <row r="5" spans="1:2" thickTop="1" thickBot="1" x14ac:dyDescent="3.75">
      <c r="A5" s="114">
        <v>45614</v>
      </c>
    </row>
    <row r="6" spans="1:2" thickTop="1" thickBot="1" x14ac:dyDescent="3.75">
      <c r="A6" s="114">
        <v>45614</v>
      </c>
      <c r="B6" s="113" t="s">
        <v>71</v>
      </c>
    </row>
    <row r="7" spans="1:2" thickTop="1" thickBot="1" x14ac:dyDescent="3.75">
      <c r="A7" s="114"/>
    </row>
    <row r="8" spans="1:2" thickTop="1" thickBot="1" x14ac:dyDescent="3.75">
      <c r="A8" s="114"/>
    </row>
  </sheetData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109375" defaultRowHeight="15.75" customHeight="1" x14ac:dyDescent="0.2"/>
  <cols>
    <col min="1" max="1" width="15.85546875" customWidth="1"/>
    <col min="3" max="3" width="5.85546875" customWidth="1"/>
    <col min="4" max="4" width="21.85546875" bestFit="1" customWidth="1"/>
  </cols>
  <sheetData>
    <row r="1" spans="1:5" ht="12.75" x14ac:dyDescent="0.2">
      <c r="A1" s="42" t="s">
        <v>17</v>
      </c>
      <c r="D1" t="s">
        <v>22</v>
      </c>
    </row>
    <row r="2" spans="1:5" ht="15.75" customHeight="1" x14ac:dyDescent="0.2">
      <c r="A2" s="19" t="s">
        <v>5</v>
      </c>
      <c r="B2" s="19">
        <f>COUNTIF(DASHBOARD!I:I,"OPEN")</f>
        <v>7</v>
      </c>
      <c r="D2" t="s">
        <v>23</v>
      </c>
      <c r="E2">
        <f>DASHBOARD!D6+DASHBOARD!F6</f>
        <v>7</v>
      </c>
    </row>
    <row r="3" spans="1:5" ht="17.25" x14ac:dyDescent="0.4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7.25" x14ac:dyDescent="0.4">
      <c r="A4" s="19" t="s">
        <v>19</v>
      </c>
      <c r="B4" s="43">
        <f>COUNTIF(DASHBOARD!I:I,"ON_HOLD")</f>
        <v>2</v>
      </c>
    </row>
    <row r="5" spans="1:5" ht="17.25" x14ac:dyDescent="0.4">
      <c r="A5" s="19" t="s">
        <v>8</v>
      </c>
      <c r="B5" s="43">
        <f>COUNTIF(DASHBOARD!I:I,"CANCELLED")</f>
        <v>0</v>
      </c>
    </row>
    <row r="6" spans="1:5" ht="17.25" x14ac:dyDescent="0.4">
      <c r="A6" s="19" t="s">
        <v>6</v>
      </c>
      <c r="B6" s="43">
        <f>COUNTIF(DASHBOARD!I:I,"DONE")</f>
        <v>3</v>
      </c>
    </row>
    <row r="8" spans="1:5" ht="17.25" x14ac:dyDescent="0.4">
      <c r="A8" s="42" t="s">
        <v>20</v>
      </c>
      <c r="B8" s="43"/>
    </row>
    <row r="9" spans="1:5" ht="17.25" x14ac:dyDescent="0.4">
      <c r="A9" s="19" t="s">
        <v>5</v>
      </c>
      <c r="B9" s="43">
        <f>COUNTIF(DASHBOARD!I:I,"OPEN")</f>
        <v>7</v>
      </c>
    </row>
    <row r="10" spans="1:5" ht="17.25" x14ac:dyDescent="0.4">
      <c r="A10" s="19" t="s">
        <v>6</v>
      </c>
      <c r="B10" s="43">
        <f>COUNTIF(DASHBOARD!I:I,"DONE")</f>
        <v>3</v>
      </c>
    </row>
    <row r="12" spans="1:5" ht="12.75" x14ac:dyDescent="0.2">
      <c r="A12" s="42" t="s">
        <v>12</v>
      </c>
    </row>
    <row r="13" spans="1:5" ht="15.75" customHeight="1" x14ac:dyDescent="0.2">
      <c r="A13" s="19" t="s">
        <v>11</v>
      </c>
      <c r="B13" s="19">
        <f>COUNTIF(DASHBOARD!$H$17:$H$53,A13)</f>
        <v>5</v>
      </c>
    </row>
    <row r="14" spans="1:5" ht="15.75" customHeight="1" x14ac:dyDescent="0.2">
      <c r="A14" s="19" t="s">
        <v>9</v>
      </c>
      <c r="B14" s="19">
        <f>COUNTIF(DASHBOARD!$H$17:$H$53,A14)</f>
        <v>2</v>
      </c>
    </row>
    <row r="15" spans="1:5" ht="15.75" customHeight="1" x14ac:dyDescent="0.2">
      <c r="A15" s="19" t="s">
        <v>4</v>
      </c>
      <c r="B15" s="19">
        <f>COUNTIF(DASHBOARD!$H$17:$H$53,A15)</f>
        <v>5</v>
      </c>
    </row>
    <row r="17" spans="1:1" ht="15.75" customHeight="1" x14ac:dyDescent="0.2">
      <c r="A17" t="b">
        <v>0</v>
      </c>
    </row>
    <row r="18" spans="1:1" ht="15.75" customHeight="1" x14ac:dyDescent="0.2">
      <c r="A18" t="b">
        <v>0</v>
      </c>
    </row>
    <row r="19" spans="1:1" ht="15.75" customHeight="1" x14ac:dyDescent="0.2">
      <c r="A19" t="b">
        <v>0</v>
      </c>
    </row>
    <row r="20" spans="1:1" ht="15.75" customHeight="1" x14ac:dyDescent="0.2">
      <c r="A20" t="b">
        <v>0</v>
      </c>
    </row>
    <row r="21" spans="1:1" ht="15.75" customHeight="1" x14ac:dyDescent="0.2">
      <c r="A21" t="b">
        <v>0</v>
      </c>
    </row>
    <row r="22" spans="1:1" ht="15.75" customHeight="1" x14ac:dyDescent="0.2">
      <c r="A22" t="b">
        <v>0</v>
      </c>
    </row>
    <row r="23" spans="1:1" ht="15.75" customHeight="1" x14ac:dyDescent="0.2">
      <c r="A23" t="b">
        <v>0</v>
      </c>
    </row>
    <row r="24" spans="1:1" ht="15.75" customHeight="1" x14ac:dyDescent="0.2">
      <c r="A24" t="b">
        <v>0</v>
      </c>
    </row>
    <row r="25" spans="1:1" ht="15.75" customHeight="1" x14ac:dyDescent="0.2">
      <c r="A25" t="b">
        <v>0</v>
      </c>
    </row>
    <row r="26" spans="1:1" ht="15.75" customHeight="1" x14ac:dyDescent="0.2">
      <c r="A26" t="b">
        <v>0</v>
      </c>
    </row>
    <row r="27" spans="1:1" ht="15.75" customHeight="1" x14ac:dyDescent="0.2">
      <c r="A27" t="b">
        <v>0</v>
      </c>
    </row>
    <row r="28" spans="1:1" ht="15.75" customHeight="1" x14ac:dyDescent="0.2">
      <c r="A28" t="b">
        <v>0</v>
      </c>
    </row>
    <row r="29" spans="1:1" ht="15.75" customHeight="1" x14ac:dyDescent="0.2">
      <c r="A29" t="b">
        <v>0</v>
      </c>
    </row>
    <row r="30" spans="1:1" ht="15.75" customHeight="1" x14ac:dyDescent="0.2">
      <c r="A30" t="b">
        <v>0</v>
      </c>
    </row>
    <row r="31" spans="1:1" ht="15.75" customHeight="1" x14ac:dyDescent="0.2">
      <c r="A31" t="b">
        <v>0</v>
      </c>
    </row>
    <row r="32" spans="1:1" ht="15.75" customHeight="1" x14ac:dyDescent="0.2">
      <c r="A32" t="b">
        <v>0</v>
      </c>
    </row>
    <row r="33" spans="1:1" ht="15.75" customHeight="1" x14ac:dyDescent="0.2">
      <c r="A33" t="b">
        <v>0</v>
      </c>
    </row>
    <row r="34" spans="1:1" ht="15.75" customHeight="1" x14ac:dyDescent="0.2">
      <c r="A34" t="b">
        <v>0</v>
      </c>
    </row>
    <row r="35" spans="1:1" ht="15.75" customHeight="1" x14ac:dyDescent="0.2">
      <c r="A35" t="b">
        <v>0</v>
      </c>
    </row>
    <row r="36" spans="1:1" ht="15.75" customHeight="1" x14ac:dyDescent="0.2">
      <c r="A36" t="b">
        <v>0</v>
      </c>
    </row>
    <row r="37" spans="1:1" ht="15.75" customHeight="1" x14ac:dyDescent="0.2">
      <c r="A37" t="b">
        <v>0</v>
      </c>
    </row>
    <row r="38" spans="1:1" ht="15.75" customHeight="1" x14ac:dyDescent="0.2">
      <c r="A38" t="b">
        <v>0</v>
      </c>
    </row>
    <row r="39" spans="1:1" ht="15.75" customHeight="1" x14ac:dyDescent="0.2">
      <c r="A39" t="b">
        <v>0</v>
      </c>
    </row>
    <row r="40" spans="1:1" ht="15.75" customHeight="1" x14ac:dyDescent="0.2">
      <c r="A40" t="b">
        <v>0</v>
      </c>
    </row>
    <row r="41" spans="1:1" ht="15.75" customHeight="1" x14ac:dyDescent="0.2">
      <c r="A41" t="b">
        <v>0</v>
      </c>
    </row>
    <row r="42" spans="1:1" ht="15.75" customHeight="1" x14ac:dyDescent="0.2">
      <c r="A42" t="b">
        <v>0</v>
      </c>
    </row>
    <row r="43" spans="1:1" ht="15.75" customHeight="1" x14ac:dyDescent="0.2">
      <c r="A43" t="b">
        <v>0</v>
      </c>
    </row>
    <row r="44" spans="1:1" ht="15.75" customHeight="1" x14ac:dyDescent="0.2">
      <c r="A44" t="b">
        <v>0</v>
      </c>
    </row>
    <row r="45" spans="1:1" ht="15.75" customHeight="1" x14ac:dyDescent="0.2">
      <c r="A45" t="b">
        <v>0</v>
      </c>
    </row>
    <row r="46" spans="1:1" ht="15.75" customHeight="1" x14ac:dyDescent="0.2">
      <c r="A46" t="b">
        <v>0</v>
      </c>
    </row>
    <row r="47" spans="1:1" ht="15.75" customHeight="1" x14ac:dyDescent="0.2">
      <c r="A47" t="b">
        <v>0</v>
      </c>
    </row>
    <row r="48" spans="1:1" ht="15.75" customHeight="1" x14ac:dyDescent="0.2">
      <c r="A48" t="b">
        <v>0</v>
      </c>
    </row>
    <row r="49" spans="1:1" ht="15.75" customHeight="1" x14ac:dyDescent="0.2">
      <c r="A49" t="b">
        <v>0</v>
      </c>
    </row>
    <row r="50" spans="1:1" ht="15.75" customHeight="1" x14ac:dyDescent="0.2">
      <c r="A50" t="b">
        <v>0</v>
      </c>
    </row>
    <row r="51" spans="1:1" ht="15.75" customHeight="1" x14ac:dyDescent="0.2">
      <c r="A51" t="b">
        <v>0</v>
      </c>
    </row>
    <row r="52" spans="1:1" ht="15.75" customHeight="1" x14ac:dyDescent="0.2">
      <c r="A52" t="b">
        <v>0</v>
      </c>
    </row>
    <row r="53" spans="1:1" ht="15.75" customHeight="1" x14ac:dyDescent="0.2">
      <c r="A53" t="b">
        <v>0</v>
      </c>
    </row>
    <row r="54" spans="1:1" ht="15.75" customHeight="1" x14ac:dyDescent="0.2">
      <c r="A54" t="b">
        <v>0</v>
      </c>
    </row>
    <row r="55" spans="1:1" ht="15.75" customHeight="1" x14ac:dyDescent="0.2">
      <c r="A55" t="b">
        <v>0</v>
      </c>
    </row>
    <row r="56" spans="1:1" ht="15.75" customHeight="1" x14ac:dyDescent="0.2">
      <c r="A56" t="b">
        <v>0</v>
      </c>
    </row>
    <row r="57" spans="1:1" ht="15.75" customHeight="1" x14ac:dyDescent="0.2">
      <c r="A57" t="b">
        <v>0</v>
      </c>
    </row>
    <row r="58" spans="1:1" ht="15.75" customHeight="1" x14ac:dyDescent="0.2">
      <c r="A58" t="b">
        <v>0</v>
      </c>
    </row>
    <row r="59" spans="1:1" ht="15.75" customHeight="1" x14ac:dyDescent="0.2">
      <c r="A59" t="b">
        <v>0</v>
      </c>
    </row>
    <row r="60" spans="1:1" ht="15.75" customHeight="1" x14ac:dyDescent="0.2">
      <c r="A60" t="b">
        <v>0</v>
      </c>
    </row>
    <row r="61" spans="1:1" ht="15.75" customHeight="1" x14ac:dyDescent="0.2">
      <c r="A61" t="b">
        <v>0</v>
      </c>
    </row>
    <row r="62" spans="1:1" ht="15.75" customHeight="1" x14ac:dyDescent="0.2">
      <c r="A62" t="b">
        <v>0</v>
      </c>
    </row>
    <row r="63" spans="1:1" ht="15.75" customHeight="1" x14ac:dyDescent="0.2">
      <c r="A63" t="b">
        <v>0</v>
      </c>
    </row>
    <row r="64" spans="1:1" ht="15.75" customHeight="1" x14ac:dyDescent="0.2">
      <c r="A64" t="b">
        <v>0</v>
      </c>
    </row>
    <row r="65" spans="1:1" ht="15.75" customHeight="1" x14ac:dyDescent="0.2">
      <c r="A65" t="b">
        <v>0</v>
      </c>
    </row>
    <row r="66" spans="1:1" ht="15.75" customHeight="1" x14ac:dyDescent="0.2">
      <c r="A66" t="b">
        <v>0</v>
      </c>
    </row>
    <row r="67" spans="1:1" ht="15.75" customHeight="1" x14ac:dyDescent="0.2">
      <c r="A67" t="b">
        <v>0</v>
      </c>
    </row>
    <row r="68" spans="1:1" ht="15.75" customHeight="1" x14ac:dyDescent="0.2">
      <c r="A68" t="b">
        <v>0</v>
      </c>
    </row>
    <row r="69" spans="1:1" ht="15.75" customHeight="1" x14ac:dyDescent="0.2">
      <c r="A69" t="b">
        <v>0</v>
      </c>
    </row>
    <row r="70" spans="1:1" ht="15.75" customHeight="1" x14ac:dyDescent="0.2">
      <c r="A70" t="b">
        <v>0</v>
      </c>
    </row>
    <row r="71" spans="1:1" ht="15.75" customHeight="1" x14ac:dyDescent="0.2">
      <c r="A71" t="b">
        <v>0</v>
      </c>
    </row>
    <row r="72" spans="1:1" ht="15.75" customHeight="1" x14ac:dyDescent="0.2">
      <c r="A72" t="b">
        <v>0</v>
      </c>
    </row>
    <row r="73" spans="1:1" ht="15.75" customHeight="1" x14ac:dyDescent="0.2">
      <c r="A73" t="b">
        <v>0</v>
      </c>
    </row>
    <row r="74" spans="1:1" ht="15.75" customHeight="1" x14ac:dyDescent="0.2">
      <c r="A74" t="b">
        <v>0</v>
      </c>
    </row>
    <row r="75" spans="1:1" ht="15.75" customHeight="1" x14ac:dyDescent="0.2">
      <c r="A75" t="b">
        <v>0</v>
      </c>
    </row>
    <row r="76" spans="1:1" ht="15.75" customHeight="1" x14ac:dyDescent="0.2">
      <c r="A76" t="b">
        <v>0</v>
      </c>
    </row>
    <row r="77" spans="1:1" ht="15.75" customHeight="1" x14ac:dyDescent="0.2">
      <c r="A77" t="b">
        <v>0</v>
      </c>
    </row>
    <row r="78" spans="1:1" ht="15.75" customHeight="1" x14ac:dyDescent="0.2">
      <c r="A78" t="b">
        <v>0</v>
      </c>
    </row>
    <row r="79" spans="1:1" ht="15.75" customHeight="1" x14ac:dyDescent="0.2">
      <c r="A79" t="b">
        <v>0</v>
      </c>
    </row>
    <row r="80" spans="1:1" ht="15.75" customHeight="1" x14ac:dyDescent="0.2">
      <c r="A80" t="b">
        <v>0</v>
      </c>
    </row>
    <row r="81" spans="1:1" ht="15.75" customHeight="1" x14ac:dyDescent="0.2">
      <c r="A81" t="b">
        <v>0</v>
      </c>
    </row>
    <row r="82" spans="1:1" ht="15.75" customHeight="1" x14ac:dyDescent="0.2">
      <c r="A82" t="b">
        <v>0</v>
      </c>
    </row>
    <row r="83" spans="1:1" ht="15.75" customHeight="1" x14ac:dyDescent="0.2">
      <c r="A83" t="b">
        <v>0</v>
      </c>
    </row>
    <row r="84" spans="1:1" ht="15.75" customHeight="1" x14ac:dyDescent="0.2">
      <c r="A84" t="b">
        <v>0</v>
      </c>
    </row>
    <row r="85" spans="1:1" ht="15.75" customHeight="1" x14ac:dyDescent="0.2">
      <c r="A85" t="b">
        <v>0</v>
      </c>
    </row>
    <row r="86" spans="1:1" ht="15.75" customHeight="1" x14ac:dyDescent="0.2">
      <c r="A86" t="b">
        <v>0</v>
      </c>
    </row>
    <row r="87" spans="1:1" ht="15.75" customHeight="1" x14ac:dyDescent="0.2">
      <c r="A87" t="b">
        <v>0</v>
      </c>
    </row>
    <row r="88" spans="1:1" ht="15.75" customHeight="1" x14ac:dyDescent="0.2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CALENDAR</vt:lpstr>
      <vt:lpstr>KANBAN</vt:lpstr>
      <vt:lpstr>Daily Journal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Henry Waters</cp:lastModifiedBy>
  <dcterms:created xsi:type="dcterms:W3CDTF">2023-03-05T17:52:14Z</dcterms:created>
  <dcterms:modified xsi:type="dcterms:W3CDTF">2024-11-19T03:44:06Z</dcterms:modified>
</cp:coreProperties>
</file>