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ptandoven/Desktop/DOWNLOADS/universal-text-unity-main/"/>
    </mc:Choice>
  </mc:AlternateContent>
  <xr:revisionPtr revIDLastSave="0" documentId="8_{E41952E1-40F8-474E-A25B-E449A590CD49}" xr6:coauthVersionLast="47" xr6:coauthVersionMax="47" xr10:uidLastSave="{00000000-0000-0000-0000-000000000000}"/>
  <bookViews>
    <workbookView xWindow="2300" yWindow="11860" windowWidth="15420" windowHeight="9660" xr2:uid="{00000000-000D-0000-FFFF-FFFF00000000}"/>
  </bookViews>
  <sheets>
    <sheet name="TO-DO LIST" sheetId="1" r:id="rId1"/>
    <sheet name="HIDE CALCULATIONS" sheetId="2" state="hidden" r:id="rId2"/>
  </sheets>
  <definedNames>
    <definedName name="TEST">#REF!</definedName>
    <definedName name="Z_297FCC11_B73F_4A77_9AC3_8938F3FD96B8_.wvu.FilterData" localSheetId="0" hidden="1">'TO-DO LIST'!$B$16:$W$44</definedName>
  </definedNames>
  <calcPr calcId="191029"/>
  <customWorkbookViews>
    <customWorkbookView name="Filter 1" guid="{297FCC11-B73F-4A77-9AC3-8938F3FD96B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F6" i="1"/>
  <c r="D6" i="1"/>
  <c r="E6" i="1" l="1"/>
  <c r="J19" i="1" l="1" a="1"/>
  <c r="J19" i="1" s="1"/>
  <c r="J18" i="1" a="1"/>
  <c r="J18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/>
  <c r="J28" i="1" a="1"/>
  <c r="J28" i="1"/>
  <c r="J29" i="1" a="1"/>
  <c r="J29" i="1"/>
  <c r="J30" i="1" a="1"/>
  <c r="J30" i="1" s="1"/>
  <c r="J31" i="1" a="1"/>
  <c r="J31" i="1"/>
  <c r="J32" i="1" a="1"/>
  <c r="J32" i="1"/>
  <c r="J33" i="1" a="1"/>
  <c r="J33" i="1"/>
  <c r="J34" i="1" a="1"/>
  <c r="J34" i="1" s="1"/>
  <c r="J35" i="1" a="1"/>
  <c r="J35" i="1"/>
  <c r="J36" i="1" a="1"/>
  <c r="J36" i="1"/>
  <c r="J37" i="1" a="1"/>
  <c r="J37" i="1"/>
  <c r="J38" i="1" a="1"/>
  <c r="J38" i="1" s="1"/>
  <c r="J39" i="1" a="1"/>
  <c r="J39" i="1"/>
  <c r="J40" i="1" a="1"/>
  <c r="J40" i="1"/>
  <c r="J41" i="1" a="1"/>
  <c r="J41" i="1"/>
  <c r="J42" i="1" a="1"/>
  <c r="J42" i="1" s="1"/>
  <c r="J43" i="1" a="1"/>
  <c r="J43" i="1"/>
  <c r="J44" i="1" a="1"/>
  <c r="J44" i="1"/>
  <c r="J45" i="1" a="1"/>
  <c r="J45" i="1"/>
  <c r="J46" i="1" a="1"/>
  <c r="J46" i="1" s="1"/>
  <c r="J47" i="1" a="1"/>
  <c r="J47" i="1"/>
  <c r="J48" i="1" a="1"/>
  <c r="J48" i="1"/>
  <c r="J49" i="1" a="1"/>
  <c r="J49" i="1"/>
  <c r="J50" i="1" a="1"/>
  <c r="J50" i="1" s="1"/>
  <c r="J51" i="1" a="1"/>
  <c r="J51" i="1"/>
  <c r="J52" i="1" a="1"/>
  <c r="J52" i="1"/>
  <c r="J53" i="1" a="1"/>
  <c r="J53" i="1"/>
  <c r="J54" i="1" a="1"/>
  <c r="J54" i="1" s="1"/>
  <c r="J55" i="1" a="1"/>
  <c r="J55" i="1"/>
  <c r="J56" i="1" a="1"/>
  <c r="J56" i="1"/>
  <c r="J57" i="1" a="1"/>
  <c r="J57" i="1"/>
  <c r="J58" i="1" a="1"/>
  <c r="J58" i="1" s="1"/>
  <c r="J59" i="1" a="1"/>
  <c r="J59" i="1"/>
  <c r="J60" i="1" a="1"/>
  <c r="J60" i="1"/>
  <c r="J61" i="1" a="1"/>
  <c r="J61" i="1"/>
  <c r="J17" i="1" a="1"/>
  <c r="J17" i="1" s="1"/>
  <c r="V8" i="1"/>
  <c r="H6" i="1"/>
  <c r="V6" i="1"/>
  <c r="AC39" i="1" l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38" i="1"/>
  <c r="AC37" i="1"/>
  <c r="AC36" i="1"/>
  <c r="AC35" i="1"/>
  <c r="AC34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17" i="1"/>
  <c r="M59" i="1"/>
  <c r="Z59" i="1" s="1"/>
  <c r="M61" i="1"/>
  <c r="Z61" i="1" s="1"/>
  <c r="M60" i="1"/>
  <c r="AA60" i="1" s="1"/>
  <c r="M58" i="1"/>
  <c r="AA58" i="1" s="1"/>
  <c r="M57" i="1"/>
  <c r="Z57" i="1" s="1"/>
  <c r="M56" i="1"/>
  <c r="AA56" i="1" s="1"/>
  <c r="M55" i="1"/>
  <c r="AB55" i="1" s="1"/>
  <c r="M54" i="1"/>
  <c r="Z54" i="1" s="1"/>
  <c r="M53" i="1"/>
  <c r="Z53" i="1" s="1"/>
  <c r="M52" i="1"/>
  <c r="Z52" i="1" s="1"/>
  <c r="M51" i="1"/>
  <c r="Z51" i="1" s="1"/>
  <c r="M50" i="1"/>
  <c r="AA50" i="1" s="1"/>
  <c r="M49" i="1"/>
  <c r="Z49" i="1" s="1"/>
  <c r="M48" i="1"/>
  <c r="Z48" i="1" s="1"/>
  <c r="M47" i="1"/>
  <c r="AB47" i="1" s="1"/>
  <c r="M46" i="1"/>
  <c r="Z46" i="1" s="1"/>
  <c r="M45" i="1"/>
  <c r="Z45" i="1" s="1"/>
  <c r="M44" i="1"/>
  <c r="Z44" i="1" s="1"/>
  <c r="M43" i="1"/>
  <c r="AA43" i="1" s="1"/>
  <c r="M42" i="1"/>
  <c r="AB42" i="1" s="1"/>
  <c r="M41" i="1"/>
  <c r="AB41" i="1" s="1"/>
  <c r="M40" i="1"/>
  <c r="Z40" i="1" s="1"/>
  <c r="M39" i="1"/>
  <c r="AB39" i="1" s="1"/>
  <c r="M38" i="1"/>
  <c r="AA38" i="1" s="1"/>
  <c r="M37" i="1"/>
  <c r="AB37" i="1" s="1"/>
  <c r="M36" i="1"/>
  <c r="AA36" i="1" s="1"/>
  <c r="M35" i="1"/>
  <c r="AB35" i="1" s="1"/>
  <c r="M34" i="1"/>
  <c r="AB34" i="1" s="1"/>
  <c r="M33" i="1"/>
  <c r="AB33" i="1" s="1"/>
  <c r="M32" i="1"/>
  <c r="AA32" i="1" s="1"/>
  <c r="M31" i="1"/>
  <c r="AB31" i="1" s="1"/>
  <c r="M30" i="1"/>
  <c r="AB30" i="1" s="1"/>
  <c r="M29" i="1"/>
  <c r="Z29" i="1" s="1"/>
  <c r="M28" i="1"/>
  <c r="AB28" i="1" s="1"/>
  <c r="M27" i="1"/>
  <c r="AA27" i="1" s="1"/>
  <c r="M26" i="1"/>
  <c r="AB26" i="1" s="1"/>
  <c r="M25" i="1"/>
  <c r="AB25" i="1" s="1"/>
  <c r="M24" i="1"/>
  <c r="Z24" i="1" s="1"/>
  <c r="M23" i="1"/>
  <c r="AA23" i="1" s="1"/>
  <c r="M22" i="1"/>
  <c r="AB22" i="1" s="1"/>
  <c r="M21" i="1"/>
  <c r="AB21" i="1" s="1"/>
  <c r="M20" i="1"/>
  <c r="Z20" i="1" s="1"/>
  <c r="M19" i="1"/>
  <c r="AB19" i="1" s="1"/>
  <c r="M18" i="1"/>
  <c r="AA18" i="1" s="1"/>
  <c r="J6" i="1"/>
  <c r="I6" i="1"/>
  <c r="M17" i="1"/>
  <c r="AB17" i="1" s="1"/>
  <c r="B15" i="2"/>
  <c r="Q6" i="1" s="1"/>
  <c r="B14" i="2"/>
  <c r="Q9" i="1" s="1"/>
  <c r="B13" i="2"/>
  <c r="Q12" i="1" s="1"/>
  <c r="E3" i="2" l="1"/>
  <c r="S12" i="1"/>
  <c r="S6" i="1"/>
  <c r="S9" i="1"/>
  <c r="AA55" i="1"/>
  <c r="AB54" i="1"/>
  <c r="AA53" i="1"/>
  <c r="AA61" i="1"/>
  <c r="AB50" i="1"/>
  <c r="AB60" i="1"/>
  <c r="AA49" i="1"/>
  <c r="Z60" i="1"/>
  <c r="AA47" i="1"/>
  <c r="AB58" i="1"/>
  <c r="AB46" i="1"/>
  <c r="AA57" i="1"/>
  <c r="AA45" i="1"/>
  <c r="Z58" i="1"/>
  <c r="AB52" i="1"/>
  <c r="Z50" i="1"/>
  <c r="AB57" i="1"/>
  <c r="Z55" i="1"/>
  <c r="AA52" i="1"/>
  <c r="AB49" i="1"/>
  <c r="Z47" i="1"/>
  <c r="AB59" i="1"/>
  <c r="AA54" i="1"/>
  <c r="AB51" i="1"/>
  <c r="AA46" i="1"/>
  <c r="AA59" i="1"/>
  <c r="AB56" i="1"/>
  <c r="AA51" i="1"/>
  <c r="AB48" i="1"/>
  <c r="Z56" i="1"/>
  <c r="AB61" i="1"/>
  <c r="AB53" i="1"/>
  <c r="AA48" i="1"/>
  <c r="AB45" i="1"/>
  <c r="AB44" i="1"/>
  <c r="AA44" i="1"/>
  <c r="AB36" i="1"/>
  <c r="AB23" i="1"/>
  <c r="AA29" i="1"/>
  <c r="AB24" i="1"/>
  <c r="AB20" i="1"/>
  <c r="AA20" i="1"/>
  <c r="Z26" i="1"/>
  <c r="AA21" i="1"/>
  <c r="Z33" i="1"/>
  <c r="AA33" i="1"/>
  <c r="Z17" i="1"/>
  <c r="AB27" i="1"/>
  <c r="AA24" i="1"/>
  <c r="Z21" i="1"/>
  <c r="AB38" i="1"/>
  <c r="AA17" i="1"/>
  <c r="Z31" i="1"/>
  <c r="Z42" i="1"/>
  <c r="Z28" i="1"/>
  <c r="Z39" i="1"/>
  <c r="AA42" i="1"/>
  <c r="Z37" i="1"/>
  <c r="Z35" i="1"/>
  <c r="Z19" i="1"/>
  <c r="AB32" i="1"/>
  <c r="AA40" i="1"/>
  <c r="AB43" i="1"/>
  <c r="Z23" i="1"/>
  <c r="AA26" i="1"/>
  <c r="AB29" i="1"/>
  <c r="Z36" i="1"/>
  <c r="AB40" i="1"/>
  <c r="Z30" i="1"/>
  <c r="Z41" i="1"/>
  <c r="Z27" i="1"/>
  <c r="AA30" i="1"/>
  <c r="Z38" i="1"/>
  <c r="AA41" i="1"/>
  <c r="AB18" i="1"/>
  <c r="AA31" i="1"/>
  <c r="Z18" i="1"/>
  <c r="Z25" i="1"/>
  <c r="AA28" i="1"/>
  <c r="AA39" i="1"/>
  <c r="Z22" i="1"/>
  <c r="AA25" i="1"/>
  <c r="AA37" i="1"/>
  <c r="AA22" i="1"/>
  <c r="Z34" i="1"/>
  <c r="AA35" i="1"/>
  <c r="AA19" i="1"/>
  <c r="Z32" i="1"/>
  <c r="AA34" i="1"/>
  <c r="Z43" i="1"/>
  <c r="M9" i="1" l="1"/>
  <c r="M6" i="1"/>
  <c r="M12" i="1" l="1"/>
  <c r="O6" i="1" s="1"/>
  <c r="B9" i="2"/>
  <c r="B10" i="2"/>
  <c r="B5" i="2"/>
  <c r="B2" i="2"/>
  <c r="B3" i="2"/>
  <c r="E2" i="2"/>
  <c r="B4" i="2"/>
  <c r="B6" i="2"/>
  <c r="O9" i="1" l="1"/>
  <c r="O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<sst xmlns="http://schemas.openxmlformats.org/spreadsheetml/2006/main" count="77" uniqueCount="55">
  <si>
    <t>OVERVIEW</t>
  </si>
  <si>
    <t>URGENCY</t>
  </si>
  <si>
    <t>PRIORITY</t>
  </si>
  <si>
    <t>INFO SECTION</t>
  </si>
  <si>
    <t>HIGH</t>
  </si>
  <si>
    <t>OPEN</t>
  </si>
  <si>
    <t>DONE</t>
  </si>
  <si>
    <t>PROGRESSING</t>
  </si>
  <si>
    <t>CANCELLED</t>
  </si>
  <si>
    <t>MID</t>
  </si>
  <si>
    <t>Achievement</t>
  </si>
  <si>
    <t>LOW</t>
  </si>
  <si>
    <t>PRIO</t>
  </si>
  <si>
    <t>COMMENT</t>
  </si>
  <si>
    <t>HIDE (BELOW 0)</t>
  </si>
  <si>
    <t>HIDE (COUNT has days)</t>
  </si>
  <si>
    <t>HIDE (CRITICAL DAYS)</t>
  </si>
  <si>
    <t>COUNT STATUS</t>
  </si>
  <si>
    <t>IN_PROGRESS</t>
  </si>
  <si>
    <t>ON_HOLD</t>
  </si>
  <si>
    <t>OPEN vs. DONE</t>
  </si>
  <si>
    <t>CHECKED</t>
  </si>
  <si>
    <t>PROGRESS BAR</t>
  </si>
  <si>
    <t>OPEN (incl. Progressing)</t>
  </si>
  <si>
    <t>MSE 100 TIME MANAGEMENT DASHBOARD</t>
  </si>
  <si>
    <t>TO-DO</t>
  </si>
  <si>
    <t>Lin alg</t>
  </si>
  <si>
    <t>Task</t>
  </si>
  <si>
    <t>Priority</t>
  </si>
  <si>
    <t>Status (Done or not)</t>
  </si>
  <si>
    <t>Deadline</t>
  </si>
  <si>
    <t>Overdue</t>
  </si>
  <si>
    <t>Not Urgent</t>
  </si>
  <si>
    <t>Urgent</t>
  </si>
  <si>
    <t>Medium</t>
  </si>
  <si>
    <t>High</t>
  </si>
  <si>
    <t>Low</t>
  </si>
  <si>
    <t>Most Latest Deadline</t>
  </si>
  <si>
    <t>Critical Days</t>
  </si>
  <si>
    <t>Status</t>
  </si>
  <si>
    <t>In completion</t>
  </si>
  <si>
    <t>Paused Assignments</t>
  </si>
  <si>
    <t>Cancelled</t>
  </si>
  <si>
    <t>Today's Date</t>
  </si>
  <si>
    <t>calc tutorial</t>
  </si>
  <si>
    <t>chem tutorial</t>
  </si>
  <si>
    <t>CS assignment</t>
  </si>
  <si>
    <t>CS Quiz</t>
  </si>
  <si>
    <t>Individual Term Project</t>
  </si>
  <si>
    <t>(How many days until a task become urgent, rather than not urgent</t>
  </si>
  <si>
    <t>Group Term Project Milestone 2</t>
  </si>
  <si>
    <t>Group Term Project Milestone 3</t>
  </si>
  <si>
    <t>Calc tutorial 1</t>
  </si>
  <si>
    <t>Physics course tutorial 1</t>
  </si>
  <si>
    <t>Days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</si>
</sst>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yyyy\-mm\-dd"/>
    <numFmt numFmtId="166" formatCode="yyyy\-mm\-dd;@"/>
  </numFmts>
  <fonts count="40" x14ac:knownFonts="1">
    <font>
      <sz val="10"/>
      <color rgb="FF000000"/>
      <name val="Arial"/>
      <scheme val="minor"/>
    </font>
    <font>
      <sz val="10"/>
      <color theme="1"/>
      <name val="Roboto"/>
    </font>
    <font>
      <b/>
      <sz val="14"/>
      <color rgb="FFFFFFFF"/>
      <name val="Roboto"/>
    </font>
    <font>
      <b/>
      <sz val="14"/>
      <color theme="1"/>
      <name val="Roboto"/>
    </font>
    <font>
      <b/>
      <sz val="10"/>
      <color theme="1"/>
      <name val="Roboto"/>
    </font>
    <font>
      <sz val="20"/>
      <color theme="1"/>
      <name val="Roboto"/>
    </font>
    <font>
      <sz val="10"/>
      <name val="Arial"/>
      <family val="2"/>
    </font>
    <font>
      <b/>
      <sz val="12"/>
      <color theme="1"/>
      <name val="Roboto"/>
    </font>
    <font>
      <b/>
      <sz val="10"/>
      <color rgb="FFF4EEED"/>
      <name val="Roboto"/>
    </font>
    <font>
      <b/>
      <sz val="18"/>
      <color rgb="FF000000"/>
      <name val="Roboto"/>
    </font>
    <font>
      <sz val="11"/>
      <color rgb="FF000000"/>
      <name val="Roboto"/>
    </font>
    <font>
      <b/>
      <sz val="11"/>
      <color rgb="FF999B84"/>
      <name val="Roboto"/>
    </font>
    <font>
      <sz val="10"/>
      <color theme="1"/>
      <name val="Arial"/>
      <family val="2"/>
      <scheme val="minor"/>
    </font>
    <font>
      <b/>
      <sz val="10"/>
      <color rgb="FFFFFFFF"/>
      <name val="Roboto"/>
    </font>
    <font>
      <sz val="11"/>
      <color theme="1"/>
      <name val="Roboto"/>
    </font>
    <font>
      <sz val="11"/>
      <color rgb="FF999B84"/>
      <name val="Roboto"/>
    </font>
    <font>
      <b/>
      <sz val="11"/>
      <color theme="1"/>
      <name val="Roboto"/>
    </font>
    <font>
      <b/>
      <sz val="10"/>
      <color theme="1"/>
      <name val="Arial"/>
      <family val="2"/>
      <scheme val="minor"/>
    </font>
    <font>
      <sz val="11"/>
      <color rgb="FF000000"/>
      <name val="Inconsolata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20"/>
      <color theme="1"/>
      <name val="Roboto"/>
    </font>
    <font>
      <b/>
      <sz val="10"/>
      <color theme="1" tint="0.34998626667073579"/>
      <name val="Roboto"/>
    </font>
    <font>
      <sz val="10"/>
      <color theme="1" tint="0.34998626667073579"/>
      <name val="Arial"/>
      <family val="2"/>
    </font>
    <font>
      <sz val="20"/>
      <color theme="1" tint="0.249977111117893"/>
      <name val="Roboto"/>
    </font>
    <font>
      <sz val="10"/>
      <color theme="1" tint="0.249977111117893"/>
      <name val="Roboto"/>
    </font>
    <font>
      <b/>
      <sz val="14"/>
      <color theme="1" tint="0.249977111117893"/>
      <name val="Roboto"/>
    </font>
    <font>
      <sz val="10"/>
      <color theme="1" tint="0.249977111117893"/>
      <name val="Arial"/>
      <family val="2"/>
    </font>
    <font>
      <b/>
      <sz val="18"/>
      <color theme="1" tint="0.249977111117893"/>
      <name val="Roboto"/>
    </font>
    <font>
      <sz val="12"/>
      <color theme="1" tint="0.249977111117893"/>
      <name val="Roboto"/>
    </font>
    <font>
      <sz val="10"/>
      <color theme="1" tint="0.249977111117893"/>
      <name val="Arial"/>
      <family val="2"/>
      <scheme val="minor"/>
    </font>
    <font>
      <b/>
      <sz val="12"/>
      <color theme="1" tint="0.249977111117893"/>
      <name val="Roboto"/>
    </font>
    <font>
      <b/>
      <sz val="26"/>
      <color theme="1" tint="0.249977111117893"/>
      <name val="Roboto"/>
    </font>
    <font>
      <sz val="26"/>
      <color theme="1" tint="0.249977111117893"/>
      <name val="Roboto"/>
    </font>
    <font>
      <b/>
      <sz val="10"/>
      <color theme="1" tint="0.249977111117893"/>
      <name val="Roboto"/>
    </font>
    <font>
      <sz val="11"/>
      <color theme="1" tint="0.249977111117893"/>
      <name val="Roboto"/>
    </font>
    <font>
      <b/>
      <sz val="11"/>
      <color theme="1" tint="0.249977111117893"/>
      <name val="Roboto"/>
    </font>
    <font>
      <b/>
      <sz val="9"/>
      <color theme="1" tint="0.249977111117893"/>
      <name val="Roboto"/>
    </font>
    <font>
      <sz val="8"/>
      <color theme="1" tint="0.249977111117893"/>
      <name val="Roboto"/>
    </font>
    <font>
      <b/>
      <sz val="6"/>
      <color theme="1" tint="0.249977111117893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CBCE"/>
        <bgColor rgb="FFBFCBCE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rgb="FFDDB7AB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249977111117893"/>
        <bgColor rgb="FF999B84"/>
      </patternFill>
    </fill>
    <fill>
      <patternFill patternType="solid">
        <fgColor theme="0" tint="-4.9989318521683403E-2"/>
        <bgColor rgb="FFF8E5E5"/>
      </patternFill>
    </fill>
    <fill>
      <patternFill patternType="solid">
        <fgColor theme="0" tint="-4.9989318521683403E-2"/>
        <bgColor rgb="FF999B8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D9D1"/>
      </patternFill>
    </fill>
  </fills>
  <borders count="34">
    <border>
      <left/>
      <right/>
      <top/>
      <bottom/>
      <diagonal/>
    </border>
    <border>
      <left style="thick">
        <color rgb="FFBFCBCE"/>
      </left>
      <right/>
      <top style="thick">
        <color rgb="FFBFCBCE"/>
      </top>
      <bottom/>
      <diagonal/>
    </border>
    <border>
      <left/>
      <right/>
      <top style="thick">
        <color rgb="FFBFCBCE"/>
      </top>
      <bottom/>
      <diagonal/>
    </border>
    <border>
      <left/>
      <right style="thick">
        <color rgb="FFBFCBCE"/>
      </right>
      <top style="thick">
        <color rgb="FFBFCBCE"/>
      </top>
      <bottom/>
      <diagonal/>
    </border>
    <border>
      <left style="thick">
        <color rgb="FFBFCBCE"/>
      </left>
      <right/>
      <top/>
      <bottom/>
      <diagonal/>
    </border>
    <border>
      <left/>
      <right style="thick">
        <color rgb="FFBFCBCE"/>
      </right>
      <top/>
      <bottom/>
      <diagonal/>
    </border>
    <border>
      <left style="thick">
        <color rgb="FFBFCBCE"/>
      </left>
      <right/>
      <top/>
      <bottom style="thick">
        <color rgb="FFBFCBCE"/>
      </bottom>
      <diagonal/>
    </border>
    <border>
      <left/>
      <right/>
      <top/>
      <bottom style="thick">
        <color rgb="FFBFCBCE"/>
      </bottom>
      <diagonal/>
    </border>
    <border>
      <left/>
      <right style="thick">
        <color rgb="FFBFCBCE"/>
      </right>
      <top/>
      <bottom style="thick">
        <color rgb="FFBFCBCE"/>
      </bottom>
      <diagonal/>
    </border>
    <border>
      <left style="thick">
        <color rgb="FFBFCBCE"/>
      </left>
      <right/>
      <top style="thick">
        <color rgb="FFBFCBCE"/>
      </top>
      <bottom style="thick">
        <color rgb="FFBFCBCE"/>
      </bottom>
      <diagonal/>
    </border>
    <border>
      <left/>
      <right/>
      <top style="thick">
        <color rgb="FFBFCBCE"/>
      </top>
      <bottom style="thick">
        <color rgb="FFBFCBCE"/>
      </bottom>
      <diagonal/>
    </border>
    <border>
      <left/>
      <right style="thick">
        <color rgb="FFBFCBCE"/>
      </right>
      <top style="thick">
        <color rgb="FFBFCBCE"/>
      </top>
      <bottom style="thick">
        <color rgb="FFBFCBCE"/>
      </bottom>
      <diagonal/>
    </border>
    <border>
      <left style="thick">
        <color rgb="FFBFCBCE"/>
      </left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/>
      <right style="thick">
        <color rgb="FFBFCBCE"/>
      </right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ck">
        <color rgb="FFBFCBCE"/>
      </bottom>
      <diagonal/>
    </border>
    <border>
      <left style="thin">
        <color rgb="FFEFEFEF"/>
      </left>
      <right/>
      <top style="thin">
        <color rgb="FFEFEFEF"/>
      </top>
      <bottom style="thick">
        <color rgb="FFBFCBCE"/>
      </bottom>
      <diagonal/>
    </border>
    <border>
      <left/>
      <right/>
      <top style="thin">
        <color rgb="FFEFEFEF"/>
      </top>
      <bottom style="thick">
        <color rgb="FFBFCBCE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ck">
        <color rgb="FFBFCBCE"/>
      </bottom>
      <diagonal/>
    </border>
    <border>
      <left/>
      <right style="thick">
        <color rgb="FFBFCBCE"/>
      </right>
      <top style="thin">
        <color rgb="FFEFEFEF"/>
      </top>
      <bottom style="thick">
        <color rgb="FFBFCBCE"/>
      </bottom>
      <diagonal/>
    </border>
    <border>
      <left style="thin">
        <color rgb="FFEFEFEF"/>
      </left>
      <right/>
      <top style="thick">
        <color rgb="FFBFCBCE"/>
      </top>
      <bottom style="thin">
        <color rgb="FFEFEFEF"/>
      </bottom>
      <diagonal/>
    </border>
    <border>
      <left/>
      <right style="thin">
        <color rgb="FFEFEFEF"/>
      </right>
      <top style="thick">
        <color rgb="FFBFCBCE"/>
      </top>
      <bottom style="thin">
        <color rgb="FFEFEFE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BFCBCE"/>
      </top>
      <bottom style="thin">
        <color rgb="FFEFEFEF"/>
      </bottom>
      <diagonal/>
    </border>
    <border>
      <left/>
      <right style="thick">
        <color rgb="FFBFCBCE"/>
      </right>
      <top style="thick">
        <color rgb="FFBFCBCE"/>
      </top>
      <bottom style="thin">
        <color rgb="FFEFEFEF"/>
      </bottom>
      <diagonal/>
    </border>
  </borders>
  <cellStyleXfs count="4">
    <xf numFmtId="0" fontId="0" fillId="0" borderId="0"/>
    <xf numFmtId="9" fontId="19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Alignment="1">
      <alignment horizontal="center"/>
    </xf>
    <xf numFmtId="0" fontId="4" fillId="0" borderId="4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/>
    <xf numFmtId="0" fontId="1" fillId="0" borderId="5" xfId="0" applyFont="1" applyBorder="1"/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4" fillId="2" borderId="0" xfId="0" applyFont="1" applyFill="1"/>
    <xf numFmtId="0" fontId="15" fillId="2" borderId="12" xfId="0" applyFont="1" applyFill="1" applyBorder="1"/>
    <xf numFmtId="0" fontId="15" fillId="2" borderId="16" xfId="0" applyFont="1" applyFill="1" applyBorder="1"/>
    <xf numFmtId="165" fontId="15" fillId="2" borderId="16" xfId="0" applyNumberFormat="1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4" fillId="0" borderId="0" xfId="0" applyFont="1"/>
    <xf numFmtId="0" fontId="14" fillId="2" borderId="0" xfId="0" applyFont="1" applyFill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4" fillId="2" borderId="16" xfId="0" applyFont="1" applyFill="1" applyBorder="1"/>
    <xf numFmtId="0" fontId="16" fillId="2" borderId="16" xfId="0" applyFont="1" applyFill="1" applyBorder="1" applyAlignment="1">
      <alignment horizontal="center"/>
    </xf>
    <xf numFmtId="0" fontId="14" fillId="2" borderId="25" xfId="0" applyFont="1" applyFill="1" applyBorder="1"/>
    <xf numFmtId="0" fontId="16" fillId="2" borderId="25" xfId="0" applyFont="1" applyFill="1" applyBorder="1" applyAlignment="1">
      <alignment horizontal="center"/>
    </xf>
    <xf numFmtId="0" fontId="17" fillId="0" borderId="0" xfId="0" applyFont="1"/>
    <xf numFmtId="0" fontId="18" fillId="2" borderId="0" xfId="0" applyFont="1" applyFill="1"/>
    <xf numFmtId="0" fontId="8" fillId="0" borderId="9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4" fillId="0" borderId="0" xfId="0" applyFont="1" applyAlignment="1">
      <alignment horizontal="center" vertical="center"/>
    </xf>
    <xf numFmtId="0" fontId="25" fillId="0" borderId="0" xfId="0" applyFont="1"/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2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8" fillId="0" borderId="0" xfId="0" applyFont="1" applyAlignment="1">
      <alignment horizontal="left"/>
    </xf>
    <xf numFmtId="9" fontId="28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center" vertical="center"/>
    </xf>
    <xf numFmtId="0" fontId="34" fillId="7" borderId="29" xfId="0" applyFont="1" applyFill="1" applyBorder="1"/>
    <xf numFmtId="0" fontId="29" fillId="0" borderId="0" xfId="0" applyFont="1"/>
    <xf numFmtId="0" fontId="31" fillId="2" borderId="0" xfId="0" applyFont="1" applyFill="1"/>
    <xf numFmtId="0" fontId="34" fillId="2" borderId="0" xfId="0" applyFont="1" applyFill="1"/>
    <xf numFmtId="0" fontId="35" fillId="0" borderId="0" xfId="0" applyFont="1"/>
    <xf numFmtId="0" fontId="36" fillId="0" borderId="0" xfId="0" applyFont="1" applyAlignment="1">
      <alignment horizontal="center"/>
    </xf>
    <xf numFmtId="0" fontId="36" fillId="0" borderId="0" xfId="0" applyFont="1" applyAlignment="1">
      <alignment horizontal="center" vertical="top"/>
    </xf>
    <xf numFmtId="0" fontId="37" fillId="0" borderId="0" xfId="0" applyFont="1" applyAlignment="1">
      <alignment horizontal="center"/>
    </xf>
    <xf numFmtId="0" fontId="38" fillId="2" borderId="0" xfId="0" applyFont="1" applyFill="1" applyAlignment="1">
      <alignment vertical="top"/>
    </xf>
    <xf numFmtId="0" fontId="39" fillId="2" borderId="0" xfId="0" applyFont="1" applyFill="1" applyAlignment="1">
      <alignment horizontal="center" vertical="top"/>
    </xf>
    <xf numFmtId="0" fontId="35" fillId="2" borderId="0" xfId="0" applyFont="1" applyFill="1"/>
    <xf numFmtId="0" fontId="31" fillId="0" borderId="0" xfId="0" applyFont="1" applyAlignment="1">
      <alignment vertical="center"/>
    </xf>
    <xf numFmtId="0" fontId="31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34" fillId="0" borderId="29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9" fontId="26" fillId="2" borderId="0" xfId="0" applyNumberFormat="1" applyFont="1" applyFill="1" applyAlignment="1">
      <alignment horizontal="center" vertical="top"/>
    </xf>
    <xf numFmtId="0" fontId="29" fillId="0" borderId="0" xfId="0" applyFont="1" applyAlignment="1">
      <alignment horizontal="left" vertical="top"/>
    </xf>
    <xf numFmtId="9" fontId="31" fillId="8" borderId="29" xfId="1" applyFont="1" applyFill="1" applyBorder="1"/>
    <xf numFmtId="0" fontId="31" fillId="9" borderId="29" xfId="0" applyFont="1" applyFill="1" applyBorder="1" applyAlignment="1">
      <alignment horizontal="center" vertical="center"/>
    </xf>
    <xf numFmtId="0" fontId="31" fillId="10" borderId="29" xfId="0" applyFont="1" applyFill="1" applyBorder="1" applyAlignment="1">
      <alignment horizontal="center" vertical="center"/>
    </xf>
    <xf numFmtId="0" fontId="34" fillId="9" borderId="29" xfId="0" applyFont="1" applyFill="1" applyBorder="1"/>
    <xf numFmtId="164" fontId="34" fillId="11" borderId="29" xfId="0" applyNumberFormat="1" applyFont="1" applyFill="1" applyBorder="1" applyAlignment="1">
      <alignment horizontal="center" vertical="center"/>
    </xf>
    <xf numFmtId="165" fontId="15" fillId="2" borderId="14" xfId="0" applyNumberFormat="1" applyFont="1" applyFill="1" applyBorder="1" applyAlignment="1">
      <alignment horizontal="center"/>
    </xf>
    <xf numFmtId="0" fontId="6" fillId="0" borderId="13" xfId="0" applyFont="1" applyBorder="1"/>
    <xf numFmtId="0" fontId="15" fillId="2" borderId="14" xfId="0" applyFont="1" applyFill="1" applyBorder="1"/>
    <xf numFmtId="0" fontId="15" fillId="2" borderId="12" xfId="0" applyFont="1" applyFill="1" applyBorder="1"/>
    <xf numFmtId="0" fontId="6" fillId="0" borderId="15" xfId="0" applyFont="1" applyBorder="1"/>
    <xf numFmtId="0" fontId="14" fillId="2" borderId="23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14" xfId="0" applyFont="1" applyFill="1" applyBorder="1"/>
    <xf numFmtId="0" fontId="14" fillId="2" borderId="24" xfId="0" applyFont="1" applyFill="1" applyBorder="1" applyAlignment="1">
      <alignment horizontal="center"/>
    </xf>
    <xf numFmtId="0" fontId="6" fillId="0" borderId="22" xfId="0" applyFont="1" applyBorder="1"/>
    <xf numFmtId="165" fontId="14" fillId="2" borderId="14" xfId="0" applyNumberFormat="1" applyFont="1" applyFill="1" applyBorder="1" applyAlignment="1">
      <alignment horizontal="center"/>
    </xf>
    <xf numFmtId="165" fontId="14" fillId="2" borderId="23" xfId="0" applyNumberFormat="1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/>
    <xf numFmtId="0" fontId="31" fillId="0" borderId="0" xfId="0" applyFont="1"/>
    <xf numFmtId="0" fontId="30" fillId="0" borderId="0" xfId="0" applyFont="1"/>
    <xf numFmtId="0" fontId="36" fillId="0" borderId="0" xfId="0" applyFont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25" fillId="0" borderId="0" xfId="0" applyFont="1"/>
    <xf numFmtId="0" fontId="22" fillId="0" borderId="10" xfId="0" applyFont="1" applyBorder="1" applyAlignment="1">
      <alignment horizontal="left"/>
    </xf>
    <xf numFmtId="0" fontId="23" fillId="0" borderId="10" xfId="0" applyFont="1" applyBorder="1"/>
    <xf numFmtId="0" fontId="1" fillId="2" borderId="0" xfId="0" applyFont="1" applyFill="1"/>
    <xf numFmtId="0" fontId="10" fillId="2" borderId="0" xfId="0" applyFont="1" applyFill="1"/>
    <xf numFmtId="0" fontId="21" fillId="5" borderId="0" xfId="0" applyFont="1" applyFill="1" applyAlignment="1">
      <alignment horizontal="center" vertical="center"/>
    </xf>
    <xf numFmtId="0" fontId="12" fillId="6" borderId="0" xfId="0" applyFont="1" applyFill="1"/>
    <xf numFmtId="0" fontId="4" fillId="0" borderId="4" xfId="0" applyFont="1" applyBorder="1" applyAlignment="1">
      <alignment vertical="center"/>
    </xf>
    <xf numFmtId="0" fontId="6" fillId="0" borderId="4" xfId="0" applyFont="1" applyBorder="1"/>
    <xf numFmtId="0" fontId="26" fillId="0" borderId="0" xfId="0" applyFont="1" applyAlignment="1">
      <alignment horizontal="left" vertical="center"/>
    </xf>
    <xf numFmtId="0" fontId="27" fillId="0" borderId="0" xfId="0" applyFont="1"/>
    <xf numFmtId="0" fontId="32" fillId="0" borderId="0" xfId="0" applyFont="1" applyAlignment="1">
      <alignment horizontal="center"/>
    </xf>
    <xf numFmtId="0" fontId="15" fillId="2" borderId="17" xfId="0" applyFont="1" applyFill="1" applyBorder="1"/>
    <xf numFmtId="0" fontId="6" fillId="0" borderId="20" xfId="0" applyFont="1" applyBorder="1"/>
    <xf numFmtId="0" fontId="15" fillId="0" borderId="14" xfId="0" applyFont="1" applyBorder="1"/>
    <xf numFmtId="0" fontId="6" fillId="0" borderId="18" xfId="0" applyFont="1" applyBorder="1"/>
    <xf numFmtId="165" fontId="15" fillId="2" borderId="17" xfId="0" applyNumberFormat="1" applyFont="1" applyFill="1" applyBorder="1" applyAlignment="1">
      <alignment horizontal="center"/>
    </xf>
    <xf numFmtId="0" fontId="15" fillId="4" borderId="14" xfId="0" applyFont="1" applyFill="1" applyBorder="1"/>
    <xf numFmtId="166" fontId="15" fillId="2" borderId="27" xfId="0" applyNumberFormat="1" applyFont="1" applyFill="1" applyBorder="1" applyAlignment="1">
      <alignment horizontal="center"/>
    </xf>
    <xf numFmtId="166" fontId="15" fillId="2" borderId="28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15" fillId="2" borderId="15" xfId="0" applyFont="1" applyFill="1" applyBorder="1"/>
    <xf numFmtId="165" fontId="15" fillId="2" borderId="13" xfId="0" applyNumberFormat="1" applyFont="1" applyFill="1" applyBorder="1" applyAlignment="1">
      <alignment horizontal="center"/>
    </xf>
    <xf numFmtId="0" fontId="26" fillId="0" borderId="30" xfId="0" applyFont="1" applyBorder="1" applyAlignment="1">
      <alignment horizontal="left" vertical="center"/>
    </xf>
    <xf numFmtId="0" fontId="24" fillId="0" borderId="30" xfId="0" applyFont="1" applyBorder="1" applyAlignment="1">
      <alignment horizontal="center" vertical="center"/>
    </xf>
    <xf numFmtId="0" fontId="33" fillId="2" borderId="30" xfId="0" applyFont="1" applyFill="1" applyBorder="1" applyAlignment="1">
      <alignment horizontal="center" vertical="center"/>
    </xf>
    <xf numFmtId="9" fontId="26" fillId="0" borderId="30" xfId="0" applyNumberFormat="1" applyFont="1" applyBorder="1" applyAlignment="1">
      <alignment horizontal="left" vertical="center"/>
    </xf>
    <xf numFmtId="9" fontId="26" fillId="2" borderId="30" xfId="0" applyNumberFormat="1" applyFont="1" applyFill="1" applyBorder="1" applyAlignment="1">
      <alignment horizontal="left" vertical="center"/>
    </xf>
    <xf numFmtId="0" fontId="24" fillId="2" borderId="30" xfId="0" applyFont="1" applyFill="1" applyBorder="1" applyAlignment="1">
      <alignment horizontal="center" vertical="center"/>
    </xf>
    <xf numFmtId="0" fontId="34" fillId="0" borderId="31" xfId="0" applyFont="1" applyBorder="1" applyAlignment="1">
      <alignment wrapText="1"/>
    </xf>
    <xf numFmtId="0" fontId="34" fillId="0" borderId="0" xfId="0" applyFont="1" applyBorder="1" applyAlignment="1">
      <alignment wrapText="1"/>
    </xf>
    <xf numFmtId="0" fontId="22" fillId="0" borderId="10" xfId="0" applyFont="1" applyBorder="1" applyAlignment="1"/>
    <xf numFmtId="0" fontId="22" fillId="0" borderId="11" xfId="0" applyFont="1" applyBorder="1" applyAlignment="1"/>
    <xf numFmtId="0" fontId="15" fillId="2" borderId="14" xfId="0" applyFont="1" applyFill="1" applyBorder="1" applyAlignment="1"/>
    <xf numFmtId="0" fontId="15" fillId="2" borderId="27" xfId="0" applyFont="1" applyFill="1" applyBorder="1" applyAlignment="1"/>
    <xf numFmtId="0" fontId="15" fillId="2" borderId="32" xfId="0" applyFont="1" applyFill="1" applyBorder="1" applyAlignment="1"/>
    <xf numFmtId="0" fontId="15" fillId="2" borderId="33" xfId="0" applyFont="1" applyFill="1" applyBorder="1" applyAlignment="1"/>
    <xf numFmtId="0" fontId="15" fillId="2" borderId="15" xfId="0" applyFont="1" applyFill="1" applyBorder="1" applyAlignment="1"/>
    <xf numFmtId="0" fontId="15" fillId="2" borderId="19" xfId="0" applyFont="1" applyFill="1" applyBorder="1" applyAlignment="1"/>
    <xf numFmtId="0" fontId="14" fillId="2" borderId="14" xfId="0" applyFont="1" applyFill="1" applyBorder="1" applyAlignment="1"/>
    <xf numFmtId="0" fontId="14" fillId="2" borderId="15" xfId="0" applyFont="1" applyFill="1" applyBorder="1" applyAlignment="1"/>
    <xf numFmtId="0" fontId="14" fillId="2" borderId="19" xfId="0" applyFont="1" applyFill="1" applyBorder="1" applyAlignment="1"/>
    <xf numFmtId="0" fontId="14" fillId="2" borderId="23" xfId="0" applyFont="1" applyFill="1" applyBorder="1" applyAlignment="1"/>
    <xf numFmtId="0" fontId="14" fillId="2" borderId="24" xfId="0" applyFont="1" applyFill="1" applyBorder="1" applyAlignment="1"/>
    <xf numFmtId="0" fontId="14" fillId="2" borderId="26" xfId="0" applyFont="1" applyFill="1" applyBorder="1" applyAlignment="1"/>
    <xf numFmtId="0" fontId="32" fillId="0" borderId="0" xfId="0" applyFont="1" applyAlignment="1"/>
    <xf numFmtId="0" fontId="30" fillId="0" borderId="0" xfId="0" applyFont="1" applyAlignment="1"/>
    <xf numFmtId="0" fontId="32" fillId="0" borderId="0" xfId="0" applyFont="1" applyAlignment="1">
      <alignment horizontal="center" vertical="center"/>
    </xf>
  </cellXfs>
  <cellStyles count="4">
    <cellStyle name="Hyperlink 2" xfId="3" xr:uid="{AB74DA23-B3D5-482A-B098-0DA43B54C3E7}"/>
    <cellStyle name="Normal" xfId="0" builtinId="0"/>
    <cellStyle name="Normal 2" xfId="2" xr:uid="{BB76789B-7B9E-4571-A168-08D984CFDEE5}"/>
    <cellStyle name="Percent" xfId="1" builtinId="5"/>
  </cellStyles>
  <dxfs count="47">
    <dxf>
      <fill>
        <patternFill patternType="solid">
          <fgColor rgb="FFB7E1CD"/>
          <bgColor rgb="FFB7E1C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  <dxf>
      <font>
        <strike/>
      </font>
      <fill>
        <patternFill>
          <bgColor rgb="FFF4EEED"/>
        </patternFill>
      </fill>
    </dxf>
    <dxf>
      <font>
        <strike/>
        <color rgb="FF999B84"/>
      </font>
      <fill>
        <patternFill patternType="solid">
          <fgColor rgb="FFF4EEED"/>
          <bgColor rgb="FFF4EEED"/>
        </patternFill>
      </fill>
    </dxf>
  </dxfs>
  <tableStyles count="0" defaultTableStyle="TableStyleMedium2" defaultPivotStyle="PivotStyleLight16"/>
  <colors>
    <mruColors>
      <color rgb="FFF4EEED"/>
      <color rgb="FFDDB7AB"/>
      <color rgb="FF999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20736225648381E-2"/>
          <c:y val="9.9515931679777764E-2"/>
          <c:w val="0.92900723916647243"/>
          <c:h val="0.772809380807520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('TO-DO LIST'!$H$6,'TO-DO LIST'!$I$6,'TO-DO LIST'!$J$6:$K$6)</c15:sqref>
                  </c15:fullRef>
                </c:ext>
              </c:extLst>
              <c:f>('TO-DO LIST'!$H$6,'TO-DO LIST'!$I$6,'TO-DO LIST'!$J$6)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5-4CE7-A541-40294D54228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('TO-DO LIST'!$H$8,'TO-DO LIST'!$I$8,'TO-DO LIST'!$J$8:$K$8)</c15:sqref>
                  </c15:fullRef>
                </c:ext>
              </c:extLst>
              <c:f>('TO-DO LIST'!$H$8,'TO-DO LIST'!$I$8,'TO-DO LIST'!$J$8)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5-4CE7-A541-40294D5422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247040"/>
        <c:axId val="22474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('TO-DO LIST'!$H$7,'TO-DO LIST'!$I$7,'TO-DO LIST'!$J$7:$K$7)</c15:sqref>
                        </c15:fullRef>
                        <c15:formulaRef>
                          <c15:sqref>('TO-DO LIST'!$H$7,'TO-DO LIST'!$I$7,'TO-DO LIST'!$J$7)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5D5-4CE7-A541-40294D542283}"/>
                  </c:ext>
                </c:extLst>
              </c15:ser>
            </c15:filteredBarSeries>
          </c:ext>
        </c:extLst>
      </c:barChart>
      <c:catAx>
        <c:axId val="224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456"/>
        <c:crosses val="autoZero"/>
        <c:auto val="1"/>
        <c:lblAlgn val="ctr"/>
        <c:lblOffset val="100"/>
        <c:noMultiLvlLbl val="0"/>
      </c:catAx>
      <c:valAx>
        <c:axId val="2247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24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00288425423261E-3"/>
          <c:y val="1.2982017987060361E-3"/>
          <c:w val="0.93485616946349137"/>
          <c:h val="0.96164247764740785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4B-4945-A93A-F9D3191958EF}"/>
              </c:ext>
            </c:extLst>
          </c:dPt>
          <c:val>
            <c:numRef>
              <c:f>'HIDE CALCULATIONS'!$E$2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B-4945-A93A-F9D3191958EF}"/>
            </c:ext>
          </c:extLst>
        </c:ser>
        <c:ser>
          <c:idx val="1"/>
          <c:order val="1"/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4B-4945-A93A-F9D3191958EF}"/>
              </c:ext>
            </c:extLst>
          </c:dPt>
          <c:val>
            <c:numRef>
              <c:f>'HIDE CALCULATIONS'!$E$3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B-4945-A93A-F9D319195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59358064"/>
        <c:axId val="1759355984"/>
      </c:barChart>
      <c:catAx>
        <c:axId val="175935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59355984"/>
        <c:crosses val="autoZero"/>
        <c:auto val="1"/>
        <c:lblAlgn val="ctr"/>
        <c:lblOffset val="100"/>
        <c:noMultiLvlLbl val="0"/>
      </c:catAx>
      <c:valAx>
        <c:axId val="1759355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935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6F90AF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'HIDE CALCULATIONS'!$A$3:$A$5</c:f>
              <c:strCache>
                <c:ptCount val="3"/>
                <c:pt idx="0">
                  <c:v>IN_PROGRESS</c:v>
                </c:pt>
                <c:pt idx="1">
                  <c:v>ON_HOLD</c:v>
                </c:pt>
                <c:pt idx="2">
                  <c:v>CANCELLED</c:v>
                </c:pt>
              </c:strCache>
            </c:strRef>
          </c:cat>
          <c:val>
            <c:numRef>
              <c:f>'HIDE CALCULATIONS'!$B$3:$B$5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D33-4938-91ED-B011A857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1677411"/>
        <c:axId val="1626417583"/>
      </c:barChart>
      <c:catAx>
        <c:axId val="1361677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6417583"/>
        <c:crosses val="autoZero"/>
        <c:auto val="1"/>
        <c:lblAlgn val="ctr"/>
        <c:lblOffset val="100"/>
        <c:noMultiLvlLbl val="1"/>
      </c:catAx>
      <c:valAx>
        <c:axId val="1626417583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endParaRPr lang="en-US"/>
          </a:p>
        </c:txPr>
        <c:crossAx val="13616774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'HIDE CALCULATIONS'!A17" lockText="1" noThreeD="1"/>
</file>

<file path=xl/ctrlProps/ctrlProp2.xml><?xml version="1.0" encoding="utf-8"?>
<formControlPr xmlns="http://schemas.microsoft.com/office/spreadsheetml/2009/9/main" objectType="CheckBox" fmlaLink="'HIDE CALCULATIONS'!A18" lockText="1" noThreeD="1"/>
</file>

<file path=xl/ctrlProps/ctrlProp3.xml><?xml version="1.0" encoding="utf-8"?>
<formControlPr xmlns="http://schemas.microsoft.com/office/spreadsheetml/2009/9/main" objectType="CheckBox" fmlaLink="'HIDE CALCULATIONS'!A19" lockText="1" noThreeD="1"/>
</file>

<file path=xl/ctrlProps/ctrlProp4.xml><?xml version="1.0" encoding="utf-8"?>
<formControlPr xmlns="http://schemas.microsoft.com/office/spreadsheetml/2009/9/main" objectType="CheckBox" fmlaLink="'HIDE CALCULATIONS'!A20" lockText="1" noThreeD="1"/>
</file>

<file path=xl/ctrlProps/ctrlProp5.xml><?xml version="1.0" encoding="utf-8"?>
<formControlPr xmlns="http://schemas.microsoft.com/office/spreadsheetml/2009/9/main" objectType="CheckBox" fmlaLink="'HIDE CALCULATIONS'!A21" lockText="1" noThreeD="1"/>
</file>

<file path=xl/ctrlProps/ctrlProp6.xml><?xml version="1.0" encoding="utf-8"?>
<formControlPr xmlns="http://schemas.microsoft.com/office/spreadsheetml/2009/9/main" objectType="CheckBox" fmlaLink="'HIDE CALCULATIONS'!A22" lockText="1" noThreeD="1"/>
</file>

<file path=xl/ctrlProps/ctrlProp7.xml><?xml version="1.0" encoding="utf-8"?>
<formControlPr xmlns="http://schemas.microsoft.com/office/spreadsheetml/2009/9/main" objectType="CheckBox" fmlaLink="'HIDE CALCULATIONS'!A23" lockText="1" noThreeD="1"/>
</file>

<file path=xl/ctrlProps/ctrlProp8.xml><?xml version="1.0" encoding="utf-8"?>
<formControlPr xmlns="http://schemas.microsoft.com/office/spreadsheetml/2009/9/main" objectType="CheckBox" fmlaLink="'HIDE CALCULATIONS'!A24" lockText="1" noThreeD="1"/>
</file>

<file path=xl/ctrlProps/ctrlProp9.xml><?xml version="1.0" encoding="utf-8"?>
<formControlPr xmlns="http://schemas.microsoft.com/office/spreadsheetml/2009/9/main" objectType="CheckBox" fmlaLink="'HIDE CALCULATIONS'!A25" lockText="1" noThreeD="1"/>
</file>

<file path=xl/ctrlProps/ctrlProp10.xml><?xml version="1.0" encoding="utf-8"?>
<formControlPr xmlns="http://schemas.microsoft.com/office/spreadsheetml/2009/9/main" objectType="CheckBox" fmlaLink="'HIDE CALCULATIONS'!A26" lockText="1" noThreeD="1"/>
</file>

<file path=xl/ctrlProps/ctrlProp11.xml><?xml version="1.0" encoding="utf-8"?>
<formControlPr xmlns="http://schemas.microsoft.com/office/spreadsheetml/2009/9/main" objectType="CheckBox" fmlaLink="'HIDE CALCULATIONS'!A27" lockText="1" noThreeD="1"/>
</file>

<file path=xl/ctrlProps/ctrlProp12.xml><?xml version="1.0" encoding="utf-8"?>
<formControlPr xmlns="http://schemas.microsoft.com/office/spreadsheetml/2009/9/main" objectType="CheckBox" fmlaLink="'HIDE CALCULATIONS'!A28" lockText="1" noThreeD="1"/>
</file>

<file path=xl/ctrlProps/ctrlProp13.xml><?xml version="1.0" encoding="utf-8"?>
<formControlPr xmlns="http://schemas.microsoft.com/office/spreadsheetml/2009/9/main" objectType="CheckBox" fmlaLink="'HIDE CALCULATIONS'!A29" lockText="1" noThreeD="1"/>
</file>

<file path=xl/ctrlProps/ctrlProp14.xml><?xml version="1.0" encoding="utf-8"?>
<formControlPr xmlns="http://schemas.microsoft.com/office/spreadsheetml/2009/9/main" objectType="CheckBox" fmlaLink="'HIDE CALCULATIONS'!A30" lockText="1" noThreeD="1"/>
</file>

<file path=xl/ctrlProps/ctrlProp15.xml><?xml version="1.0" encoding="utf-8"?>
<formControlPr xmlns="http://schemas.microsoft.com/office/spreadsheetml/2009/9/main" objectType="CheckBox" fmlaLink="'HIDE CALCULATIONS'!A31" lockText="1" noThreeD="1"/>
</file>

<file path=xl/ctrlProps/ctrlProp16.xml><?xml version="1.0" encoding="utf-8"?>
<formControlPr xmlns="http://schemas.microsoft.com/office/spreadsheetml/2009/9/main" objectType="CheckBox" fmlaLink="'HIDE CALCULATIONS'!A32" lockText="1" noThreeD="1"/>
</file>

<file path=xl/ctrlProps/ctrlProp17.xml><?xml version="1.0" encoding="utf-8"?>
<formControlPr xmlns="http://schemas.microsoft.com/office/spreadsheetml/2009/9/main" objectType="CheckBox" fmlaLink="'HIDE CALCULATIONS'!A33" lockText="1" noThreeD="1"/>
</file>

<file path=xl/ctrlProps/ctrlProp18.xml><?xml version="1.0" encoding="utf-8"?>
<formControlPr xmlns="http://schemas.microsoft.com/office/spreadsheetml/2009/9/main" objectType="CheckBox" fmlaLink="'HIDE CALCULATIONS'!A35" lockText="1" noThreeD="1"/>
</file>

<file path=xl/ctrlProps/ctrlProp19.xml><?xml version="1.0" encoding="utf-8"?>
<formControlPr xmlns="http://schemas.microsoft.com/office/spreadsheetml/2009/9/main" objectType="CheckBox" fmlaLink="'HIDE CALCULATIONS'!A38" lockText="1" noThreeD="1"/>
</file>

<file path=xl/ctrlProps/ctrlProp20.xml><?xml version="1.0" encoding="utf-8"?>
<formControlPr xmlns="http://schemas.microsoft.com/office/spreadsheetml/2009/9/main" objectType="CheckBox" fmlaLink="'HIDE CALCULATIONS'!A39" lockText="1" noThreeD="1"/>
</file>

<file path=xl/ctrlProps/ctrlProp21.xml><?xml version="1.0" encoding="utf-8"?>
<formControlPr xmlns="http://schemas.microsoft.com/office/spreadsheetml/2009/9/main" objectType="CheckBox" fmlaLink="'HIDE CALCULATIONS'!A41" lockText="1" noThreeD="1"/>
</file>

<file path=xl/ctrlProps/ctrlProp22.xml><?xml version="1.0" encoding="utf-8"?>
<formControlPr xmlns="http://schemas.microsoft.com/office/spreadsheetml/2009/9/main" objectType="CheckBox" fmlaLink="'HIDE CALCULATIONS'!A43" lockText="1" noThreeD="1"/>
</file>

<file path=xl/ctrlProps/ctrlProp23.xml><?xml version="1.0" encoding="utf-8"?>
<formControlPr xmlns="http://schemas.microsoft.com/office/spreadsheetml/2009/9/main" objectType="CheckBox" fmlaLink="'HIDE CALCULATIONS'!A44" lockText="1" noThreeD="1"/>
</file>

<file path=xl/ctrlProps/ctrlProp24.xml><?xml version="1.0" encoding="utf-8"?>
<formControlPr xmlns="http://schemas.microsoft.com/office/spreadsheetml/2009/9/main" objectType="CheckBox" fmlaLink="'HIDE CALCULATIONS'!A45" lockText="1" noThreeD="1"/>
</file>

<file path=xl/ctrlProps/ctrlProp25.xml><?xml version="1.0" encoding="utf-8"?>
<formControlPr xmlns="http://schemas.microsoft.com/office/spreadsheetml/2009/9/main" objectType="CheckBox" fmlaLink="'HIDE CALCULATIONS'!A46" lockText="1" noThreeD="1"/>
</file>

<file path=xl/ctrlProps/ctrlProp26.xml><?xml version="1.0" encoding="utf-8"?>
<formControlPr xmlns="http://schemas.microsoft.com/office/spreadsheetml/2009/9/main" objectType="CheckBox" fmlaLink="'HIDE CALCULATIONS'!A47" lockText="1" noThreeD="1"/>
</file>

<file path=xl/ctrlProps/ctrlProp27.xml><?xml version="1.0" encoding="utf-8"?>
<formControlPr xmlns="http://schemas.microsoft.com/office/spreadsheetml/2009/9/main" objectType="CheckBox" fmlaLink="'HIDE CALCULATIONS'!A48" lockText="1" noThreeD="1"/>
</file>

<file path=xl/ctrlProps/ctrlProp28.xml><?xml version="1.0" encoding="utf-8"?>
<formControlPr xmlns="http://schemas.microsoft.com/office/spreadsheetml/2009/9/main" objectType="CheckBox" fmlaLink="'HIDE CALCULATIONS'!A49" lockText="1" noThreeD="1"/>
</file>

<file path=xl/ctrlProps/ctrlProp29.xml><?xml version="1.0" encoding="utf-8"?>
<formControlPr xmlns="http://schemas.microsoft.com/office/spreadsheetml/2009/9/main" objectType="CheckBox" fmlaLink="'HIDE CALCULATIONS'!A50" lockText="1" noThreeD="1"/>
</file>

<file path=xl/ctrlProps/ctrlProp30.xml><?xml version="1.0" encoding="utf-8"?>
<formControlPr xmlns="http://schemas.microsoft.com/office/spreadsheetml/2009/9/main" objectType="CheckBox" fmlaLink="'HIDE CALCULATIONS'!A51" lockText="1" noThreeD="1"/>
</file>

<file path=xl/ctrlProps/ctrlProp31.xml><?xml version="1.0" encoding="utf-8"?>
<formControlPr xmlns="http://schemas.microsoft.com/office/spreadsheetml/2009/9/main" objectType="CheckBox" fmlaLink="'HIDE CALCULATIONS'!A52" lockText="1" noThreeD="1"/>
</file>

<file path=xl/ctrlProps/ctrlProp32.xml><?xml version="1.0" encoding="utf-8"?>
<formControlPr xmlns="http://schemas.microsoft.com/office/spreadsheetml/2009/9/main" objectType="CheckBox" fmlaLink="'HIDE CALCULATIONS'!A53" lockText="1" noThreeD="1"/>
</file>

<file path=xl/ctrlProps/ctrlProp33.xml><?xml version="1.0" encoding="utf-8"?>
<formControlPr xmlns="http://schemas.microsoft.com/office/spreadsheetml/2009/9/main" objectType="CheckBox" fmlaLink="'HIDE CALCULATIONS'!A54" lockText="1" noThreeD="1"/>
</file>

<file path=xl/ctrlProps/ctrlProp34.xml><?xml version="1.0" encoding="utf-8"?>
<formControlPr xmlns="http://schemas.microsoft.com/office/spreadsheetml/2009/9/main" objectType="CheckBox" fmlaLink="'HIDE CALCULATIONS'!A55" lockText="1" noThreeD="1"/>
</file>

<file path=xl/ctrlProps/ctrlProp35.xml><?xml version="1.0" encoding="utf-8"?>
<formControlPr xmlns="http://schemas.microsoft.com/office/spreadsheetml/2009/9/main" objectType="CheckBox" fmlaLink="'HIDE CALCULATIONS'!A56" lockText="1" noThreeD="1"/>
</file>

<file path=xl/ctrlProps/ctrlProp36.xml><?xml version="1.0" encoding="utf-8"?>
<formControlPr xmlns="http://schemas.microsoft.com/office/spreadsheetml/2009/9/main" objectType="CheckBox" fmlaLink="'HIDE CALCULATIONS'!A57" lockText="1" noThreeD="1"/>
</file>

<file path=xl/ctrlProps/ctrlProp37.xml><?xml version="1.0" encoding="utf-8"?>
<formControlPr xmlns="http://schemas.microsoft.com/office/spreadsheetml/2009/9/main" objectType="CheckBox" fmlaLink="'HIDE CALCULATIONS'!A58" lockText="1" noThreeD="1"/>
</file>

<file path=xl/ctrlProps/ctrlProp38.xml><?xml version="1.0" encoding="utf-8"?>
<formControlPr xmlns="http://schemas.microsoft.com/office/spreadsheetml/2009/9/main" objectType="CheckBox" fmlaLink="'HIDE CALCULATIONS'!A59" lockText="1" noThreeD="1"/>
</file>

<file path=xl/ctrlProps/ctrlProp39.xml><?xml version="1.0" encoding="utf-8"?>
<formControlPr xmlns="http://schemas.microsoft.com/office/spreadsheetml/2009/9/main" objectType="CheckBox" fmlaLink="'HIDE CALCULATIONS'!A60" lockText="1" noThreeD="1"/>
</file>

<file path=xl/ctrlProps/ctrlProp40.xml><?xml version="1.0" encoding="utf-8"?>
<formControlPr xmlns="http://schemas.microsoft.com/office/spreadsheetml/2009/9/main" objectType="CheckBox" fmlaLink="'HIDE CALCULATIONS'!A61" lockText="1" noThreeD="1"/>
</file>

<file path=xl/ctrlProps/ctrlProp41.xml><?xml version="1.0" encoding="utf-8"?>
<formControlPr xmlns="http://schemas.microsoft.com/office/spreadsheetml/2009/9/main" objectType="CheckBox" fmlaLink="'HIDE CALCULATIONS'!A62" lockText="1" noThreeD="1"/>
</file>

<file path=xl/ctrlProps/ctrlProp42.xml><?xml version="1.0" encoding="utf-8"?>
<formControlPr xmlns="http://schemas.microsoft.com/office/spreadsheetml/2009/9/main" objectType="CheckBox" fmlaLink="'HIDE CALCULATIONS'!A63" lockText="1" noThreeD="1"/>
</file>

<file path=xl/ctrlProps/ctrlProp43.xml><?xml version="1.0" encoding="utf-8"?>
<formControlPr xmlns="http://schemas.microsoft.com/office/spreadsheetml/2009/9/main" objectType="CheckBox" fmlaLink="'HIDE CALCULATIONS'!A64" lockText="1" noThreeD="1"/>
</file>

<file path=xl/ctrlProps/ctrlProp44.xml><?xml version="1.0" encoding="utf-8"?>
<formControlPr xmlns="http://schemas.microsoft.com/office/spreadsheetml/2009/9/main" objectType="CheckBox" fmlaLink="'HIDE CALCULATIONS'!A65" lockText="1" noThreeD="1"/>
</file>

<file path=xl/ctrlProps/ctrlProp45.xml><?xml version="1.0" encoding="utf-8"?>
<formControlPr xmlns="http://schemas.microsoft.com/office/spreadsheetml/2009/9/main" objectType="CheckBox" fmlaLink="'HIDE CALCULATIONS'!A6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7</xdr:row>
      <xdr:rowOff>195944</xdr:rowOff>
    </xdr:from>
    <xdr:to>
      <xdr:col>11</xdr:col>
      <xdr:colOff>97972</xdr:colOff>
      <xdr:row>12</xdr:row>
      <xdr:rowOff>130629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16</xdr:row>
          <xdr:rowOff>38100</xdr:rowOff>
        </xdr:from>
        <xdr:to>
          <xdr:col>2</xdr:col>
          <xdr:colOff>368300</xdr:colOff>
          <xdr:row>16</xdr:row>
          <xdr:rowOff>215900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17</xdr:row>
          <xdr:rowOff>38100</xdr:rowOff>
        </xdr:from>
        <xdr:to>
          <xdr:col>2</xdr:col>
          <xdr:colOff>368300</xdr:colOff>
          <xdr:row>17</xdr:row>
          <xdr:rowOff>215900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18</xdr:row>
          <xdr:rowOff>38100</xdr:rowOff>
        </xdr:from>
        <xdr:to>
          <xdr:col>2</xdr:col>
          <xdr:colOff>368300</xdr:colOff>
          <xdr:row>18</xdr:row>
          <xdr:rowOff>215900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38100</xdr:rowOff>
        </xdr:from>
        <xdr:to>
          <xdr:col>2</xdr:col>
          <xdr:colOff>368300</xdr:colOff>
          <xdr:row>19</xdr:row>
          <xdr:rowOff>215900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20</xdr:row>
          <xdr:rowOff>38100</xdr:rowOff>
        </xdr:from>
        <xdr:to>
          <xdr:col>2</xdr:col>
          <xdr:colOff>368300</xdr:colOff>
          <xdr:row>20</xdr:row>
          <xdr:rowOff>215900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21</xdr:row>
          <xdr:rowOff>38100</xdr:rowOff>
        </xdr:from>
        <xdr:to>
          <xdr:col>2</xdr:col>
          <xdr:colOff>368300</xdr:colOff>
          <xdr:row>21</xdr:row>
          <xdr:rowOff>215900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22</xdr:row>
          <xdr:rowOff>38100</xdr:rowOff>
        </xdr:from>
        <xdr:to>
          <xdr:col>2</xdr:col>
          <xdr:colOff>368300</xdr:colOff>
          <xdr:row>22</xdr:row>
          <xdr:rowOff>215900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23</xdr:row>
          <xdr:rowOff>38100</xdr:rowOff>
        </xdr:from>
        <xdr:to>
          <xdr:col>2</xdr:col>
          <xdr:colOff>368300</xdr:colOff>
          <xdr:row>23</xdr:row>
          <xdr:rowOff>215900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24</xdr:row>
          <xdr:rowOff>38100</xdr:rowOff>
        </xdr:from>
        <xdr:to>
          <xdr:col>2</xdr:col>
          <xdr:colOff>368300</xdr:colOff>
          <xdr:row>24</xdr:row>
          <xdr:rowOff>215900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38100</xdr:rowOff>
        </xdr:from>
        <xdr:to>
          <xdr:col>2</xdr:col>
          <xdr:colOff>368300</xdr:colOff>
          <xdr:row>25</xdr:row>
          <xdr:rowOff>215900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26</xdr:row>
          <xdr:rowOff>38100</xdr:rowOff>
        </xdr:from>
        <xdr:to>
          <xdr:col>2</xdr:col>
          <xdr:colOff>368300</xdr:colOff>
          <xdr:row>26</xdr:row>
          <xdr:rowOff>215900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27</xdr:row>
          <xdr:rowOff>38100</xdr:rowOff>
        </xdr:from>
        <xdr:to>
          <xdr:col>2</xdr:col>
          <xdr:colOff>368300</xdr:colOff>
          <xdr:row>27</xdr:row>
          <xdr:rowOff>215900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28</xdr:row>
          <xdr:rowOff>38100</xdr:rowOff>
        </xdr:from>
        <xdr:to>
          <xdr:col>2</xdr:col>
          <xdr:colOff>368300</xdr:colOff>
          <xdr:row>28</xdr:row>
          <xdr:rowOff>215900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29</xdr:row>
          <xdr:rowOff>38100</xdr:rowOff>
        </xdr:from>
        <xdr:to>
          <xdr:col>2</xdr:col>
          <xdr:colOff>368300</xdr:colOff>
          <xdr:row>29</xdr:row>
          <xdr:rowOff>215900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30</xdr:row>
          <xdr:rowOff>38100</xdr:rowOff>
        </xdr:from>
        <xdr:to>
          <xdr:col>2</xdr:col>
          <xdr:colOff>368300</xdr:colOff>
          <xdr:row>30</xdr:row>
          <xdr:rowOff>215900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31</xdr:row>
          <xdr:rowOff>38100</xdr:rowOff>
        </xdr:from>
        <xdr:to>
          <xdr:col>2</xdr:col>
          <xdr:colOff>368300</xdr:colOff>
          <xdr:row>31</xdr:row>
          <xdr:rowOff>215900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32</xdr:row>
          <xdr:rowOff>38100</xdr:rowOff>
        </xdr:from>
        <xdr:to>
          <xdr:col>2</xdr:col>
          <xdr:colOff>368300</xdr:colOff>
          <xdr:row>32</xdr:row>
          <xdr:rowOff>215900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33</xdr:row>
          <xdr:rowOff>38100</xdr:rowOff>
        </xdr:from>
        <xdr:to>
          <xdr:col>2</xdr:col>
          <xdr:colOff>368300</xdr:colOff>
          <xdr:row>33</xdr:row>
          <xdr:rowOff>215900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34</xdr:row>
          <xdr:rowOff>38100</xdr:rowOff>
        </xdr:from>
        <xdr:to>
          <xdr:col>2</xdr:col>
          <xdr:colOff>368300</xdr:colOff>
          <xdr:row>34</xdr:row>
          <xdr:rowOff>215900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35</xdr:row>
          <xdr:rowOff>38100</xdr:rowOff>
        </xdr:from>
        <xdr:to>
          <xdr:col>2</xdr:col>
          <xdr:colOff>368300</xdr:colOff>
          <xdr:row>35</xdr:row>
          <xdr:rowOff>215900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36</xdr:row>
          <xdr:rowOff>38100</xdr:rowOff>
        </xdr:from>
        <xdr:to>
          <xdr:col>2</xdr:col>
          <xdr:colOff>368300</xdr:colOff>
          <xdr:row>36</xdr:row>
          <xdr:rowOff>215900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37</xdr:row>
          <xdr:rowOff>38100</xdr:rowOff>
        </xdr:from>
        <xdr:to>
          <xdr:col>2</xdr:col>
          <xdr:colOff>368300</xdr:colOff>
          <xdr:row>37</xdr:row>
          <xdr:rowOff>215900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38</xdr:row>
          <xdr:rowOff>38100</xdr:rowOff>
        </xdr:from>
        <xdr:to>
          <xdr:col>2</xdr:col>
          <xdr:colOff>368300</xdr:colOff>
          <xdr:row>38</xdr:row>
          <xdr:rowOff>215900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39</xdr:row>
          <xdr:rowOff>38100</xdr:rowOff>
        </xdr:from>
        <xdr:to>
          <xdr:col>2</xdr:col>
          <xdr:colOff>368300</xdr:colOff>
          <xdr:row>39</xdr:row>
          <xdr:rowOff>215900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40</xdr:row>
          <xdr:rowOff>38100</xdr:rowOff>
        </xdr:from>
        <xdr:to>
          <xdr:col>2</xdr:col>
          <xdr:colOff>368300</xdr:colOff>
          <xdr:row>40</xdr:row>
          <xdr:rowOff>215900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41</xdr:row>
          <xdr:rowOff>38100</xdr:rowOff>
        </xdr:from>
        <xdr:to>
          <xdr:col>2</xdr:col>
          <xdr:colOff>368300</xdr:colOff>
          <xdr:row>41</xdr:row>
          <xdr:rowOff>215900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42</xdr:row>
          <xdr:rowOff>38100</xdr:rowOff>
        </xdr:from>
        <xdr:to>
          <xdr:col>2</xdr:col>
          <xdr:colOff>368300</xdr:colOff>
          <xdr:row>42</xdr:row>
          <xdr:rowOff>215900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43</xdr:row>
          <xdr:rowOff>38100</xdr:rowOff>
        </xdr:from>
        <xdr:to>
          <xdr:col>2</xdr:col>
          <xdr:colOff>368300</xdr:colOff>
          <xdr:row>43</xdr:row>
          <xdr:rowOff>215900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44</xdr:row>
          <xdr:rowOff>38100</xdr:rowOff>
        </xdr:from>
        <xdr:to>
          <xdr:col>2</xdr:col>
          <xdr:colOff>368300</xdr:colOff>
          <xdr:row>44</xdr:row>
          <xdr:rowOff>215900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45</xdr:row>
          <xdr:rowOff>38100</xdr:rowOff>
        </xdr:from>
        <xdr:to>
          <xdr:col>2</xdr:col>
          <xdr:colOff>368300</xdr:colOff>
          <xdr:row>45</xdr:row>
          <xdr:rowOff>215900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46</xdr:row>
          <xdr:rowOff>38100</xdr:rowOff>
        </xdr:from>
        <xdr:to>
          <xdr:col>2</xdr:col>
          <xdr:colOff>368300</xdr:colOff>
          <xdr:row>46</xdr:row>
          <xdr:rowOff>215900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47</xdr:row>
          <xdr:rowOff>38100</xdr:rowOff>
        </xdr:from>
        <xdr:to>
          <xdr:col>2</xdr:col>
          <xdr:colOff>368300</xdr:colOff>
          <xdr:row>47</xdr:row>
          <xdr:rowOff>215900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48</xdr:row>
          <xdr:rowOff>38100</xdr:rowOff>
        </xdr:from>
        <xdr:to>
          <xdr:col>2</xdr:col>
          <xdr:colOff>368300</xdr:colOff>
          <xdr:row>48</xdr:row>
          <xdr:rowOff>215900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49</xdr:row>
          <xdr:rowOff>38100</xdr:rowOff>
        </xdr:from>
        <xdr:to>
          <xdr:col>2</xdr:col>
          <xdr:colOff>368300</xdr:colOff>
          <xdr:row>49</xdr:row>
          <xdr:rowOff>215900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50</xdr:row>
          <xdr:rowOff>38100</xdr:rowOff>
        </xdr:from>
        <xdr:to>
          <xdr:col>2</xdr:col>
          <xdr:colOff>368300</xdr:colOff>
          <xdr:row>50</xdr:row>
          <xdr:rowOff>215900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51</xdr:row>
          <xdr:rowOff>38100</xdr:rowOff>
        </xdr:from>
        <xdr:to>
          <xdr:col>2</xdr:col>
          <xdr:colOff>368300</xdr:colOff>
          <xdr:row>51</xdr:row>
          <xdr:rowOff>215900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52</xdr:row>
          <xdr:rowOff>38100</xdr:rowOff>
        </xdr:from>
        <xdr:to>
          <xdr:col>2</xdr:col>
          <xdr:colOff>368300</xdr:colOff>
          <xdr:row>52</xdr:row>
          <xdr:rowOff>215900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53</xdr:row>
          <xdr:rowOff>38100</xdr:rowOff>
        </xdr:from>
        <xdr:to>
          <xdr:col>2</xdr:col>
          <xdr:colOff>368300</xdr:colOff>
          <xdr:row>53</xdr:row>
          <xdr:rowOff>215900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54</xdr:row>
          <xdr:rowOff>38100</xdr:rowOff>
        </xdr:from>
        <xdr:to>
          <xdr:col>2</xdr:col>
          <xdr:colOff>368300</xdr:colOff>
          <xdr:row>54</xdr:row>
          <xdr:rowOff>215900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55</xdr:row>
          <xdr:rowOff>38100</xdr:rowOff>
        </xdr:from>
        <xdr:to>
          <xdr:col>2</xdr:col>
          <xdr:colOff>368300</xdr:colOff>
          <xdr:row>55</xdr:row>
          <xdr:rowOff>215900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56</xdr:row>
          <xdr:rowOff>38100</xdr:rowOff>
        </xdr:from>
        <xdr:to>
          <xdr:col>2</xdr:col>
          <xdr:colOff>368300</xdr:colOff>
          <xdr:row>56</xdr:row>
          <xdr:rowOff>215900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57</xdr:row>
          <xdr:rowOff>38100</xdr:rowOff>
        </xdr:from>
        <xdr:to>
          <xdr:col>2</xdr:col>
          <xdr:colOff>368300</xdr:colOff>
          <xdr:row>57</xdr:row>
          <xdr:rowOff>215900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58</xdr:row>
          <xdr:rowOff>38100</xdr:rowOff>
        </xdr:from>
        <xdr:to>
          <xdr:col>2</xdr:col>
          <xdr:colOff>368300</xdr:colOff>
          <xdr:row>58</xdr:row>
          <xdr:rowOff>215900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59</xdr:row>
          <xdr:rowOff>38100</xdr:rowOff>
        </xdr:from>
        <xdr:to>
          <xdr:col>2</xdr:col>
          <xdr:colOff>368300</xdr:colOff>
          <xdr:row>59</xdr:row>
          <xdr:rowOff>215900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60</xdr:row>
          <xdr:rowOff>38100</xdr:rowOff>
        </xdr:from>
        <xdr:to>
          <xdr:col>2</xdr:col>
          <xdr:colOff>368300</xdr:colOff>
          <xdr:row>60</xdr:row>
          <xdr:rowOff>215900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10887</xdr:colOff>
      <xdr:row>10</xdr:row>
      <xdr:rowOff>0</xdr:rowOff>
    </xdr:from>
    <xdr:to>
      <xdr:col>5</xdr:col>
      <xdr:colOff>1088572</xdr:colOff>
      <xdr:row>11</xdr:row>
      <xdr:rowOff>206829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676275</xdr:colOff>
      <xdr:row>4</xdr:row>
      <xdr:rowOff>38100</xdr:rowOff>
    </xdr:from>
    <xdr:ext cx="5715000" cy="3533775"/>
    <xdr:graphicFrame macro="">
      <xdr:nvGraphicFramePr>
        <xdr:cNvPr id="2" name="Chart 1" title="Diagram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DDB7AB"/>
    <outlinePr summaryBelow="0" summaryRight="0"/>
  </sheetPr>
  <dimension ref="A1:AM62"/>
  <sheetViews>
    <sheetView showGridLines="0" tabSelected="1" zoomScale="117" zoomScaleNormal="131" workbookViewId="0">
      <pane ySplit="16" topLeftCell="A17" activePane="bottomLeft" state="frozen"/>
      <selection pane="bottomLeft" activeCell="C14" sqref="C14"/>
    </sheetView>
  </sheetViews>
  <sheetFormatPr baseColWidth="10" defaultColWidth="12.6640625" defaultRowHeight="15.75" customHeight="1" x14ac:dyDescent="0.15"/>
  <cols>
    <col min="1" max="1" width="1.5" customWidth="1"/>
    <col min="2" max="2" width="3" customWidth="1"/>
    <col min="3" max="3" width="7.1640625" customWidth="1"/>
    <col min="4" max="4" width="10.1640625" customWidth="1"/>
    <col min="5" max="5" width="9" customWidth="1"/>
    <col min="6" max="6" width="13.83203125" customWidth="1"/>
    <col min="7" max="7" width="3.83203125" customWidth="1"/>
    <col min="8" max="8" width="12.6640625" customWidth="1"/>
    <col min="9" max="9" width="15.1640625" customWidth="1"/>
    <col min="10" max="10" width="5.83203125" customWidth="1"/>
    <col min="11" max="11" width="6.6640625" customWidth="1"/>
    <col min="12" max="12" width="9.6640625" customWidth="1"/>
    <col min="13" max="13" width="9.1640625" customWidth="1"/>
    <col min="14" max="14" width="0.83203125" customWidth="1"/>
    <col min="15" max="15" width="13.1640625" customWidth="1"/>
    <col min="16" max="16" width="4.83203125" customWidth="1"/>
    <col min="17" max="17" width="9.1640625" customWidth="1"/>
    <col min="18" max="18" width="0.83203125" customWidth="1"/>
    <col min="19" max="19" width="12.6640625" customWidth="1"/>
    <col min="20" max="20" width="2.83203125" customWidth="1"/>
    <col min="21" max="21" width="20.6640625" customWidth="1"/>
    <col min="22" max="22" width="13" customWidth="1"/>
    <col min="23" max="23" width="3.6640625" customWidth="1"/>
    <col min="24" max="24" width="4.33203125" customWidth="1"/>
    <col min="25" max="25" width="9.6640625" customWidth="1"/>
    <col min="26" max="26" width="11.6640625" customWidth="1"/>
    <col min="27" max="27" width="15.1640625" customWidth="1"/>
    <col min="28" max="28" width="17" customWidth="1"/>
    <col min="29" max="29" width="18.33203125" customWidth="1"/>
  </cols>
  <sheetData>
    <row r="1" spans="1:39" ht="39.75" customHeight="1" x14ac:dyDescent="0.2">
      <c r="A1" s="1"/>
      <c r="B1" s="114" t="s">
        <v>24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2"/>
      <c r="Y1" s="3"/>
      <c r="Z1" s="4"/>
      <c r="AA1" s="4"/>
      <c r="AB1" s="4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3.75" customHeight="1" x14ac:dyDescent="0.15">
      <c r="A2" s="5"/>
      <c r="B2" s="6"/>
      <c r="C2" s="7"/>
      <c r="D2" s="7"/>
      <c r="E2" s="7"/>
      <c r="F2" s="8"/>
      <c r="G2" s="8"/>
      <c r="H2" s="8"/>
      <c r="I2" s="8"/>
      <c r="J2" s="9"/>
      <c r="K2" s="9"/>
      <c r="L2" s="10"/>
      <c r="M2" s="9"/>
      <c r="N2" s="8"/>
      <c r="O2" s="8"/>
      <c r="P2" s="8"/>
      <c r="Q2" s="7"/>
      <c r="R2" s="8"/>
      <c r="S2" s="8"/>
      <c r="T2" s="8"/>
      <c r="U2" s="8"/>
      <c r="V2" s="8"/>
      <c r="W2" s="11"/>
      <c r="X2" s="1"/>
      <c r="Y2" s="5"/>
      <c r="Z2" s="12"/>
      <c r="AA2" s="12"/>
      <c r="AB2" s="12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8.25" customHeight="1" x14ac:dyDescent="0.15">
      <c r="A3" s="5"/>
      <c r="B3" s="13"/>
      <c r="C3" s="51"/>
      <c r="D3" s="51"/>
      <c r="E3" s="51"/>
      <c r="F3" s="52"/>
      <c r="G3" s="53"/>
      <c r="H3" s="53"/>
      <c r="I3" s="53"/>
      <c r="J3" s="54"/>
      <c r="K3" s="54"/>
      <c r="L3" s="55"/>
      <c r="M3" s="54"/>
      <c r="N3" s="56"/>
      <c r="O3" s="56"/>
      <c r="P3" s="56"/>
      <c r="Q3" s="56"/>
      <c r="R3" s="56"/>
      <c r="S3" s="56"/>
      <c r="T3" s="56"/>
      <c r="U3" s="56"/>
      <c r="V3" s="56"/>
      <c r="W3" s="15"/>
      <c r="X3" s="1"/>
      <c r="Y3" s="1"/>
      <c r="Z3" s="1"/>
      <c r="AA3" s="12"/>
      <c r="AB3" s="12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7" x14ac:dyDescent="0.2">
      <c r="A4" s="5"/>
      <c r="B4" s="116"/>
      <c r="C4" s="118" t="s">
        <v>0</v>
      </c>
      <c r="D4" s="119"/>
      <c r="E4" s="59"/>
      <c r="F4" s="60"/>
      <c r="G4" s="132"/>
      <c r="H4" s="118" t="s">
        <v>39</v>
      </c>
      <c r="I4" s="119"/>
      <c r="J4" s="119"/>
      <c r="K4" s="52"/>
      <c r="L4" s="57"/>
      <c r="M4" s="118" t="s">
        <v>1</v>
      </c>
      <c r="N4" s="119"/>
      <c r="O4" s="119"/>
      <c r="P4" s="52"/>
      <c r="Q4" s="57" t="s">
        <v>2</v>
      </c>
      <c r="R4" s="57"/>
      <c r="S4" s="57"/>
      <c r="T4" s="56"/>
      <c r="U4" s="57" t="s">
        <v>3</v>
      </c>
      <c r="V4" s="57"/>
      <c r="W4" s="16"/>
      <c r="X4" s="1"/>
      <c r="Y4" s="1"/>
      <c r="Z4" s="1"/>
      <c r="AA4" s="12"/>
      <c r="AB4" s="12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0.5" customHeight="1" thickBot="1" x14ac:dyDescent="0.3">
      <c r="A5" s="1"/>
      <c r="B5" s="117"/>
      <c r="C5" s="61"/>
      <c r="D5" s="61"/>
      <c r="E5" s="62"/>
      <c r="F5" s="63"/>
      <c r="G5" s="133"/>
      <c r="H5" s="64"/>
      <c r="I5" s="51"/>
      <c r="J5" s="51"/>
      <c r="K5" s="51"/>
      <c r="L5" s="65"/>
      <c r="M5" s="65"/>
      <c r="N5" s="66"/>
      <c r="O5" s="65"/>
      <c r="P5" s="52"/>
      <c r="Q5" s="65"/>
      <c r="R5" s="66"/>
      <c r="S5" s="65"/>
      <c r="T5" s="52"/>
      <c r="U5" s="52"/>
      <c r="V5" s="52"/>
      <c r="W5" s="16"/>
      <c r="X5" s="1"/>
      <c r="Y5" s="17"/>
      <c r="Z5" s="17"/>
      <c r="AA5" s="14"/>
      <c r="AB5" s="14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32" customHeight="1" thickBot="1" x14ac:dyDescent="0.25">
      <c r="A6" s="5"/>
      <c r="B6" s="117"/>
      <c r="C6" s="52"/>
      <c r="D6" s="156">
        <f>COUNTIF(I17:I61,"OPEN")</f>
        <v>3</v>
      </c>
      <c r="E6" s="156">
        <f>COUNTIF(I17:I61,"DONE")</f>
        <v>3</v>
      </c>
      <c r="F6" s="156">
        <f>COUNTIF(I17:I61,"IN_PROGESS")</f>
        <v>0</v>
      </c>
      <c r="G6" s="134"/>
      <c r="H6" s="120">
        <f>COUNTIF(I17:I61,"IN_PROGRESS")</f>
        <v>1</v>
      </c>
      <c r="I6" s="120">
        <f>COUNTIF(I17:I61,"ON_HOLD")</f>
        <v>2</v>
      </c>
      <c r="J6" s="120">
        <f>COUNTIF(I17:I61,"CANCELLED")</f>
        <v>1</v>
      </c>
      <c r="K6" s="105"/>
      <c r="L6" s="66"/>
      <c r="M6" s="87">
        <f ca="1">SUM(Z:Z)</f>
        <v>1</v>
      </c>
      <c r="N6" s="52"/>
      <c r="O6" s="85">
        <f ca="1">IFERROR(M6/(M$6+M$9+M$12),"")</f>
        <v>0.16666666666666666</v>
      </c>
      <c r="P6" s="56"/>
      <c r="Q6" s="86">
        <f>'HIDE CALCULATIONS'!B15</f>
        <v>4</v>
      </c>
      <c r="R6" s="52"/>
      <c r="S6" s="85">
        <f>IFERROR(Q6/(Q$6+Q$9+Q$12),"")</f>
        <v>0.5</v>
      </c>
      <c r="T6" s="56"/>
      <c r="U6" s="67" t="s">
        <v>43</v>
      </c>
      <c r="V6" s="89">
        <f ca="1">TODAY()</f>
        <v>45614</v>
      </c>
      <c r="W6" s="16"/>
      <c r="X6" s="1"/>
      <c r="Y6" s="102"/>
      <c r="Z6" s="103"/>
      <c r="AA6" s="12"/>
      <c r="AB6" s="12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8.75" customHeight="1" thickBot="1" x14ac:dyDescent="0.4">
      <c r="A7" s="5"/>
      <c r="B7" s="117"/>
      <c r="C7" s="52"/>
      <c r="D7" s="155"/>
      <c r="E7" s="154"/>
      <c r="F7" s="154"/>
      <c r="G7" s="134"/>
      <c r="H7" s="105"/>
      <c r="I7" s="105"/>
      <c r="J7" s="105"/>
      <c r="K7" s="105"/>
      <c r="L7" s="68"/>
      <c r="M7" s="104" t="s">
        <v>31</v>
      </c>
      <c r="N7" s="105"/>
      <c r="O7" s="69"/>
      <c r="P7" s="56"/>
      <c r="Q7" s="65" t="s">
        <v>35</v>
      </c>
      <c r="R7" s="66"/>
      <c r="S7" s="69"/>
      <c r="T7" s="56"/>
      <c r="U7" s="70"/>
      <c r="V7" s="56"/>
      <c r="W7" s="15"/>
      <c r="X7" s="1"/>
      <c r="Y7" s="18"/>
      <c r="Z7" s="18"/>
      <c r="AA7" s="12"/>
      <c r="AB7" s="12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8" thickBot="1" x14ac:dyDescent="0.25">
      <c r="A8" s="1"/>
      <c r="B8" s="117"/>
      <c r="C8" s="71"/>
      <c r="D8" s="73" t="s">
        <v>25</v>
      </c>
      <c r="E8" s="73" t="s">
        <v>6</v>
      </c>
      <c r="F8" s="73" t="s">
        <v>7</v>
      </c>
      <c r="G8" s="135"/>
      <c r="H8" s="72" t="s">
        <v>40</v>
      </c>
      <c r="I8" s="74" t="s">
        <v>41</v>
      </c>
      <c r="J8" s="106" t="s">
        <v>42</v>
      </c>
      <c r="K8" s="105"/>
      <c r="L8" s="65"/>
      <c r="M8" s="65"/>
      <c r="N8" s="66"/>
      <c r="O8" s="65"/>
      <c r="P8" s="52"/>
      <c r="Q8" s="65"/>
      <c r="R8" s="66"/>
      <c r="S8" s="65"/>
      <c r="T8" s="52"/>
      <c r="U8" s="88" t="s">
        <v>37</v>
      </c>
      <c r="V8" s="89">
        <f>IF(COUNT(K17:K61)=0,"",_xlfn.MAXIFS(K17:K61,I17:I61,"&lt;&gt;DONE",I17:I61,"&lt;&gt;CANCELLED"))</f>
        <v>45646</v>
      </c>
      <c r="W8" s="16"/>
      <c r="X8" s="1"/>
      <c r="Y8" s="1"/>
      <c r="Z8" s="1"/>
      <c r="AA8" s="14"/>
      <c r="AB8" s="14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8.75" customHeight="1" thickBot="1" x14ac:dyDescent="0.25">
      <c r="A9" s="5"/>
      <c r="B9" s="117"/>
      <c r="C9" s="64"/>
      <c r="D9" s="64"/>
      <c r="E9" s="64"/>
      <c r="F9" s="64"/>
      <c r="G9" s="136"/>
      <c r="H9" s="107"/>
      <c r="I9" s="109"/>
      <c r="J9" s="105"/>
      <c r="K9" s="105"/>
      <c r="L9" s="66"/>
      <c r="M9" s="87">
        <f ca="1">IF(V10="",0,SUM(AB:AB))</f>
        <v>2</v>
      </c>
      <c r="N9" s="52"/>
      <c r="O9" s="85">
        <f ca="1">IFERROR(M9/(M$6+M$9+M$12),"")</f>
        <v>0.33333333333333331</v>
      </c>
      <c r="P9" s="56"/>
      <c r="Q9" s="86">
        <f>'HIDE CALCULATIONS'!B14</f>
        <v>2</v>
      </c>
      <c r="R9" s="52"/>
      <c r="S9" s="85">
        <f>IFERROR(Q9/(Q$6+Q$9+Q$12),"")</f>
        <v>0.25</v>
      </c>
      <c r="T9" s="56"/>
      <c r="U9" s="75"/>
      <c r="V9" s="76"/>
      <c r="W9" s="15"/>
      <c r="X9" s="20"/>
      <c r="Y9" s="1"/>
      <c r="Z9" s="1"/>
      <c r="AA9" s="12"/>
      <c r="AB9" s="12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21.75" customHeight="1" thickBot="1" x14ac:dyDescent="0.25">
      <c r="A10" s="5"/>
      <c r="B10" s="117"/>
      <c r="C10" s="64"/>
      <c r="D10" s="77"/>
      <c r="E10" s="77"/>
      <c r="F10" s="77"/>
      <c r="G10" s="137"/>
      <c r="H10" s="108"/>
      <c r="I10" s="105"/>
      <c r="J10" s="105"/>
      <c r="K10" s="105"/>
      <c r="L10" s="68"/>
      <c r="M10" s="78" t="s">
        <v>33</v>
      </c>
      <c r="N10" s="66"/>
      <c r="O10" s="79"/>
      <c r="P10" s="80"/>
      <c r="Q10" s="78" t="s">
        <v>34</v>
      </c>
      <c r="R10" s="66"/>
      <c r="S10" s="69"/>
      <c r="T10" s="56"/>
      <c r="U10" s="88" t="s">
        <v>38</v>
      </c>
      <c r="V10" s="81">
        <v>3</v>
      </c>
      <c r="W10" s="15"/>
      <c r="X10" s="1"/>
      <c r="Y10" s="112"/>
      <c r="Z10" s="113"/>
      <c r="AA10" s="12"/>
      <c r="AB10" s="12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customHeight="1" thickBot="1" x14ac:dyDescent="0.25">
      <c r="A11" s="1"/>
      <c r="B11" s="117"/>
      <c r="C11" s="77"/>
      <c r="D11" s="58"/>
      <c r="E11" s="58"/>
      <c r="F11" s="58"/>
      <c r="G11" s="133"/>
      <c r="H11" s="108"/>
      <c r="I11" s="105"/>
      <c r="J11" s="105"/>
      <c r="K11" s="105"/>
      <c r="L11" s="66"/>
      <c r="M11" s="66"/>
      <c r="N11" s="82"/>
      <c r="O11" s="78"/>
      <c r="P11" s="82"/>
      <c r="Q11" s="66"/>
      <c r="R11" s="52"/>
      <c r="S11" s="65"/>
      <c r="T11" s="52"/>
      <c r="U11" s="138" t="s">
        <v>49</v>
      </c>
      <c r="V11" s="138"/>
      <c r="W11" s="16"/>
      <c r="X11" s="1"/>
      <c r="Y11" s="103"/>
      <c r="Z11" s="103"/>
      <c r="AA11" s="14"/>
      <c r="AB11" s="1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8.75" customHeight="1" thickBot="1" x14ac:dyDescent="0.25">
      <c r="A12" s="5"/>
      <c r="B12" s="117"/>
      <c r="C12" s="58"/>
      <c r="D12" s="58"/>
      <c r="E12" s="58"/>
      <c r="F12" s="58"/>
      <c r="G12" s="137"/>
      <c r="H12" s="108"/>
      <c r="I12" s="105"/>
      <c r="J12" s="105"/>
      <c r="K12" s="105"/>
      <c r="L12" s="66"/>
      <c r="M12" s="86">
        <f ca="1">IF(V10="",0,SUM(AA:AA)-M9-M6)</f>
        <v>3</v>
      </c>
      <c r="N12" s="82"/>
      <c r="O12" s="85">
        <f ca="1">IFERROR(M12/(M$6+M$9+M$12),"")</f>
        <v>0.5</v>
      </c>
      <c r="P12" s="80"/>
      <c r="Q12" s="86">
        <f>'HIDE CALCULATIONS'!B13</f>
        <v>2</v>
      </c>
      <c r="R12" s="52"/>
      <c r="S12" s="85">
        <f>IFERROR(Q12/(Q$6+Q$9+Q$12),"")</f>
        <v>0.25</v>
      </c>
      <c r="T12" s="56"/>
      <c r="U12" s="139"/>
      <c r="V12" s="139"/>
      <c r="W12" s="15"/>
      <c r="X12" s="1"/>
      <c r="Y12" s="103"/>
      <c r="Z12" s="103"/>
      <c r="AA12" s="12"/>
      <c r="AB12" s="12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24" customHeight="1" x14ac:dyDescent="0.2">
      <c r="A13" s="5"/>
      <c r="B13" s="117"/>
      <c r="C13" s="83">
        <f>IFERROR(E6/(D6+E6+F6),0)</f>
        <v>0.5</v>
      </c>
      <c r="D13" s="84" t="s">
        <v>10</v>
      </c>
      <c r="E13" s="84"/>
      <c r="F13" s="63"/>
      <c r="G13" s="137"/>
      <c r="H13" s="53"/>
      <c r="I13" s="52"/>
      <c r="J13" s="52"/>
      <c r="K13" s="52"/>
      <c r="L13" s="68"/>
      <c r="M13" s="78" t="s">
        <v>32</v>
      </c>
      <c r="N13" s="66"/>
      <c r="O13" s="79"/>
      <c r="P13" s="80"/>
      <c r="Q13" s="78" t="s">
        <v>36</v>
      </c>
      <c r="R13" s="66"/>
      <c r="S13" s="69"/>
      <c r="T13" s="56"/>
      <c r="U13" s="56"/>
      <c r="V13" s="56"/>
      <c r="W13" s="15"/>
      <c r="X13" s="1"/>
      <c r="Y13" s="103"/>
      <c r="Z13" s="103"/>
      <c r="AA13" s="12"/>
      <c r="AB13" s="12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1.25" customHeight="1" thickBot="1" x14ac:dyDescent="0.2">
      <c r="A14" s="5"/>
      <c r="B14" s="21"/>
      <c r="C14" s="22"/>
      <c r="D14" s="22"/>
      <c r="E14" s="22"/>
      <c r="F14" s="22"/>
      <c r="G14" s="23"/>
      <c r="H14" s="23"/>
      <c r="I14" s="23"/>
      <c r="J14" s="24"/>
      <c r="K14" s="24"/>
      <c r="L14" s="25"/>
      <c r="M14" s="26"/>
      <c r="N14" s="27"/>
      <c r="O14" s="27"/>
      <c r="P14" s="28"/>
      <c r="Q14" s="28"/>
      <c r="R14" s="28"/>
      <c r="S14" s="28"/>
      <c r="T14" s="28"/>
      <c r="U14" s="28"/>
      <c r="V14" s="28"/>
      <c r="W14" s="29"/>
      <c r="X14" s="1"/>
      <c r="Y14" s="5"/>
      <c r="Z14" s="12"/>
      <c r="AA14" s="12"/>
      <c r="AB14" s="12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9.75" customHeight="1" thickTop="1" thickBot="1" x14ac:dyDescent="0.2">
      <c r="A15" s="5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2"/>
      <c r="M15" s="31"/>
      <c r="N15" s="31"/>
      <c r="O15" s="31"/>
      <c r="P15" s="5"/>
      <c r="Q15" s="5"/>
      <c r="R15" s="5"/>
      <c r="S15" s="5"/>
      <c r="T15" s="5"/>
      <c r="U15" s="5"/>
      <c r="V15" s="5"/>
      <c r="W15" s="15"/>
      <c r="X15" s="1"/>
      <c r="Y15" s="5"/>
      <c r="Z15" s="12"/>
      <c r="AA15" s="12"/>
      <c r="AB15" s="12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t="15" thickTop="1" thickBot="1" x14ac:dyDescent="0.2">
      <c r="A16" s="5"/>
      <c r="B16" s="49"/>
      <c r="C16" s="50"/>
      <c r="D16" s="110" t="s">
        <v>27</v>
      </c>
      <c r="E16" s="111"/>
      <c r="F16" s="111"/>
      <c r="G16" s="50"/>
      <c r="H16" s="50" t="s">
        <v>28</v>
      </c>
      <c r="I16" s="110" t="s">
        <v>29</v>
      </c>
      <c r="J16" s="111"/>
      <c r="K16" s="50" t="s">
        <v>30</v>
      </c>
      <c r="L16" s="50"/>
      <c r="M16" s="50" t="s">
        <v>54</v>
      </c>
      <c r="N16" s="140" t="s">
        <v>13</v>
      </c>
      <c r="O16" s="140"/>
      <c r="P16" s="140"/>
      <c r="Q16" s="140"/>
      <c r="R16" s="140"/>
      <c r="S16" s="140"/>
      <c r="T16" s="140"/>
      <c r="U16" s="140"/>
      <c r="V16" s="140"/>
      <c r="W16" s="141"/>
      <c r="X16" s="33"/>
      <c r="Y16" s="5"/>
      <c r="Z16" s="34" t="s">
        <v>14</v>
      </c>
      <c r="AA16" s="34" t="s">
        <v>15</v>
      </c>
      <c r="AB16" s="34" t="s">
        <v>16</v>
      </c>
      <c r="AC16" s="34" t="s">
        <v>21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21.75" customHeight="1" thickTop="1" x14ac:dyDescent="0.2">
      <c r="A17" s="35"/>
      <c r="B17" s="93"/>
      <c r="C17" s="91"/>
      <c r="D17" s="126" t="s">
        <v>26</v>
      </c>
      <c r="E17" s="94"/>
      <c r="F17" s="94"/>
      <c r="G17" s="91"/>
      <c r="H17" s="37" t="s">
        <v>4</v>
      </c>
      <c r="I17" s="37" t="s">
        <v>5</v>
      </c>
      <c r="J17" s="38" t="str" cm="1">
        <f t="array" ref="J17">IFERROR(_xlfn.IFS(I17="DONE","✓",I17="OPEN","U",I17="IN_PROGRESS","&gt;",I17="CANCELLED","X",I17="ON_HOLD","H"),"")</f>
        <v>U</v>
      </c>
      <c r="K17" s="127">
        <v>45646</v>
      </c>
      <c r="L17" s="128"/>
      <c r="M17" s="39">
        <f t="shared" ref="M17:M43" ca="1" si="0">IF(K17="","",_xlfn.DAYS(K17,TODAY()))</f>
        <v>32</v>
      </c>
      <c r="N17" s="143"/>
      <c r="O17" s="144"/>
      <c r="P17" s="144"/>
      <c r="Q17" s="144"/>
      <c r="R17" s="144"/>
      <c r="S17" s="144"/>
      <c r="T17" s="144"/>
      <c r="U17" s="144"/>
      <c r="V17" s="144"/>
      <c r="W17" s="145"/>
      <c r="X17" s="40"/>
      <c r="Y17" s="35"/>
      <c r="Z17" s="41">
        <f t="shared" ref="Z17:Z44" ca="1" si="1">IF(AND(I17&lt;&gt;"DONE",I17&lt;&gt;"CANCELLED",M17&lt;0),1,0)</f>
        <v>0</v>
      </c>
      <c r="AA17" s="41">
        <f t="shared" ref="AA17:AA44" ca="1" si="2">IF(AND(I17&lt;&gt;"DONE",I17&lt;&gt;"CANCELLED",M17&lt;&gt;""),1,0)</f>
        <v>1</v>
      </c>
      <c r="AB17" s="41">
        <f t="shared" ref="AB17:AB44" ca="1" si="3">IF(AND(I17&lt;&gt;"DONE",I17&lt;&gt;"CANCELLED",AND(M17&lt;=$V$10,M17&gt;0)),1,0)</f>
        <v>0</v>
      </c>
      <c r="AC17" s="35" t="b">
        <f>'HIDE CALCULATIONS'!A17</f>
        <v>0</v>
      </c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spans="1:39" ht="21.75" customHeight="1" x14ac:dyDescent="0.2">
      <c r="A18" s="35"/>
      <c r="B18" s="93"/>
      <c r="C18" s="91"/>
      <c r="D18" s="123" t="s">
        <v>44</v>
      </c>
      <c r="E18" s="94"/>
      <c r="F18" s="94"/>
      <c r="G18" s="91"/>
      <c r="H18" s="37" t="s">
        <v>11</v>
      </c>
      <c r="I18" s="37" t="s">
        <v>19</v>
      </c>
      <c r="J18" s="38" t="str" cm="1">
        <f t="array" ref="J18">IFERROR(_xlfn.IFS(I18="DONE","✓",I18="OPEN","U",I18="IN_PROGRESS","&gt;",I18="CANCELLED","X",I18="ON_HOLD","H"),"")</f>
        <v>H</v>
      </c>
      <c r="K18" s="90">
        <v>45619</v>
      </c>
      <c r="L18" s="91"/>
      <c r="M18" s="39">
        <f t="shared" ca="1" si="0"/>
        <v>5</v>
      </c>
      <c r="N18" s="142"/>
      <c r="O18" s="146"/>
      <c r="P18" s="146"/>
      <c r="Q18" s="146"/>
      <c r="R18" s="146"/>
      <c r="S18" s="146"/>
      <c r="T18" s="146"/>
      <c r="U18" s="146"/>
      <c r="V18" s="146"/>
      <c r="W18" s="147"/>
      <c r="X18" s="40"/>
      <c r="Y18" s="35"/>
      <c r="Z18" s="41">
        <f t="shared" ca="1" si="1"/>
        <v>0</v>
      </c>
      <c r="AA18" s="41">
        <f t="shared" ca="1" si="2"/>
        <v>1</v>
      </c>
      <c r="AB18" s="41">
        <f t="shared" ca="1" si="3"/>
        <v>0</v>
      </c>
      <c r="AC18" s="35" t="b">
        <f>'HIDE CALCULATIONS'!A18</f>
        <v>0</v>
      </c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1:39" ht="21.75" customHeight="1" x14ac:dyDescent="0.2">
      <c r="A19" s="35"/>
      <c r="B19" s="93"/>
      <c r="C19" s="91"/>
      <c r="D19" s="121" t="s">
        <v>45</v>
      </c>
      <c r="E19" s="124"/>
      <c r="F19" s="124"/>
      <c r="G19" s="122"/>
      <c r="H19" s="37" t="s">
        <v>11</v>
      </c>
      <c r="I19" s="37" t="s">
        <v>6</v>
      </c>
      <c r="J19" s="38" t="str" cm="1">
        <f t="array" ref="J19">IFERROR(_xlfn.IFS(I19="DONE","✓",I19="OPEN","U",I19="IN_PROGRESS","&gt;",I19="CANCELLED","X",I19="ON_HOLD","H"),"")</f>
        <v>✓</v>
      </c>
      <c r="K19" s="125">
        <v>45604</v>
      </c>
      <c r="L19" s="122"/>
      <c r="M19" s="42">
        <f t="shared" ca="1" si="0"/>
        <v>-10</v>
      </c>
      <c r="N19" s="142"/>
      <c r="O19" s="146"/>
      <c r="P19" s="146"/>
      <c r="Q19" s="146"/>
      <c r="R19" s="146"/>
      <c r="S19" s="146"/>
      <c r="T19" s="146"/>
      <c r="U19" s="146"/>
      <c r="V19" s="146"/>
      <c r="W19" s="147"/>
      <c r="X19" s="40"/>
      <c r="Y19" s="35"/>
      <c r="Z19" s="41">
        <f t="shared" ca="1" si="1"/>
        <v>0</v>
      </c>
      <c r="AA19" s="41">
        <f t="shared" ca="1" si="2"/>
        <v>0</v>
      </c>
      <c r="AB19" s="41">
        <f t="shared" ca="1" si="3"/>
        <v>0</v>
      </c>
      <c r="AC19" s="35" t="b">
        <f>'HIDE CALCULATIONS'!A19</f>
        <v>0</v>
      </c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r="20" spans="1:39" ht="21.75" customHeight="1" x14ac:dyDescent="0.2">
      <c r="A20" s="35"/>
      <c r="B20" s="93"/>
      <c r="C20" s="91"/>
      <c r="D20" s="92" t="s">
        <v>46</v>
      </c>
      <c r="E20" s="94"/>
      <c r="F20" s="94"/>
      <c r="G20" s="91"/>
      <c r="H20" s="37" t="s">
        <v>9</v>
      </c>
      <c r="I20" s="37" t="s">
        <v>19</v>
      </c>
      <c r="J20" s="38" t="str" cm="1">
        <f t="array" ref="J20">IFERROR(_xlfn.IFS(I20="DONE","✓",I20="OPEN","U",I20="IN_PROGRESS","&gt;",I20="CANCELLED","X",I20="ON_HOLD","H"),"")</f>
        <v>H</v>
      </c>
      <c r="K20" s="90">
        <v>45616</v>
      </c>
      <c r="L20" s="91"/>
      <c r="M20" s="39">
        <f t="shared" ca="1" si="0"/>
        <v>2</v>
      </c>
      <c r="N20" s="142"/>
      <c r="O20" s="146"/>
      <c r="P20" s="146"/>
      <c r="Q20" s="146"/>
      <c r="R20" s="146"/>
      <c r="S20" s="146"/>
      <c r="T20" s="146"/>
      <c r="U20" s="146"/>
      <c r="V20" s="146"/>
      <c r="W20" s="147"/>
      <c r="X20" s="40"/>
      <c r="Y20" s="35"/>
      <c r="Z20" s="41">
        <f t="shared" ca="1" si="1"/>
        <v>0</v>
      </c>
      <c r="AA20" s="41">
        <f t="shared" ca="1" si="2"/>
        <v>1</v>
      </c>
      <c r="AB20" s="41">
        <f t="shared" ca="1" si="3"/>
        <v>1</v>
      </c>
      <c r="AC20" s="35" t="b">
        <f>'HIDE CALCULATIONS'!A20</f>
        <v>0</v>
      </c>
      <c r="AD20" s="35"/>
      <c r="AE20" s="35"/>
      <c r="AF20" s="35"/>
      <c r="AG20" s="35"/>
      <c r="AH20" s="35"/>
      <c r="AI20" s="35"/>
      <c r="AJ20" s="35"/>
      <c r="AK20" s="35"/>
      <c r="AL20" s="35"/>
      <c r="AM20" s="35"/>
    </row>
    <row r="21" spans="1:39" ht="21.75" customHeight="1" x14ac:dyDescent="0.2">
      <c r="A21" s="35"/>
      <c r="B21" s="93"/>
      <c r="C21" s="91"/>
      <c r="D21" s="92" t="s">
        <v>47</v>
      </c>
      <c r="E21" s="94"/>
      <c r="F21" s="94"/>
      <c r="G21" s="91"/>
      <c r="H21" s="37" t="s">
        <v>4</v>
      </c>
      <c r="I21" s="37" t="s">
        <v>6</v>
      </c>
      <c r="J21" s="38" t="str" cm="1">
        <f t="array" ref="J21">IFERROR(_xlfn.IFS(I21="DONE","✓",I21="OPEN","U",I21="IN_PROGRESS","&gt;",I21="CANCELLED","X",I21="ON_HOLD","H"),"")</f>
        <v>✓</v>
      </c>
      <c r="K21" s="90">
        <v>45618</v>
      </c>
      <c r="L21" s="91"/>
      <c r="M21" s="39">
        <f t="shared" ca="1" si="0"/>
        <v>4</v>
      </c>
      <c r="N21" s="142"/>
      <c r="O21" s="146"/>
      <c r="P21" s="146"/>
      <c r="Q21" s="146"/>
      <c r="R21" s="146"/>
      <c r="S21" s="146"/>
      <c r="T21" s="146"/>
      <c r="U21" s="146"/>
      <c r="V21" s="146"/>
      <c r="W21" s="147"/>
      <c r="X21" s="40"/>
      <c r="Y21" s="35"/>
      <c r="Z21" s="41">
        <f t="shared" ca="1" si="1"/>
        <v>0</v>
      </c>
      <c r="AA21" s="41">
        <f t="shared" ca="1" si="2"/>
        <v>0</v>
      </c>
      <c r="AB21" s="41">
        <f t="shared" ca="1" si="3"/>
        <v>0</v>
      </c>
      <c r="AC21" s="35" t="b">
        <f>'HIDE CALCULATIONS'!A21</f>
        <v>0</v>
      </c>
      <c r="AD21" s="35"/>
      <c r="AE21" s="35"/>
      <c r="AF21" s="35"/>
      <c r="AG21" s="35"/>
      <c r="AH21" s="35"/>
      <c r="AI21" s="35"/>
      <c r="AJ21" s="35"/>
      <c r="AK21" s="35"/>
      <c r="AL21" s="35"/>
      <c r="AM21" s="35"/>
    </row>
    <row r="22" spans="1:39" ht="21.75" customHeight="1" x14ac:dyDescent="0.2">
      <c r="A22" s="35"/>
      <c r="B22" s="93"/>
      <c r="C22" s="129"/>
      <c r="D22" s="92" t="s">
        <v>48</v>
      </c>
      <c r="E22" s="130"/>
      <c r="F22" s="130"/>
      <c r="G22" s="129"/>
      <c r="H22" s="37" t="s">
        <v>9</v>
      </c>
      <c r="I22" s="37" t="s">
        <v>5</v>
      </c>
      <c r="J22" s="38" t="str" cm="1">
        <f t="array" ref="J22">IFERROR(_xlfn.IFS(I22="DONE","✓",I22="OPEN","U",I22="IN_PROGRESS","&gt;",I22="CANCELLED","X",I22="ON_HOLD","H"),"")</f>
        <v>U</v>
      </c>
      <c r="K22" s="90">
        <v>45624</v>
      </c>
      <c r="L22" s="131"/>
      <c r="M22" s="39">
        <f t="shared" ca="1" si="0"/>
        <v>10</v>
      </c>
      <c r="N22" s="142"/>
      <c r="O22" s="146"/>
      <c r="P22" s="146"/>
      <c r="Q22" s="146"/>
      <c r="R22" s="146"/>
      <c r="S22" s="146"/>
      <c r="T22" s="146"/>
      <c r="U22" s="146"/>
      <c r="V22" s="146"/>
      <c r="W22" s="147"/>
      <c r="X22" s="40"/>
      <c r="Y22" s="35"/>
      <c r="Z22" s="41">
        <f t="shared" ca="1" si="1"/>
        <v>0</v>
      </c>
      <c r="AA22" s="41">
        <f t="shared" ca="1" si="2"/>
        <v>1</v>
      </c>
      <c r="AB22" s="41">
        <f t="shared" ca="1" si="3"/>
        <v>0</v>
      </c>
      <c r="AC22" s="35" t="b">
        <f>'HIDE CALCULATIONS'!A22</f>
        <v>0</v>
      </c>
      <c r="AD22" s="35"/>
      <c r="AE22" s="35"/>
      <c r="AF22" s="35"/>
      <c r="AG22" s="35"/>
      <c r="AH22" s="35"/>
      <c r="AI22" s="35"/>
      <c r="AJ22" s="35"/>
      <c r="AK22" s="35"/>
      <c r="AL22" s="35"/>
      <c r="AM22" s="35"/>
    </row>
    <row r="23" spans="1:39" ht="21.75" customHeight="1" x14ac:dyDescent="0.2">
      <c r="A23" s="35"/>
      <c r="B23" s="93"/>
      <c r="C23" s="91"/>
      <c r="D23" s="92" t="s">
        <v>50</v>
      </c>
      <c r="E23" s="94"/>
      <c r="F23" s="94"/>
      <c r="G23" s="91"/>
      <c r="H23" s="37" t="s">
        <v>4</v>
      </c>
      <c r="I23" s="37" t="s">
        <v>5</v>
      </c>
      <c r="J23" s="38" t="str" cm="1">
        <f t="array" ref="J23">IFERROR(_xlfn.IFS(I23="DONE","✓",I23="OPEN","U",I23="IN_PROGRESS","&gt;",I23="CANCELLED","X",I23="ON_HOLD","H"),"")</f>
        <v>U</v>
      </c>
      <c r="K23" s="90">
        <v>45615</v>
      </c>
      <c r="L23" s="91"/>
      <c r="M23" s="39">
        <f t="shared" ca="1" si="0"/>
        <v>1</v>
      </c>
      <c r="N23" s="142"/>
      <c r="O23" s="146"/>
      <c r="P23" s="146"/>
      <c r="Q23" s="146"/>
      <c r="R23" s="146"/>
      <c r="S23" s="146"/>
      <c r="T23" s="146"/>
      <c r="U23" s="146"/>
      <c r="V23" s="146"/>
      <c r="W23" s="147"/>
      <c r="X23" s="40"/>
      <c r="Y23" s="35"/>
      <c r="Z23" s="41">
        <f t="shared" ca="1" si="1"/>
        <v>0</v>
      </c>
      <c r="AA23" s="41">
        <f t="shared" ca="1" si="2"/>
        <v>1</v>
      </c>
      <c r="AB23" s="41">
        <f t="shared" ca="1" si="3"/>
        <v>1</v>
      </c>
      <c r="AC23" s="35" t="b">
        <f>'HIDE CALCULATIONS'!A23</f>
        <v>0</v>
      </c>
      <c r="AD23" s="35"/>
      <c r="AE23" s="35"/>
      <c r="AF23" s="35"/>
      <c r="AG23" s="35"/>
      <c r="AH23" s="35"/>
      <c r="AI23" s="35"/>
      <c r="AJ23" s="35"/>
      <c r="AK23" s="35"/>
      <c r="AL23" s="35"/>
      <c r="AM23" s="35"/>
    </row>
    <row r="24" spans="1:39" ht="21.75" customHeight="1" x14ac:dyDescent="0.2">
      <c r="A24" s="35"/>
      <c r="B24" s="93"/>
      <c r="C24" s="91"/>
      <c r="D24" s="92" t="s">
        <v>51</v>
      </c>
      <c r="E24" s="94"/>
      <c r="F24" s="94"/>
      <c r="G24" s="91"/>
      <c r="H24" s="37" t="s">
        <v>4</v>
      </c>
      <c r="I24" s="37" t="s">
        <v>6</v>
      </c>
      <c r="J24" s="38" t="str" cm="1">
        <f t="array" ref="J24">IFERROR(_xlfn.IFS(I24="DONE","✓",I24="OPEN","U",I24="IN_PROGRESS","&gt;",I24="CANCELLED","X",I24="ON_HOLD","H"),"")</f>
        <v>✓</v>
      </c>
      <c r="K24" s="90">
        <v>45626</v>
      </c>
      <c r="L24" s="91"/>
      <c r="M24" s="39">
        <f t="shared" ca="1" si="0"/>
        <v>12</v>
      </c>
      <c r="N24" s="142"/>
      <c r="O24" s="146"/>
      <c r="P24" s="146"/>
      <c r="Q24" s="146"/>
      <c r="R24" s="146"/>
      <c r="S24" s="146"/>
      <c r="T24" s="146"/>
      <c r="U24" s="146"/>
      <c r="V24" s="146"/>
      <c r="W24" s="147"/>
      <c r="X24" s="40"/>
      <c r="Y24" s="35"/>
      <c r="Z24" s="41">
        <f t="shared" ca="1" si="1"/>
        <v>0</v>
      </c>
      <c r="AA24" s="41">
        <f t="shared" ca="1" si="2"/>
        <v>0</v>
      </c>
      <c r="AB24" s="41">
        <f t="shared" ca="1" si="3"/>
        <v>0</v>
      </c>
      <c r="AC24" s="35" t="b">
        <f>'HIDE CALCULATIONS'!A24</f>
        <v>0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</row>
    <row r="25" spans="1:39" ht="21.75" customHeight="1" x14ac:dyDescent="0.2">
      <c r="A25" s="35"/>
      <c r="B25" s="93"/>
      <c r="C25" s="91"/>
      <c r="D25" s="92" t="s">
        <v>52</v>
      </c>
      <c r="E25" s="94"/>
      <c r="F25" s="94"/>
      <c r="G25" s="91"/>
      <c r="H25" s="37"/>
      <c r="I25" s="37" t="s">
        <v>18</v>
      </c>
      <c r="J25" s="38" t="str" cm="1">
        <f t="array" ref="J25">IFERROR(_xlfn.IFS(I25="DONE","✓",I25="OPEN","U",I25="IN_PROGRESS","&gt;",I25="CANCELLED","X",I25="ON_HOLD","H"),"")</f>
        <v>&gt;</v>
      </c>
      <c r="K25" s="90">
        <v>45557</v>
      </c>
      <c r="L25" s="91"/>
      <c r="M25" s="39">
        <f t="shared" ca="1" si="0"/>
        <v>-57</v>
      </c>
      <c r="N25" s="142"/>
      <c r="O25" s="146"/>
      <c r="P25" s="146"/>
      <c r="Q25" s="146"/>
      <c r="R25" s="146"/>
      <c r="S25" s="146"/>
      <c r="T25" s="146"/>
      <c r="U25" s="146"/>
      <c r="V25" s="146"/>
      <c r="W25" s="147"/>
      <c r="X25" s="40"/>
      <c r="Y25" s="35"/>
      <c r="Z25" s="41">
        <f t="shared" ca="1" si="1"/>
        <v>1</v>
      </c>
      <c r="AA25" s="41">
        <f t="shared" ca="1" si="2"/>
        <v>1</v>
      </c>
      <c r="AB25" s="41">
        <f t="shared" ca="1" si="3"/>
        <v>0</v>
      </c>
      <c r="AC25" s="35" t="b">
        <f>'HIDE CALCULATIONS'!A25</f>
        <v>0</v>
      </c>
      <c r="AD25" s="35"/>
      <c r="AE25" s="35"/>
      <c r="AF25" s="35"/>
      <c r="AG25" s="35"/>
      <c r="AH25" s="35"/>
      <c r="AI25" s="35"/>
      <c r="AJ25" s="35"/>
      <c r="AK25" s="35"/>
      <c r="AL25" s="35"/>
      <c r="AM25" s="35"/>
    </row>
    <row r="26" spans="1:39" ht="21.75" customHeight="1" x14ac:dyDescent="0.2">
      <c r="A26" s="35"/>
      <c r="B26" s="93"/>
      <c r="C26" s="91"/>
      <c r="D26" s="92" t="s">
        <v>53</v>
      </c>
      <c r="E26" s="94"/>
      <c r="F26" s="94"/>
      <c r="G26" s="91"/>
      <c r="H26" s="37"/>
      <c r="I26" s="37" t="s">
        <v>8</v>
      </c>
      <c r="J26" s="38" t="str" cm="1">
        <f t="array" ref="J26">IFERROR(_xlfn.IFS(I26="DONE","✓",I26="OPEN","U",I26="IN_PROGRESS","&gt;",I26="CANCELLED","X",I26="ON_HOLD","H"),"")</f>
        <v>X</v>
      </c>
      <c r="K26" s="90">
        <v>45673</v>
      </c>
      <c r="L26" s="91"/>
      <c r="M26" s="39">
        <f t="shared" ca="1" si="0"/>
        <v>59</v>
      </c>
      <c r="N26" s="142"/>
      <c r="O26" s="146"/>
      <c r="P26" s="146"/>
      <c r="Q26" s="146"/>
      <c r="R26" s="146"/>
      <c r="S26" s="146"/>
      <c r="T26" s="146"/>
      <c r="U26" s="146"/>
      <c r="V26" s="146"/>
      <c r="W26" s="147"/>
      <c r="X26" s="40"/>
      <c r="Y26" s="35"/>
      <c r="Z26" s="41">
        <f t="shared" ca="1" si="1"/>
        <v>0</v>
      </c>
      <c r="AA26" s="41">
        <f t="shared" ca="1" si="2"/>
        <v>0</v>
      </c>
      <c r="AB26" s="41">
        <f t="shared" ca="1" si="3"/>
        <v>0</v>
      </c>
      <c r="AC26" s="35" t="b">
        <f>'HIDE CALCULATIONS'!A26</f>
        <v>0</v>
      </c>
      <c r="AD26" s="35"/>
      <c r="AE26" s="35"/>
      <c r="AF26" s="35"/>
      <c r="AG26" s="35"/>
      <c r="AH26" s="35"/>
      <c r="AI26" s="35"/>
      <c r="AJ26" s="35"/>
      <c r="AK26" s="35"/>
      <c r="AL26" s="35"/>
      <c r="AM26" s="35"/>
    </row>
    <row r="27" spans="1:39" ht="21.75" customHeight="1" x14ac:dyDescent="0.2">
      <c r="A27" s="35"/>
      <c r="B27" s="93"/>
      <c r="C27" s="91"/>
      <c r="D27" s="92"/>
      <c r="E27" s="94"/>
      <c r="F27" s="94"/>
      <c r="G27" s="91"/>
      <c r="H27" s="37"/>
      <c r="I27" s="37"/>
      <c r="J27" s="38" t="str" cm="1">
        <f t="array" ref="J27">IFERROR(_xlfn.IFS(I27="DONE","✓",I27="OPEN","U",I27="IN_PROGRESS","&gt;",I27="CANCELLED","X",I27="ON_HOLD","H"),"")</f>
        <v/>
      </c>
      <c r="K27" s="90"/>
      <c r="L27" s="91"/>
      <c r="M27" s="39" t="str">
        <f t="shared" ca="1" si="0"/>
        <v/>
      </c>
      <c r="N27" s="142"/>
      <c r="O27" s="146"/>
      <c r="P27" s="146"/>
      <c r="Q27" s="146"/>
      <c r="R27" s="146"/>
      <c r="S27" s="146"/>
      <c r="T27" s="146"/>
      <c r="U27" s="146"/>
      <c r="V27" s="146"/>
      <c r="W27" s="147"/>
      <c r="X27" s="40"/>
      <c r="Y27" s="35"/>
      <c r="Z27" s="41">
        <f t="shared" ca="1" si="1"/>
        <v>0</v>
      </c>
      <c r="AA27" s="41">
        <f t="shared" ca="1" si="2"/>
        <v>0</v>
      </c>
      <c r="AB27" s="41">
        <f t="shared" ca="1" si="3"/>
        <v>0</v>
      </c>
      <c r="AC27" s="35" t="b">
        <f>'HIDE CALCULATIONS'!A27</f>
        <v>0</v>
      </c>
      <c r="AD27" s="35"/>
      <c r="AE27" s="35"/>
      <c r="AF27" s="35"/>
      <c r="AG27" s="35"/>
      <c r="AH27" s="35"/>
      <c r="AI27" s="35"/>
      <c r="AJ27" s="35"/>
      <c r="AK27" s="35"/>
      <c r="AL27" s="35"/>
      <c r="AM27" s="35"/>
    </row>
    <row r="28" spans="1:39" ht="21.75" customHeight="1" x14ac:dyDescent="0.2">
      <c r="A28" s="35"/>
      <c r="B28" s="93"/>
      <c r="C28" s="91"/>
      <c r="D28" s="92"/>
      <c r="E28" s="94"/>
      <c r="F28" s="94"/>
      <c r="G28" s="91"/>
      <c r="H28" s="37"/>
      <c r="I28" s="37"/>
      <c r="J28" s="38" t="str" cm="1">
        <f t="array" ref="J28">IFERROR(_xlfn.IFS(I28="DONE","✓",I28="OPEN","U",I28="IN_PROGRESS","&gt;",I28="CANCELLED","X",I28="ON_HOLD","H"),"")</f>
        <v/>
      </c>
      <c r="K28" s="90"/>
      <c r="L28" s="91"/>
      <c r="M28" s="39" t="str">
        <f t="shared" ca="1" si="0"/>
        <v/>
      </c>
      <c r="N28" s="142"/>
      <c r="O28" s="146"/>
      <c r="P28" s="146"/>
      <c r="Q28" s="146"/>
      <c r="R28" s="146"/>
      <c r="S28" s="146"/>
      <c r="T28" s="146"/>
      <c r="U28" s="146"/>
      <c r="V28" s="146"/>
      <c r="W28" s="147"/>
      <c r="X28" s="40"/>
      <c r="Y28" s="35"/>
      <c r="Z28" s="41">
        <f t="shared" ca="1" si="1"/>
        <v>0</v>
      </c>
      <c r="AA28" s="41">
        <f t="shared" ca="1" si="2"/>
        <v>0</v>
      </c>
      <c r="AB28" s="41">
        <f t="shared" ca="1" si="3"/>
        <v>0</v>
      </c>
      <c r="AC28" s="35" t="b">
        <f>'HIDE CALCULATIONS'!A28</f>
        <v>0</v>
      </c>
      <c r="AD28" s="35"/>
      <c r="AE28" s="35"/>
      <c r="AF28" s="35"/>
      <c r="AG28" s="35"/>
      <c r="AH28" s="35"/>
      <c r="AI28" s="35"/>
      <c r="AJ28" s="35"/>
      <c r="AK28" s="35"/>
      <c r="AL28" s="35"/>
      <c r="AM28" s="35"/>
    </row>
    <row r="29" spans="1:39" ht="21.75" customHeight="1" x14ac:dyDescent="0.2">
      <c r="A29" s="35"/>
      <c r="B29" s="93"/>
      <c r="C29" s="91"/>
      <c r="D29" s="92"/>
      <c r="E29" s="94"/>
      <c r="F29" s="94"/>
      <c r="G29" s="91"/>
      <c r="H29" s="37"/>
      <c r="I29" s="37"/>
      <c r="J29" s="38" t="str" cm="1">
        <f t="array" ref="J29">IFERROR(_xlfn.IFS(I29="DONE","✓",I29="OPEN","U",I29="IN_PROGRESS","&gt;",I29="CANCELLED","X",I29="ON_HOLD","H"),"")</f>
        <v/>
      </c>
      <c r="K29" s="90"/>
      <c r="L29" s="91"/>
      <c r="M29" s="39" t="str">
        <f t="shared" ca="1" si="0"/>
        <v/>
      </c>
      <c r="N29" s="142"/>
      <c r="O29" s="146"/>
      <c r="P29" s="146"/>
      <c r="Q29" s="146"/>
      <c r="R29" s="146"/>
      <c r="S29" s="146"/>
      <c r="T29" s="146"/>
      <c r="U29" s="146"/>
      <c r="V29" s="146"/>
      <c r="W29" s="147"/>
      <c r="X29" s="40"/>
      <c r="Y29" s="35"/>
      <c r="Z29" s="41">
        <f t="shared" ca="1" si="1"/>
        <v>0</v>
      </c>
      <c r="AA29" s="41">
        <f t="shared" ca="1" si="2"/>
        <v>0</v>
      </c>
      <c r="AB29" s="41">
        <f t="shared" ca="1" si="3"/>
        <v>0</v>
      </c>
      <c r="AC29" s="35" t="b">
        <f>'HIDE CALCULATIONS'!A29</f>
        <v>0</v>
      </c>
      <c r="AD29" s="35"/>
      <c r="AE29" s="35"/>
      <c r="AF29" s="35"/>
      <c r="AG29" s="35"/>
      <c r="AH29" s="35"/>
      <c r="AI29" s="35"/>
      <c r="AJ29" s="35"/>
      <c r="AK29" s="35"/>
      <c r="AL29" s="35"/>
      <c r="AM29" s="35"/>
    </row>
    <row r="30" spans="1:39" ht="21.75" customHeight="1" x14ac:dyDescent="0.2">
      <c r="A30" s="35"/>
      <c r="B30" s="93"/>
      <c r="C30" s="91"/>
      <c r="D30" s="92"/>
      <c r="E30" s="94"/>
      <c r="F30" s="94"/>
      <c r="G30" s="91"/>
      <c r="H30" s="37"/>
      <c r="I30" s="37"/>
      <c r="J30" s="38" t="str" cm="1">
        <f t="array" ref="J30">IFERROR(_xlfn.IFS(I30="DONE","✓",I30="OPEN","U",I30="IN_PROGRESS","&gt;",I30="CANCELLED","X",I30="ON_HOLD","H"),"")</f>
        <v/>
      </c>
      <c r="K30" s="90"/>
      <c r="L30" s="91"/>
      <c r="M30" s="39" t="str">
        <f t="shared" ca="1" si="0"/>
        <v/>
      </c>
      <c r="N30" s="142"/>
      <c r="O30" s="146"/>
      <c r="P30" s="146"/>
      <c r="Q30" s="146"/>
      <c r="R30" s="146"/>
      <c r="S30" s="146"/>
      <c r="T30" s="146"/>
      <c r="U30" s="146"/>
      <c r="V30" s="146"/>
      <c r="W30" s="147"/>
      <c r="X30" s="40"/>
      <c r="Y30" s="35"/>
      <c r="Z30" s="41">
        <f t="shared" ca="1" si="1"/>
        <v>0</v>
      </c>
      <c r="AA30" s="41">
        <f t="shared" ca="1" si="2"/>
        <v>0</v>
      </c>
      <c r="AB30" s="41">
        <f t="shared" ca="1" si="3"/>
        <v>0</v>
      </c>
      <c r="AC30" s="35" t="b">
        <f>'HIDE CALCULATIONS'!A30</f>
        <v>0</v>
      </c>
      <c r="AD30" s="35"/>
      <c r="AE30" s="35"/>
      <c r="AF30" s="35"/>
      <c r="AG30" s="35"/>
      <c r="AH30" s="35"/>
      <c r="AI30" s="35"/>
      <c r="AJ30" s="35"/>
      <c r="AK30" s="35"/>
      <c r="AL30" s="35"/>
      <c r="AM30" s="35"/>
    </row>
    <row r="31" spans="1:39" ht="21.75" customHeight="1" x14ac:dyDescent="0.2">
      <c r="A31" s="35"/>
      <c r="B31" s="93"/>
      <c r="C31" s="91"/>
      <c r="D31" s="92"/>
      <c r="E31" s="94"/>
      <c r="F31" s="94"/>
      <c r="G31" s="91"/>
      <c r="H31" s="37"/>
      <c r="I31" s="37"/>
      <c r="J31" s="38" t="str" cm="1">
        <f t="array" ref="J31">IFERROR(_xlfn.IFS(I31="DONE","✓",I31="OPEN","U",I31="IN_PROGRESS","&gt;",I31="CANCELLED","X",I31="ON_HOLD","H"),"")</f>
        <v/>
      </c>
      <c r="K31" s="90"/>
      <c r="L31" s="91"/>
      <c r="M31" s="39" t="str">
        <f t="shared" ca="1" si="0"/>
        <v/>
      </c>
      <c r="N31" s="142"/>
      <c r="O31" s="146"/>
      <c r="P31" s="146"/>
      <c r="Q31" s="146"/>
      <c r="R31" s="146"/>
      <c r="S31" s="146"/>
      <c r="T31" s="146"/>
      <c r="U31" s="146"/>
      <c r="V31" s="146"/>
      <c r="W31" s="147"/>
      <c r="X31" s="40"/>
      <c r="Y31" s="35"/>
      <c r="Z31" s="41">
        <f t="shared" ca="1" si="1"/>
        <v>0</v>
      </c>
      <c r="AA31" s="41">
        <f t="shared" ca="1" si="2"/>
        <v>0</v>
      </c>
      <c r="AB31" s="41">
        <f t="shared" ca="1" si="3"/>
        <v>0</v>
      </c>
      <c r="AC31" s="35" t="b">
        <f>'HIDE CALCULATIONS'!A31</f>
        <v>0</v>
      </c>
      <c r="AD31" s="35"/>
      <c r="AE31" s="35"/>
      <c r="AF31" s="35"/>
      <c r="AG31" s="35"/>
      <c r="AH31" s="35"/>
      <c r="AI31" s="35"/>
      <c r="AJ31" s="35"/>
      <c r="AK31" s="35"/>
      <c r="AL31" s="35"/>
      <c r="AM31" s="35"/>
    </row>
    <row r="32" spans="1:39" ht="21.75" customHeight="1" x14ac:dyDescent="0.2">
      <c r="A32" s="35"/>
      <c r="B32" s="93"/>
      <c r="C32" s="91"/>
      <c r="D32" s="92"/>
      <c r="E32" s="94"/>
      <c r="F32" s="94"/>
      <c r="G32" s="91"/>
      <c r="H32" s="37"/>
      <c r="I32" s="37"/>
      <c r="J32" s="38" t="str" cm="1">
        <f t="array" ref="J32">IFERROR(_xlfn.IFS(I32="DONE","✓",I32="OPEN","U",I32="IN_PROGRESS","&gt;",I32="CANCELLED","X",I32="ON_HOLD","H"),"")</f>
        <v/>
      </c>
      <c r="K32" s="90"/>
      <c r="L32" s="91"/>
      <c r="M32" s="39" t="str">
        <f t="shared" ca="1" si="0"/>
        <v/>
      </c>
      <c r="N32" s="142"/>
      <c r="O32" s="146"/>
      <c r="P32" s="146"/>
      <c r="Q32" s="146"/>
      <c r="R32" s="146"/>
      <c r="S32" s="146"/>
      <c r="T32" s="146"/>
      <c r="U32" s="146"/>
      <c r="V32" s="146"/>
      <c r="W32" s="147"/>
      <c r="X32" s="40"/>
      <c r="Y32" s="35"/>
      <c r="Z32" s="41">
        <f t="shared" ca="1" si="1"/>
        <v>0</v>
      </c>
      <c r="AA32" s="41">
        <f t="shared" ca="1" si="2"/>
        <v>0</v>
      </c>
      <c r="AB32" s="41">
        <f t="shared" ca="1" si="3"/>
        <v>0</v>
      </c>
      <c r="AC32" s="35" t="b">
        <f>'HIDE CALCULATIONS'!A32</f>
        <v>0</v>
      </c>
      <c r="AD32" s="35"/>
      <c r="AE32" s="35"/>
      <c r="AF32" s="35"/>
      <c r="AG32" s="35"/>
      <c r="AH32" s="35"/>
      <c r="AI32" s="35"/>
      <c r="AJ32" s="35"/>
      <c r="AK32" s="35"/>
      <c r="AL32" s="35"/>
      <c r="AM32" s="35"/>
    </row>
    <row r="33" spans="1:39" ht="21.75" customHeight="1" x14ac:dyDescent="0.2">
      <c r="A33" s="35"/>
      <c r="B33" s="93"/>
      <c r="C33" s="91"/>
      <c r="D33" s="92"/>
      <c r="E33" s="94"/>
      <c r="F33" s="94"/>
      <c r="G33" s="91"/>
      <c r="H33" s="37"/>
      <c r="I33" s="37"/>
      <c r="J33" s="38" t="str" cm="1">
        <f t="array" ref="J33">IFERROR(_xlfn.IFS(I33="DONE","✓",I33="OPEN","U",I33="IN_PROGRESS","&gt;",I33="CANCELLED","X",I33="ON_HOLD","H"),"")</f>
        <v/>
      </c>
      <c r="K33" s="90"/>
      <c r="L33" s="91"/>
      <c r="M33" s="39" t="str">
        <f t="shared" ca="1" si="0"/>
        <v/>
      </c>
      <c r="N33" s="142"/>
      <c r="O33" s="146"/>
      <c r="P33" s="146"/>
      <c r="Q33" s="146"/>
      <c r="R33" s="146"/>
      <c r="S33" s="146"/>
      <c r="T33" s="146"/>
      <c r="U33" s="146"/>
      <c r="V33" s="146"/>
      <c r="W33" s="147"/>
      <c r="X33" s="40"/>
      <c r="Y33" s="35"/>
      <c r="Z33" s="41">
        <f t="shared" ca="1" si="1"/>
        <v>0</v>
      </c>
      <c r="AA33" s="41">
        <f t="shared" ca="1" si="2"/>
        <v>0</v>
      </c>
      <c r="AB33" s="41">
        <f t="shared" ca="1" si="3"/>
        <v>0</v>
      </c>
      <c r="AC33" s="35" t="b">
        <f>'HIDE CALCULATIONS'!A33</f>
        <v>0</v>
      </c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21.75" customHeight="1" x14ac:dyDescent="0.2">
      <c r="A34" s="35"/>
      <c r="B34" s="93"/>
      <c r="C34" s="91"/>
      <c r="D34" s="92"/>
      <c r="E34" s="94"/>
      <c r="F34" s="94"/>
      <c r="G34" s="91"/>
      <c r="H34" s="37"/>
      <c r="I34" s="37"/>
      <c r="J34" s="38" t="str" cm="1">
        <f t="array" ref="J34">IFERROR(_xlfn.IFS(I34="DONE","✓",I34="OPEN","U",I34="IN_PROGRESS","&gt;",I34="CANCELLED","X",I34="ON_HOLD","H"),"")</f>
        <v/>
      </c>
      <c r="K34" s="90"/>
      <c r="L34" s="91"/>
      <c r="M34" s="39" t="str">
        <f t="shared" ca="1" si="0"/>
        <v/>
      </c>
      <c r="N34" s="142"/>
      <c r="O34" s="146"/>
      <c r="P34" s="146"/>
      <c r="Q34" s="146"/>
      <c r="R34" s="146"/>
      <c r="S34" s="146"/>
      <c r="T34" s="146"/>
      <c r="U34" s="146"/>
      <c r="V34" s="146"/>
      <c r="W34" s="147"/>
      <c r="X34" s="40"/>
      <c r="Y34" s="35"/>
      <c r="Z34" s="41">
        <f t="shared" ca="1" si="1"/>
        <v>0</v>
      </c>
      <c r="AA34" s="41">
        <f t="shared" ca="1" si="2"/>
        <v>0</v>
      </c>
      <c r="AB34" s="41">
        <f t="shared" ca="1" si="3"/>
        <v>0</v>
      </c>
      <c r="AC34" s="35" t="b">
        <f>'HIDE CALCULATIONS'!A35</f>
        <v>0</v>
      </c>
      <c r="AD34" s="35"/>
      <c r="AE34" s="35"/>
      <c r="AF34" s="35"/>
      <c r="AG34" s="35"/>
      <c r="AH34" s="35"/>
      <c r="AI34" s="35"/>
      <c r="AJ34" s="35"/>
      <c r="AK34" s="35"/>
      <c r="AL34" s="35"/>
      <c r="AM34" s="35"/>
    </row>
    <row r="35" spans="1:39" ht="21.75" customHeight="1" x14ac:dyDescent="0.2">
      <c r="A35" s="35"/>
      <c r="B35" s="93"/>
      <c r="C35" s="91"/>
      <c r="D35" s="92"/>
      <c r="E35" s="94"/>
      <c r="F35" s="94"/>
      <c r="G35" s="91"/>
      <c r="H35" s="37"/>
      <c r="I35" s="37"/>
      <c r="J35" s="38" t="str" cm="1">
        <f t="array" ref="J35">IFERROR(_xlfn.IFS(I35="DONE","✓",I35="OPEN","U",I35="IN_PROGRESS","&gt;",I35="CANCELLED","X",I35="ON_HOLD","H"),"")</f>
        <v/>
      </c>
      <c r="K35" s="90"/>
      <c r="L35" s="91"/>
      <c r="M35" s="39" t="str">
        <f t="shared" ca="1" si="0"/>
        <v/>
      </c>
      <c r="N35" s="142"/>
      <c r="O35" s="146"/>
      <c r="P35" s="146"/>
      <c r="Q35" s="146"/>
      <c r="R35" s="146"/>
      <c r="S35" s="146"/>
      <c r="T35" s="146"/>
      <c r="U35" s="146"/>
      <c r="V35" s="146"/>
      <c r="W35" s="147"/>
      <c r="X35" s="40"/>
      <c r="Y35" s="35"/>
      <c r="Z35" s="41">
        <f t="shared" ca="1" si="1"/>
        <v>0</v>
      </c>
      <c r="AA35" s="41">
        <f t="shared" ca="1" si="2"/>
        <v>0</v>
      </c>
      <c r="AB35" s="41">
        <f t="shared" ca="1" si="3"/>
        <v>0</v>
      </c>
      <c r="AC35" s="35" t="b">
        <f>'HIDE CALCULATIONS'!A38</f>
        <v>0</v>
      </c>
      <c r="AD35" s="35"/>
      <c r="AE35" s="35"/>
      <c r="AF35" s="35"/>
      <c r="AG35" s="35"/>
      <c r="AH35" s="35"/>
      <c r="AI35" s="35"/>
      <c r="AJ35" s="35"/>
      <c r="AK35" s="35"/>
      <c r="AL35" s="35"/>
      <c r="AM35" s="35"/>
    </row>
    <row r="36" spans="1:39" ht="21.75" customHeight="1" x14ac:dyDescent="0.2">
      <c r="A36" s="35"/>
      <c r="B36" s="93"/>
      <c r="C36" s="91"/>
      <c r="D36" s="92"/>
      <c r="E36" s="94"/>
      <c r="F36" s="94"/>
      <c r="G36" s="91"/>
      <c r="H36" s="37"/>
      <c r="I36" s="37"/>
      <c r="J36" s="38" t="str" cm="1">
        <f t="array" ref="J36">IFERROR(_xlfn.IFS(I36="DONE","✓",I36="OPEN","U",I36="IN_PROGRESS","&gt;",I36="CANCELLED","X",I36="ON_HOLD","H"),"")</f>
        <v/>
      </c>
      <c r="K36" s="90"/>
      <c r="L36" s="91"/>
      <c r="M36" s="39" t="str">
        <f t="shared" ca="1" si="0"/>
        <v/>
      </c>
      <c r="N36" s="142"/>
      <c r="O36" s="146"/>
      <c r="P36" s="146"/>
      <c r="Q36" s="146"/>
      <c r="R36" s="146"/>
      <c r="S36" s="146"/>
      <c r="T36" s="146"/>
      <c r="U36" s="146"/>
      <c r="V36" s="146"/>
      <c r="W36" s="147"/>
      <c r="X36" s="40"/>
      <c r="Y36" s="35"/>
      <c r="Z36" s="41">
        <f t="shared" ca="1" si="1"/>
        <v>0</v>
      </c>
      <c r="AA36" s="41">
        <f t="shared" ca="1" si="2"/>
        <v>0</v>
      </c>
      <c r="AB36" s="41">
        <f t="shared" ca="1" si="3"/>
        <v>0</v>
      </c>
      <c r="AC36" s="35" t="b">
        <f>'HIDE CALCULATIONS'!A39</f>
        <v>0</v>
      </c>
      <c r="AD36" s="35"/>
      <c r="AE36" s="35"/>
      <c r="AF36" s="35"/>
      <c r="AG36" s="35"/>
      <c r="AH36" s="35"/>
      <c r="AI36" s="35"/>
      <c r="AJ36" s="35"/>
      <c r="AK36" s="35"/>
      <c r="AL36" s="35"/>
      <c r="AM36" s="35"/>
    </row>
    <row r="37" spans="1:39" ht="21.75" customHeight="1" x14ac:dyDescent="0.2">
      <c r="A37" s="35"/>
      <c r="B37" s="93"/>
      <c r="C37" s="91"/>
      <c r="D37" s="92"/>
      <c r="E37" s="94"/>
      <c r="F37" s="94"/>
      <c r="G37" s="91"/>
      <c r="H37" s="37"/>
      <c r="I37" s="37"/>
      <c r="J37" s="38" t="str" cm="1">
        <f t="array" ref="J37">IFERROR(_xlfn.IFS(I37="DONE","✓",I37="OPEN","U",I37="IN_PROGRESS","&gt;",I37="CANCELLED","X",I37="ON_HOLD","H"),"")</f>
        <v/>
      </c>
      <c r="K37" s="90"/>
      <c r="L37" s="91"/>
      <c r="M37" s="39" t="str">
        <f t="shared" ca="1" si="0"/>
        <v/>
      </c>
      <c r="N37" s="142"/>
      <c r="O37" s="146"/>
      <c r="P37" s="146"/>
      <c r="Q37" s="146"/>
      <c r="R37" s="146"/>
      <c r="S37" s="146"/>
      <c r="T37" s="146"/>
      <c r="U37" s="146"/>
      <c r="V37" s="146"/>
      <c r="W37" s="147"/>
      <c r="X37" s="40"/>
      <c r="Y37" s="35"/>
      <c r="Z37" s="41">
        <f t="shared" ca="1" si="1"/>
        <v>0</v>
      </c>
      <c r="AA37" s="41">
        <f t="shared" ca="1" si="2"/>
        <v>0</v>
      </c>
      <c r="AB37" s="41">
        <f t="shared" ca="1" si="3"/>
        <v>0</v>
      </c>
      <c r="AC37" s="35" t="b">
        <f>'HIDE CALCULATIONS'!A41</f>
        <v>0</v>
      </c>
      <c r="AD37" s="35"/>
      <c r="AE37" s="35"/>
      <c r="AF37" s="35"/>
      <c r="AG37" s="35"/>
      <c r="AH37" s="35"/>
      <c r="AI37" s="35"/>
      <c r="AJ37" s="35"/>
      <c r="AK37" s="35"/>
      <c r="AL37" s="35"/>
      <c r="AM37" s="35"/>
    </row>
    <row r="38" spans="1:39" ht="21.75" customHeight="1" x14ac:dyDescent="0.2">
      <c r="A38" s="35"/>
      <c r="B38" s="93"/>
      <c r="C38" s="91"/>
      <c r="D38" s="92"/>
      <c r="E38" s="94"/>
      <c r="F38" s="94"/>
      <c r="G38" s="91"/>
      <c r="H38" s="37"/>
      <c r="I38" s="37"/>
      <c r="J38" s="38" t="str" cm="1">
        <f t="array" ref="J38">IFERROR(_xlfn.IFS(I38="DONE","✓",I38="OPEN","U",I38="IN_PROGRESS","&gt;",I38="CANCELLED","X",I38="ON_HOLD","H"),"")</f>
        <v/>
      </c>
      <c r="K38" s="90"/>
      <c r="L38" s="91"/>
      <c r="M38" s="39" t="str">
        <f t="shared" ca="1" si="0"/>
        <v/>
      </c>
      <c r="N38" s="142"/>
      <c r="O38" s="146"/>
      <c r="P38" s="146"/>
      <c r="Q38" s="146"/>
      <c r="R38" s="146"/>
      <c r="S38" s="146"/>
      <c r="T38" s="146"/>
      <c r="U38" s="146"/>
      <c r="V38" s="146"/>
      <c r="W38" s="147"/>
      <c r="X38" s="40"/>
      <c r="Y38" s="35"/>
      <c r="Z38" s="41">
        <f t="shared" ca="1" si="1"/>
        <v>0</v>
      </c>
      <c r="AA38" s="41">
        <f t="shared" ca="1" si="2"/>
        <v>0</v>
      </c>
      <c r="AB38" s="41">
        <f t="shared" ca="1" si="3"/>
        <v>0</v>
      </c>
      <c r="AC38" s="35" t="b">
        <f>'HIDE CALCULATIONS'!A43</f>
        <v>0</v>
      </c>
      <c r="AD38" s="35"/>
      <c r="AE38" s="35"/>
      <c r="AF38" s="35"/>
      <c r="AG38" s="35"/>
      <c r="AH38" s="35"/>
      <c r="AI38" s="35"/>
      <c r="AJ38" s="35"/>
      <c r="AK38" s="35"/>
      <c r="AL38" s="35"/>
      <c r="AM38" s="35"/>
    </row>
    <row r="39" spans="1:39" ht="21.75" customHeight="1" x14ac:dyDescent="0.2">
      <c r="A39" s="35"/>
      <c r="B39" s="93"/>
      <c r="C39" s="91"/>
      <c r="D39" s="92"/>
      <c r="E39" s="94"/>
      <c r="F39" s="94"/>
      <c r="G39" s="91"/>
      <c r="H39" s="37"/>
      <c r="I39" s="37"/>
      <c r="J39" s="38" t="str" cm="1">
        <f t="array" ref="J39">IFERROR(_xlfn.IFS(I39="DONE","✓",I39="OPEN","U",I39="IN_PROGRESS","&gt;",I39="CANCELLED","X",I39="ON_HOLD","H"),"")</f>
        <v/>
      </c>
      <c r="K39" s="90"/>
      <c r="L39" s="91"/>
      <c r="M39" s="39" t="str">
        <f t="shared" ca="1" si="0"/>
        <v/>
      </c>
      <c r="N39" s="142"/>
      <c r="O39" s="146"/>
      <c r="P39" s="146"/>
      <c r="Q39" s="146"/>
      <c r="R39" s="146"/>
      <c r="S39" s="146"/>
      <c r="T39" s="146"/>
      <c r="U39" s="146"/>
      <c r="V39" s="146"/>
      <c r="W39" s="147"/>
      <c r="X39" s="40"/>
      <c r="Y39" s="35"/>
      <c r="Z39" s="41">
        <f t="shared" ca="1" si="1"/>
        <v>0</v>
      </c>
      <c r="AA39" s="41">
        <f t="shared" ca="1" si="2"/>
        <v>0</v>
      </c>
      <c r="AB39" s="41">
        <f t="shared" ca="1" si="3"/>
        <v>0</v>
      </c>
      <c r="AC39" s="35" t="b">
        <f>'HIDE CALCULATIONS'!A44</f>
        <v>0</v>
      </c>
      <c r="AD39" s="35"/>
      <c r="AE39" s="35"/>
      <c r="AF39" s="35"/>
      <c r="AG39" s="35"/>
      <c r="AH39" s="35"/>
      <c r="AI39" s="35"/>
      <c r="AJ39" s="35"/>
      <c r="AK39" s="35"/>
      <c r="AL39" s="35"/>
      <c r="AM39" s="35"/>
    </row>
    <row r="40" spans="1:39" ht="21.75" customHeight="1" x14ac:dyDescent="0.2">
      <c r="A40" s="35"/>
      <c r="B40" s="93"/>
      <c r="C40" s="91"/>
      <c r="D40" s="92"/>
      <c r="E40" s="94"/>
      <c r="F40" s="94"/>
      <c r="G40" s="91"/>
      <c r="H40" s="37"/>
      <c r="I40" s="37"/>
      <c r="J40" s="38" t="str" cm="1">
        <f t="array" ref="J40">IFERROR(_xlfn.IFS(I40="DONE","✓",I40="OPEN","U",I40="IN_PROGRESS","&gt;",I40="CANCELLED","X",I40="ON_HOLD","H"),"")</f>
        <v/>
      </c>
      <c r="K40" s="90"/>
      <c r="L40" s="91"/>
      <c r="M40" s="39" t="str">
        <f t="shared" ca="1" si="0"/>
        <v/>
      </c>
      <c r="N40" s="142"/>
      <c r="O40" s="146"/>
      <c r="P40" s="146"/>
      <c r="Q40" s="146"/>
      <c r="R40" s="146"/>
      <c r="S40" s="146"/>
      <c r="T40" s="146"/>
      <c r="U40" s="146"/>
      <c r="V40" s="146"/>
      <c r="W40" s="147"/>
      <c r="X40" s="40"/>
      <c r="Y40" s="35"/>
      <c r="Z40" s="41">
        <f t="shared" ca="1" si="1"/>
        <v>0</v>
      </c>
      <c r="AA40" s="41">
        <f t="shared" ca="1" si="2"/>
        <v>0</v>
      </c>
      <c r="AB40" s="41">
        <f t="shared" ca="1" si="3"/>
        <v>0</v>
      </c>
      <c r="AC40" s="35" t="b">
        <f>'HIDE CALCULATIONS'!A45</f>
        <v>0</v>
      </c>
      <c r="AD40" s="35"/>
      <c r="AE40" s="35"/>
      <c r="AF40" s="35"/>
      <c r="AG40" s="35"/>
      <c r="AH40" s="35"/>
      <c r="AI40" s="35"/>
      <c r="AJ40" s="35"/>
      <c r="AK40" s="35"/>
      <c r="AL40" s="35"/>
      <c r="AM40" s="35"/>
    </row>
    <row r="41" spans="1:39" ht="21.75" customHeight="1" x14ac:dyDescent="0.2">
      <c r="A41" s="35"/>
      <c r="B41" s="93"/>
      <c r="C41" s="91"/>
      <c r="D41" s="92"/>
      <c r="E41" s="94"/>
      <c r="F41" s="94"/>
      <c r="G41" s="91"/>
      <c r="H41" s="37"/>
      <c r="I41" s="37"/>
      <c r="J41" s="38" t="str" cm="1">
        <f t="array" ref="J41">IFERROR(_xlfn.IFS(I41="DONE","✓",I41="OPEN","U",I41="IN_PROGRESS","&gt;",I41="CANCELLED","X",I41="ON_HOLD","H"),"")</f>
        <v/>
      </c>
      <c r="K41" s="90"/>
      <c r="L41" s="91"/>
      <c r="M41" s="39" t="str">
        <f t="shared" ca="1" si="0"/>
        <v/>
      </c>
      <c r="N41" s="142"/>
      <c r="O41" s="146"/>
      <c r="P41" s="146"/>
      <c r="Q41" s="146"/>
      <c r="R41" s="146"/>
      <c r="S41" s="146"/>
      <c r="T41" s="146"/>
      <c r="U41" s="146"/>
      <c r="V41" s="146"/>
      <c r="W41" s="147"/>
      <c r="X41" s="40"/>
      <c r="Y41" s="35"/>
      <c r="Z41" s="41">
        <f t="shared" ca="1" si="1"/>
        <v>0</v>
      </c>
      <c r="AA41" s="41">
        <f t="shared" ca="1" si="2"/>
        <v>0</v>
      </c>
      <c r="AB41" s="41">
        <f t="shared" ca="1" si="3"/>
        <v>0</v>
      </c>
      <c r="AC41" s="35" t="b">
        <f>'HIDE CALCULATIONS'!A46</f>
        <v>0</v>
      </c>
      <c r="AD41" s="35"/>
      <c r="AE41" s="35"/>
      <c r="AF41" s="35"/>
      <c r="AG41" s="35"/>
      <c r="AH41" s="35"/>
      <c r="AI41" s="35"/>
      <c r="AJ41" s="35"/>
      <c r="AK41" s="35"/>
      <c r="AL41" s="35"/>
      <c r="AM41" s="35"/>
    </row>
    <row r="42" spans="1:39" ht="21.75" customHeight="1" x14ac:dyDescent="0.2">
      <c r="A42" s="35"/>
      <c r="B42" s="93"/>
      <c r="C42" s="91"/>
      <c r="D42" s="92"/>
      <c r="E42" s="94"/>
      <c r="F42" s="94"/>
      <c r="G42" s="91"/>
      <c r="H42" s="37"/>
      <c r="I42" s="37"/>
      <c r="J42" s="38" t="str" cm="1">
        <f t="array" ref="J42">IFERROR(_xlfn.IFS(I42="DONE","✓",I42="OPEN","U",I42="IN_PROGRESS","&gt;",I42="CANCELLED","X",I42="ON_HOLD","H"),"")</f>
        <v/>
      </c>
      <c r="K42" s="90"/>
      <c r="L42" s="91"/>
      <c r="M42" s="39" t="str">
        <f t="shared" ca="1" si="0"/>
        <v/>
      </c>
      <c r="N42" s="142"/>
      <c r="O42" s="146"/>
      <c r="P42" s="146"/>
      <c r="Q42" s="146"/>
      <c r="R42" s="146"/>
      <c r="S42" s="146"/>
      <c r="T42" s="146"/>
      <c r="U42" s="146"/>
      <c r="V42" s="146"/>
      <c r="W42" s="147"/>
      <c r="X42" s="40"/>
      <c r="Y42" s="35"/>
      <c r="Z42" s="41">
        <f t="shared" ca="1" si="1"/>
        <v>0</v>
      </c>
      <c r="AA42" s="41">
        <f t="shared" ca="1" si="2"/>
        <v>0</v>
      </c>
      <c r="AB42" s="41">
        <f t="shared" ca="1" si="3"/>
        <v>0</v>
      </c>
      <c r="AC42" s="35" t="b">
        <f>'HIDE CALCULATIONS'!A47</f>
        <v>0</v>
      </c>
      <c r="AD42" s="35"/>
      <c r="AE42" s="35"/>
      <c r="AF42" s="35"/>
      <c r="AG42" s="35"/>
      <c r="AH42" s="35"/>
      <c r="AI42" s="35"/>
      <c r="AJ42" s="35"/>
      <c r="AK42" s="35"/>
      <c r="AL42" s="35"/>
      <c r="AM42" s="35"/>
    </row>
    <row r="43" spans="1:39" ht="21.75" customHeight="1" x14ac:dyDescent="0.2">
      <c r="A43" s="35"/>
      <c r="B43" s="93"/>
      <c r="C43" s="91"/>
      <c r="D43" s="92"/>
      <c r="E43" s="94"/>
      <c r="F43" s="94"/>
      <c r="G43" s="91"/>
      <c r="H43" s="37"/>
      <c r="I43" s="37"/>
      <c r="J43" s="38" t="str" cm="1">
        <f t="array" ref="J43">IFERROR(_xlfn.IFS(I43="DONE","✓",I43="OPEN","U",I43="IN_PROGRESS","&gt;",I43="CANCELLED","X",I43="ON_HOLD","H"),"")</f>
        <v/>
      </c>
      <c r="K43" s="90"/>
      <c r="L43" s="91"/>
      <c r="M43" s="39" t="str">
        <f t="shared" ca="1" si="0"/>
        <v/>
      </c>
      <c r="N43" s="142"/>
      <c r="O43" s="146"/>
      <c r="P43" s="146"/>
      <c r="Q43" s="146"/>
      <c r="R43" s="146"/>
      <c r="S43" s="146"/>
      <c r="T43" s="146"/>
      <c r="U43" s="146"/>
      <c r="V43" s="146"/>
      <c r="W43" s="147"/>
      <c r="X43" s="40"/>
      <c r="Y43" s="35"/>
      <c r="Z43" s="41">
        <f t="shared" ca="1" si="1"/>
        <v>0</v>
      </c>
      <c r="AA43" s="41">
        <f t="shared" ca="1" si="2"/>
        <v>0</v>
      </c>
      <c r="AB43" s="41">
        <f t="shared" ca="1" si="3"/>
        <v>0</v>
      </c>
      <c r="AC43" s="35" t="b">
        <f>'HIDE CALCULATIONS'!A48</f>
        <v>0</v>
      </c>
      <c r="AD43" s="35"/>
      <c r="AE43" s="35"/>
      <c r="AF43" s="35"/>
      <c r="AG43" s="35"/>
      <c r="AH43" s="35"/>
      <c r="AI43" s="35"/>
      <c r="AJ43" s="35"/>
      <c r="AK43" s="35"/>
      <c r="AL43" s="35"/>
      <c r="AM43" s="35"/>
    </row>
    <row r="44" spans="1:39" ht="21.75" customHeight="1" x14ac:dyDescent="0.2">
      <c r="A44" s="35"/>
      <c r="B44" s="93"/>
      <c r="C44" s="91"/>
      <c r="D44" s="92"/>
      <c r="E44" s="94"/>
      <c r="F44" s="94"/>
      <c r="G44" s="91"/>
      <c r="H44" s="37"/>
      <c r="I44" s="37"/>
      <c r="J44" s="38" t="str" cm="1">
        <f t="array" ref="J44">IFERROR(_xlfn.IFS(I44="DONE","✓",I44="OPEN","U",I44="IN_PROGRESS","&gt;",I44="CANCELLED","X",I44="ON_HOLD","H"),"")</f>
        <v/>
      </c>
      <c r="K44" s="90"/>
      <c r="L44" s="91"/>
      <c r="M44" s="39" t="str">
        <f t="shared" ref="M44:M61" ca="1" si="4">IF(K44="","",_xlfn.DAYS(K44,TODAY()))</f>
        <v/>
      </c>
      <c r="N44" s="142"/>
      <c r="O44" s="146"/>
      <c r="P44" s="146"/>
      <c r="Q44" s="146"/>
      <c r="R44" s="146"/>
      <c r="S44" s="146"/>
      <c r="T44" s="146"/>
      <c r="U44" s="146"/>
      <c r="V44" s="146"/>
      <c r="W44" s="147"/>
      <c r="X44" s="40"/>
      <c r="Y44" s="35"/>
      <c r="Z44" s="41">
        <f t="shared" ca="1" si="1"/>
        <v>0</v>
      </c>
      <c r="AA44" s="41">
        <f t="shared" ca="1" si="2"/>
        <v>0</v>
      </c>
      <c r="AB44" s="41">
        <f t="shared" ca="1" si="3"/>
        <v>0</v>
      </c>
      <c r="AC44" s="35" t="b">
        <f>'HIDE CALCULATIONS'!A49</f>
        <v>0</v>
      </c>
      <c r="AD44" s="35"/>
      <c r="AE44" s="35"/>
      <c r="AF44" s="35"/>
      <c r="AG44" s="35"/>
      <c r="AH44" s="35"/>
      <c r="AI44" s="35"/>
      <c r="AJ44" s="35"/>
      <c r="AK44" s="35"/>
      <c r="AL44" s="35"/>
      <c r="AM44" s="35"/>
    </row>
    <row r="45" spans="1:39" ht="21.75" customHeight="1" x14ac:dyDescent="0.2">
      <c r="A45" s="5"/>
      <c r="B45" s="93"/>
      <c r="C45" s="91"/>
      <c r="D45" s="92"/>
      <c r="E45" s="94"/>
      <c r="F45" s="94"/>
      <c r="G45" s="91"/>
      <c r="H45" s="37"/>
      <c r="I45" s="37"/>
      <c r="J45" s="38" t="str" cm="1">
        <f t="array" ref="J45">IFERROR(_xlfn.IFS(I45="DONE","✓",I45="OPEN","U",I45="IN_PROGRESS","&gt;",I45="CANCELLED","X",I45="ON_HOLD","H"),"")</f>
        <v/>
      </c>
      <c r="K45" s="90"/>
      <c r="L45" s="91"/>
      <c r="M45" s="39" t="str">
        <f t="shared" ca="1" si="4"/>
        <v/>
      </c>
      <c r="N45" s="142"/>
      <c r="O45" s="146"/>
      <c r="P45" s="146"/>
      <c r="Q45" s="146"/>
      <c r="R45" s="146"/>
      <c r="S45" s="146"/>
      <c r="T45" s="146"/>
      <c r="U45" s="146"/>
      <c r="V45" s="146"/>
      <c r="W45" s="147"/>
      <c r="X45" s="1"/>
      <c r="Y45" s="5"/>
      <c r="Z45" s="41">
        <f t="shared" ref="Z45:Z61" ca="1" si="5">IF(AND(I45&lt;&gt;"DONE",I45&lt;&gt;"CANCELLED",M45&lt;0),1,0)</f>
        <v>0</v>
      </c>
      <c r="AA45" s="41">
        <f t="shared" ref="AA45:AA61" ca="1" si="6">IF(AND(I45&lt;&gt;"DONE",I45&lt;&gt;"CANCELLED",M45&lt;&gt;""),1,0)</f>
        <v>0</v>
      </c>
      <c r="AB45" s="41">
        <f t="shared" ref="AB45:AB61" ca="1" si="7">IF(AND(I45&lt;&gt;"DONE",I45&lt;&gt;"CANCELLED",AND(M45&lt;=$V$10,M45&gt;0)),1,0)</f>
        <v>0</v>
      </c>
      <c r="AC45" s="35" t="b">
        <f>'HIDE CALCULATIONS'!A50</f>
        <v>0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t="21.75" customHeight="1" x14ac:dyDescent="0.2">
      <c r="A46" s="5"/>
      <c r="B46" s="93"/>
      <c r="C46" s="91"/>
      <c r="D46" s="92"/>
      <c r="E46" s="94"/>
      <c r="F46" s="94"/>
      <c r="G46" s="91"/>
      <c r="H46" s="37"/>
      <c r="I46" s="37"/>
      <c r="J46" s="38" t="str" cm="1">
        <f t="array" ref="J46">IFERROR(_xlfn.IFS(I46="DONE","✓",I46="OPEN","U",I46="IN_PROGRESS","&gt;",I46="CANCELLED","X",I46="ON_HOLD","H"),"")</f>
        <v/>
      </c>
      <c r="K46" s="90"/>
      <c r="L46" s="91"/>
      <c r="M46" s="39" t="str">
        <f t="shared" ca="1" si="4"/>
        <v/>
      </c>
      <c r="N46" s="142"/>
      <c r="O46" s="146"/>
      <c r="P46" s="146"/>
      <c r="Q46" s="146"/>
      <c r="R46" s="146"/>
      <c r="S46" s="146"/>
      <c r="T46" s="146"/>
      <c r="U46" s="146"/>
      <c r="V46" s="146"/>
      <c r="W46" s="147"/>
      <c r="X46" s="1"/>
      <c r="Y46" s="5"/>
      <c r="Z46" s="41">
        <f t="shared" ca="1" si="5"/>
        <v>0</v>
      </c>
      <c r="AA46" s="41">
        <f t="shared" ca="1" si="6"/>
        <v>0</v>
      </c>
      <c r="AB46" s="41">
        <f t="shared" ca="1" si="7"/>
        <v>0</v>
      </c>
      <c r="AC46" s="35" t="b">
        <f>'HIDE CALCULATIONS'!A51</f>
        <v>0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ht="21.75" customHeight="1" x14ac:dyDescent="0.2">
      <c r="A47" s="5"/>
      <c r="B47" s="93"/>
      <c r="C47" s="91"/>
      <c r="D47" s="92"/>
      <c r="E47" s="94"/>
      <c r="F47" s="94"/>
      <c r="G47" s="91"/>
      <c r="H47" s="37"/>
      <c r="I47" s="37"/>
      <c r="J47" s="38" t="str" cm="1">
        <f t="array" ref="J47">IFERROR(_xlfn.IFS(I47="DONE","✓",I47="OPEN","U",I47="IN_PROGRESS","&gt;",I47="CANCELLED","X",I47="ON_HOLD","H"),"")</f>
        <v/>
      </c>
      <c r="K47" s="90"/>
      <c r="L47" s="91"/>
      <c r="M47" s="39" t="str">
        <f t="shared" ca="1" si="4"/>
        <v/>
      </c>
      <c r="N47" s="142"/>
      <c r="O47" s="146"/>
      <c r="P47" s="146"/>
      <c r="Q47" s="146"/>
      <c r="R47" s="146"/>
      <c r="S47" s="146"/>
      <c r="T47" s="146"/>
      <c r="U47" s="146"/>
      <c r="V47" s="146"/>
      <c r="W47" s="147"/>
      <c r="X47" s="1"/>
      <c r="Y47" s="5"/>
      <c r="Z47" s="41">
        <f t="shared" ca="1" si="5"/>
        <v>0</v>
      </c>
      <c r="AA47" s="41">
        <f t="shared" ca="1" si="6"/>
        <v>0</v>
      </c>
      <c r="AB47" s="41">
        <f t="shared" ca="1" si="7"/>
        <v>0</v>
      </c>
      <c r="AC47" s="35" t="b">
        <f>'HIDE CALCULATIONS'!A52</f>
        <v>0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t="21.75" customHeight="1" x14ac:dyDescent="0.2">
      <c r="A48" s="5"/>
      <c r="B48" s="93"/>
      <c r="C48" s="91"/>
      <c r="D48" s="92"/>
      <c r="E48" s="94"/>
      <c r="F48" s="94"/>
      <c r="G48" s="91"/>
      <c r="H48" s="37"/>
      <c r="I48" s="37"/>
      <c r="J48" s="38" t="str" cm="1">
        <f t="array" ref="J48">IFERROR(_xlfn.IFS(I48="DONE","✓",I48="OPEN","U",I48="IN_PROGRESS","&gt;",I48="CANCELLED","X",I48="ON_HOLD","H"),"")</f>
        <v/>
      </c>
      <c r="K48" s="90"/>
      <c r="L48" s="91"/>
      <c r="M48" s="39" t="str">
        <f t="shared" ca="1" si="4"/>
        <v/>
      </c>
      <c r="N48" s="142"/>
      <c r="O48" s="146"/>
      <c r="P48" s="146"/>
      <c r="Q48" s="146"/>
      <c r="R48" s="146"/>
      <c r="S48" s="146"/>
      <c r="T48" s="146"/>
      <c r="U48" s="146"/>
      <c r="V48" s="146"/>
      <c r="W48" s="147"/>
      <c r="X48" s="1"/>
      <c r="Y48" s="5"/>
      <c r="Z48" s="41">
        <f t="shared" ca="1" si="5"/>
        <v>0</v>
      </c>
      <c r="AA48" s="41">
        <f t="shared" ca="1" si="6"/>
        <v>0</v>
      </c>
      <c r="AB48" s="41">
        <f t="shared" ca="1" si="7"/>
        <v>0</v>
      </c>
      <c r="AC48" s="35" t="b">
        <f>'HIDE CALCULATIONS'!A53</f>
        <v>0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t="21.75" customHeight="1" x14ac:dyDescent="0.2">
      <c r="A49" s="5"/>
      <c r="B49" s="93"/>
      <c r="C49" s="91"/>
      <c r="D49" s="92"/>
      <c r="E49" s="94"/>
      <c r="F49" s="94"/>
      <c r="G49" s="91"/>
      <c r="H49" s="37"/>
      <c r="I49" s="37"/>
      <c r="J49" s="38" t="str" cm="1">
        <f t="array" ref="J49">IFERROR(_xlfn.IFS(I49="DONE","✓",I49="OPEN","U",I49="IN_PROGRESS","&gt;",I49="CANCELLED","X",I49="ON_HOLD","H"),"")</f>
        <v/>
      </c>
      <c r="K49" s="90"/>
      <c r="L49" s="91"/>
      <c r="M49" s="39" t="str">
        <f t="shared" ca="1" si="4"/>
        <v/>
      </c>
      <c r="N49" s="142"/>
      <c r="O49" s="146"/>
      <c r="P49" s="146"/>
      <c r="Q49" s="146"/>
      <c r="R49" s="146"/>
      <c r="S49" s="146"/>
      <c r="T49" s="146"/>
      <c r="U49" s="146"/>
      <c r="V49" s="146"/>
      <c r="W49" s="147"/>
      <c r="X49" s="1"/>
      <c r="Y49" s="5"/>
      <c r="Z49" s="41">
        <f t="shared" ca="1" si="5"/>
        <v>0</v>
      </c>
      <c r="AA49" s="41">
        <f t="shared" ca="1" si="6"/>
        <v>0</v>
      </c>
      <c r="AB49" s="41">
        <f t="shared" ca="1" si="7"/>
        <v>0</v>
      </c>
      <c r="AC49" s="35" t="b">
        <f>'HIDE CALCULATIONS'!A54</f>
        <v>0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21.75" customHeight="1" x14ac:dyDescent="0.2">
      <c r="A50" s="5"/>
      <c r="B50" s="93"/>
      <c r="C50" s="91"/>
      <c r="D50" s="92"/>
      <c r="E50" s="94"/>
      <c r="F50" s="94"/>
      <c r="G50" s="91"/>
      <c r="H50" s="37"/>
      <c r="I50" s="37"/>
      <c r="J50" s="38" t="str" cm="1">
        <f t="array" ref="J50">IFERROR(_xlfn.IFS(I50="DONE","✓",I50="OPEN","U",I50="IN_PROGRESS","&gt;",I50="CANCELLED","X",I50="ON_HOLD","H"),"")</f>
        <v/>
      </c>
      <c r="K50" s="90"/>
      <c r="L50" s="91"/>
      <c r="M50" s="39" t="str">
        <f t="shared" ca="1" si="4"/>
        <v/>
      </c>
      <c r="N50" s="142"/>
      <c r="O50" s="146"/>
      <c r="P50" s="146"/>
      <c r="Q50" s="146"/>
      <c r="R50" s="146"/>
      <c r="S50" s="146"/>
      <c r="T50" s="146"/>
      <c r="U50" s="146"/>
      <c r="V50" s="146"/>
      <c r="W50" s="147"/>
      <c r="X50" s="1"/>
      <c r="Y50" s="5"/>
      <c r="Z50" s="41">
        <f t="shared" ca="1" si="5"/>
        <v>0</v>
      </c>
      <c r="AA50" s="41">
        <f t="shared" ca="1" si="6"/>
        <v>0</v>
      </c>
      <c r="AB50" s="41">
        <f t="shared" ca="1" si="7"/>
        <v>0</v>
      </c>
      <c r="AC50" s="35" t="b">
        <f>'HIDE CALCULATIONS'!A55</f>
        <v>0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ht="21.75" customHeight="1" x14ac:dyDescent="0.2">
      <c r="A51" s="5"/>
      <c r="B51" s="93"/>
      <c r="C51" s="91"/>
      <c r="D51" s="92"/>
      <c r="E51" s="94"/>
      <c r="F51" s="94"/>
      <c r="G51" s="91"/>
      <c r="H51" s="37"/>
      <c r="I51" s="37"/>
      <c r="J51" s="38" t="str" cm="1">
        <f t="array" ref="J51">IFERROR(_xlfn.IFS(I51="DONE","✓",I51="OPEN","U",I51="IN_PROGRESS","&gt;",I51="CANCELLED","X",I51="ON_HOLD","H"),"")</f>
        <v/>
      </c>
      <c r="K51" s="90"/>
      <c r="L51" s="91"/>
      <c r="M51" s="39" t="str">
        <f t="shared" ca="1" si="4"/>
        <v/>
      </c>
      <c r="N51" s="142"/>
      <c r="O51" s="146"/>
      <c r="P51" s="146"/>
      <c r="Q51" s="146"/>
      <c r="R51" s="146"/>
      <c r="S51" s="146"/>
      <c r="T51" s="146"/>
      <c r="U51" s="146"/>
      <c r="V51" s="146"/>
      <c r="W51" s="147"/>
      <c r="X51" s="1"/>
      <c r="Y51" s="5"/>
      <c r="Z51" s="41">
        <f t="shared" ca="1" si="5"/>
        <v>0</v>
      </c>
      <c r="AA51" s="41">
        <f t="shared" ca="1" si="6"/>
        <v>0</v>
      </c>
      <c r="AB51" s="41">
        <f t="shared" ca="1" si="7"/>
        <v>0</v>
      </c>
      <c r="AC51" s="35" t="b">
        <f>'HIDE CALCULATIONS'!A56</f>
        <v>0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t="21.75" customHeight="1" x14ac:dyDescent="0.2">
      <c r="A52" s="5"/>
      <c r="B52" s="93"/>
      <c r="C52" s="91"/>
      <c r="D52" s="92"/>
      <c r="E52" s="94"/>
      <c r="F52" s="94"/>
      <c r="G52" s="91"/>
      <c r="H52" s="37"/>
      <c r="I52" s="37"/>
      <c r="J52" s="38" t="str" cm="1">
        <f t="array" ref="J52">IFERROR(_xlfn.IFS(I52="DONE","✓",I52="OPEN","U",I52="IN_PROGRESS","&gt;",I52="CANCELLED","X",I52="ON_HOLD","H"),"")</f>
        <v/>
      </c>
      <c r="K52" s="90"/>
      <c r="L52" s="91"/>
      <c r="M52" s="39" t="str">
        <f t="shared" ca="1" si="4"/>
        <v/>
      </c>
      <c r="N52" s="142"/>
      <c r="O52" s="146"/>
      <c r="P52" s="146"/>
      <c r="Q52" s="146"/>
      <c r="R52" s="146"/>
      <c r="S52" s="146"/>
      <c r="T52" s="146"/>
      <c r="U52" s="146"/>
      <c r="V52" s="146"/>
      <c r="W52" s="147"/>
      <c r="X52" s="1"/>
      <c r="Y52" s="5"/>
      <c r="Z52" s="41">
        <f t="shared" ca="1" si="5"/>
        <v>0</v>
      </c>
      <c r="AA52" s="41">
        <f t="shared" ca="1" si="6"/>
        <v>0</v>
      </c>
      <c r="AB52" s="41">
        <f t="shared" ca="1" si="7"/>
        <v>0</v>
      </c>
      <c r="AC52" s="35" t="b">
        <f>'HIDE CALCULATIONS'!A57</f>
        <v>0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ht="21.75" customHeight="1" x14ac:dyDescent="0.2">
      <c r="A53" s="5"/>
      <c r="B53" s="93"/>
      <c r="C53" s="91"/>
      <c r="D53" s="92"/>
      <c r="E53" s="94"/>
      <c r="F53" s="94"/>
      <c r="G53" s="91"/>
      <c r="H53" s="37"/>
      <c r="I53" s="37"/>
      <c r="J53" s="38" t="str" cm="1">
        <f t="array" ref="J53">IFERROR(_xlfn.IFS(I53="DONE","✓",I53="OPEN","U",I53="IN_PROGRESS","&gt;",I53="CANCELLED","X",I53="ON_HOLD","H"),"")</f>
        <v/>
      </c>
      <c r="K53" s="90"/>
      <c r="L53" s="91"/>
      <c r="M53" s="39" t="str">
        <f t="shared" ca="1" si="4"/>
        <v/>
      </c>
      <c r="N53" s="142"/>
      <c r="O53" s="146"/>
      <c r="P53" s="146"/>
      <c r="Q53" s="146"/>
      <c r="R53" s="146"/>
      <c r="S53" s="146"/>
      <c r="T53" s="146"/>
      <c r="U53" s="146"/>
      <c r="V53" s="146"/>
      <c r="W53" s="147"/>
      <c r="X53" s="1"/>
      <c r="Y53" s="5"/>
      <c r="Z53" s="41">
        <f t="shared" ca="1" si="5"/>
        <v>0</v>
      </c>
      <c r="AA53" s="41">
        <f t="shared" ca="1" si="6"/>
        <v>0</v>
      </c>
      <c r="AB53" s="41">
        <f t="shared" ca="1" si="7"/>
        <v>0</v>
      </c>
      <c r="AC53" s="35" t="b">
        <f>'HIDE CALCULATIONS'!A58</f>
        <v>0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t="21.75" customHeight="1" x14ac:dyDescent="0.2">
      <c r="A54" s="5"/>
      <c r="B54" s="93"/>
      <c r="C54" s="91"/>
      <c r="D54" s="92"/>
      <c r="E54" s="94"/>
      <c r="F54" s="94"/>
      <c r="G54" s="91"/>
      <c r="H54" s="37"/>
      <c r="I54" s="37"/>
      <c r="J54" s="38" t="str" cm="1">
        <f t="array" ref="J54">IFERROR(_xlfn.IFS(I54="DONE","✓",I54="OPEN","U",I54="IN_PROGRESS","&gt;",I54="CANCELLED","X",I54="ON_HOLD","H"),"")</f>
        <v/>
      </c>
      <c r="K54" s="90"/>
      <c r="L54" s="91"/>
      <c r="M54" s="39" t="str">
        <f t="shared" ca="1" si="4"/>
        <v/>
      </c>
      <c r="N54" s="142"/>
      <c r="O54" s="146"/>
      <c r="P54" s="146"/>
      <c r="Q54" s="146"/>
      <c r="R54" s="146"/>
      <c r="S54" s="146"/>
      <c r="T54" s="146"/>
      <c r="U54" s="146"/>
      <c r="V54" s="146"/>
      <c r="W54" s="147"/>
      <c r="X54" s="1"/>
      <c r="Y54" s="5"/>
      <c r="Z54" s="41">
        <f t="shared" ca="1" si="5"/>
        <v>0</v>
      </c>
      <c r="AA54" s="41">
        <f t="shared" ca="1" si="6"/>
        <v>0</v>
      </c>
      <c r="AB54" s="41">
        <f t="shared" ca="1" si="7"/>
        <v>0</v>
      </c>
      <c r="AC54" s="35" t="b">
        <f>'HIDE CALCULATIONS'!A59</f>
        <v>0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t="21.75" customHeight="1" x14ac:dyDescent="0.2">
      <c r="A55" s="5"/>
      <c r="B55" s="93"/>
      <c r="C55" s="91"/>
      <c r="D55" s="92"/>
      <c r="E55" s="94"/>
      <c r="F55" s="94"/>
      <c r="G55" s="91"/>
      <c r="H55" s="37"/>
      <c r="I55" s="37"/>
      <c r="J55" s="38" t="str" cm="1">
        <f t="array" ref="J55">IFERROR(_xlfn.IFS(I55="DONE","✓",I55="OPEN","U",I55="IN_PROGRESS","&gt;",I55="CANCELLED","X",I55="ON_HOLD","H"),"")</f>
        <v/>
      </c>
      <c r="K55" s="90"/>
      <c r="L55" s="91"/>
      <c r="M55" s="39" t="str">
        <f t="shared" ca="1" si="4"/>
        <v/>
      </c>
      <c r="N55" s="142"/>
      <c r="O55" s="146"/>
      <c r="P55" s="146"/>
      <c r="Q55" s="146"/>
      <c r="R55" s="146"/>
      <c r="S55" s="146"/>
      <c r="T55" s="146"/>
      <c r="U55" s="146"/>
      <c r="V55" s="146"/>
      <c r="W55" s="147"/>
      <c r="X55" s="1"/>
      <c r="Y55" s="5"/>
      <c r="Z55" s="41">
        <f t="shared" ca="1" si="5"/>
        <v>0</v>
      </c>
      <c r="AA55" s="41">
        <f t="shared" ca="1" si="6"/>
        <v>0</v>
      </c>
      <c r="AB55" s="41">
        <f t="shared" ca="1" si="7"/>
        <v>0</v>
      </c>
      <c r="AC55" s="35" t="b">
        <f>'HIDE CALCULATIONS'!A60</f>
        <v>0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t="21.75" customHeight="1" x14ac:dyDescent="0.2">
      <c r="A56" s="5"/>
      <c r="B56" s="93"/>
      <c r="C56" s="91"/>
      <c r="D56" s="92"/>
      <c r="E56" s="94"/>
      <c r="F56" s="94"/>
      <c r="G56" s="91"/>
      <c r="H56" s="37"/>
      <c r="I56" s="37"/>
      <c r="J56" s="38" t="str" cm="1">
        <f t="array" ref="J56">IFERROR(_xlfn.IFS(I56="DONE","✓",I56="OPEN","U",I56="IN_PROGRESS","&gt;",I56="CANCELLED","X",I56="ON_HOLD","H"),"")</f>
        <v/>
      </c>
      <c r="K56" s="90"/>
      <c r="L56" s="91"/>
      <c r="M56" s="39" t="str">
        <f t="shared" ca="1" si="4"/>
        <v/>
      </c>
      <c r="N56" s="142"/>
      <c r="O56" s="146"/>
      <c r="P56" s="146"/>
      <c r="Q56" s="146"/>
      <c r="R56" s="146"/>
      <c r="S56" s="146"/>
      <c r="T56" s="146"/>
      <c r="U56" s="146"/>
      <c r="V56" s="146"/>
      <c r="W56" s="147"/>
      <c r="X56" s="1"/>
      <c r="Y56" s="5"/>
      <c r="Z56" s="41">
        <f t="shared" ca="1" si="5"/>
        <v>0</v>
      </c>
      <c r="AA56" s="41">
        <f t="shared" ca="1" si="6"/>
        <v>0</v>
      </c>
      <c r="AB56" s="41">
        <f t="shared" ca="1" si="7"/>
        <v>0</v>
      </c>
      <c r="AC56" s="35" t="b">
        <f>'HIDE CALCULATIONS'!A61</f>
        <v>0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ht="21.75" customHeight="1" x14ac:dyDescent="0.2">
      <c r="A57" s="5"/>
      <c r="B57" s="93"/>
      <c r="C57" s="91"/>
      <c r="D57" s="92"/>
      <c r="E57" s="94"/>
      <c r="F57" s="94"/>
      <c r="G57" s="91"/>
      <c r="H57" s="37"/>
      <c r="I57" s="37"/>
      <c r="J57" s="38" t="str" cm="1">
        <f t="array" ref="J57">IFERROR(_xlfn.IFS(I57="DONE","✓",I57="OPEN","U",I57="IN_PROGRESS","&gt;",I57="CANCELLED","X",I57="ON_HOLD","H"),"")</f>
        <v/>
      </c>
      <c r="K57" s="90"/>
      <c r="L57" s="91"/>
      <c r="M57" s="39" t="str">
        <f t="shared" ca="1" si="4"/>
        <v/>
      </c>
      <c r="N57" s="142"/>
      <c r="O57" s="146"/>
      <c r="P57" s="146"/>
      <c r="Q57" s="146"/>
      <c r="R57" s="146"/>
      <c r="S57" s="146"/>
      <c r="T57" s="146"/>
      <c r="U57" s="146"/>
      <c r="V57" s="146"/>
      <c r="W57" s="147"/>
      <c r="X57" s="1"/>
      <c r="Y57" s="5"/>
      <c r="Z57" s="41">
        <f t="shared" ca="1" si="5"/>
        <v>0</v>
      </c>
      <c r="AA57" s="41">
        <f t="shared" ca="1" si="6"/>
        <v>0</v>
      </c>
      <c r="AB57" s="41">
        <f t="shared" ca="1" si="7"/>
        <v>0</v>
      </c>
      <c r="AC57" s="35" t="b">
        <f>'HIDE CALCULATIONS'!A62</f>
        <v>0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ht="21.75" customHeight="1" x14ac:dyDescent="0.2">
      <c r="A58" s="5"/>
      <c r="B58" s="93"/>
      <c r="C58" s="91"/>
      <c r="D58" s="97"/>
      <c r="E58" s="94"/>
      <c r="F58" s="94"/>
      <c r="G58" s="91"/>
      <c r="H58" s="43"/>
      <c r="I58" s="43"/>
      <c r="J58" s="38" t="str" cm="1">
        <f t="array" ref="J58">IFERROR(_xlfn.IFS(I58="DONE","✓",I58="OPEN","U",I58="IN_PROGRESS","&gt;",I58="CANCELLED","X",I58="ON_HOLD","H"),"")</f>
        <v/>
      </c>
      <c r="K58" s="100"/>
      <c r="L58" s="91"/>
      <c r="M58" s="44" t="str">
        <f t="shared" ca="1" si="4"/>
        <v/>
      </c>
      <c r="N58" s="148"/>
      <c r="O58" s="149"/>
      <c r="P58" s="149"/>
      <c r="Q58" s="149"/>
      <c r="R58" s="149"/>
      <c r="S58" s="149"/>
      <c r="T58" s="149"/>
      <c r="U58" s="149"/>
      <c r="V58" s="149"/>
      <c r="W58" s="150"/>
      <c r="X58" s="1"/>
      <c r="Y58" s="5"/>
      <c r="Z58" s="41">
        <f t="shared" ca="1" si="5"/>
        <v>0</v>
      </c>
      <c r="AA58" s="41">
        <f t="shared" ca="1" si="6"/>
        <v>0</v>
      </c>
      <c r="AB58" s="41">
        <f t="shared" ca="1" si="7"/>
        <v>0</v>
      </c>
      <c r="AC58" s="35" t="b">
        <f>'HIDE CALCULATIONS'!A63</f>
        <v>0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ht="21.75" customHeight="1" x14ac:dyDescent="0.2">
      <c r="A59" s="5"/>
      <c r="B59" s="93"/>
      <c r="C59" s="91"/>
      <c r="D59" s="97"/>
      <c r="E59" s="94"/>
      <c r="F59" s="94"/>
      <c r="G59" s="91"/>
      <c r="H59" s="43"/>
      <c r="I59" s="43"/>
      <c r="J59" s="38" t="str" cm="1">
        <f t="array" ref="J59">IFERROR(_xlfn.IFS(I59="DONE","✓",I59="OPEN","U",I59="IN_PROGRESS","&gt;",I59="CANCELLED","X",I59="ON_HOLD","H"),"")</f>
        <v/>
      </c>
      <c r="K59" s="100"/>
      <c r="L59" s="91"/>
      <c r="M59" s="44" t="str">
        <f t="shared" ca="1" si="4"/>
        <v/>
      </c>
      <c r="N59" s="148"/>
      <c r="O59" s="149"/>
      <c r="P59" s="149"/>
      <c r="Q59" s="149"/>
      <c r="R59" s="149"/>
      <c r="S59" s="149"/>
      <c r="T59" s="149"/>
      <c r="U59" s="149"/>
      <c r="V59" s="149"/>
      <c r="W59" s="150"/>
      <c r="X59" s="1"/>
      <c r="Y59" s="5"/>
      <c r="Z59" s="41">
        <f t="shared" ca="1" si="5"/>
        <v>0</v>
      </c>
      <c r="AA59" s="41">
        <f t="shared" ca="1" si="6"/>
        <v>0</v>
      </c>
      <c r="AB59" s="41">
        <f t="shared" ca="1" si="7"/>
        <v>0</v>
      </c>
      <c r="AC59" s="35" t="b">
        <f>'HIDE CALCULATIONS'!A64</f>
        <v>0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t="21.75" customHeight="1" x14ac:dyDescent="0.2">
      <c r="A60" s="5"/>
      <c r="B60" s="93"/>
      <c r="C60" s="91"/>
      <c r="D60" s="97"/>
      <c r="E60" s="94"/>
      <c r="F60" s="94"/>
      <c r="G60" s="91"/>
      <c r="H60" s="43"/>
      <c r="I60" s="43"/>
      <c r="J60" s="38" t="str" cm="1">
        <f t="array" ref="J60">IFERROR(_xlfn.IFS(I60="DONE","✓",I60="OPEN","U",I60="IN_PROGRESS","&gt;",I60="CANCELLED","X",I60="ON_HOLD","H"),"")</f>
        <v/>
      </c>
      <c r="K60" s="100"/>
      <c r="L60" s="91"/>
      <c r="M60" s="44" t="str">
        <f t="shared" ca="1" si="4"/>
        <v/>
      </c>
      <c r="N60" s="148"/>
      <c r="O60" s="149"/>
      <c r="P60" s="149"/>
      <c r="Q60" s="149"/>
      <c r="R60" s="149"/>
      <c r="S60" s="149"/>
      <c r="T60" s="149"/>
      <c r="U60" s="149"/>
      <c r="V60" s="149"/>
      <c r="W60" s="150"/>
      <c r="X60" s="1"/>
      <c r="Y60" s="5"/>
      <c r="Z60" s="41">
        <f t="shared" ca="1" si="5"/>
        <v>0</v>
      </c>
      <c r="AA60" s="41">
        <f t="shared" ca="1" si="6"/>
        <v>0</v>
      </c>
      <c r="AB60" s="41">
        <f t="shared" ca="1" si="7"/>
        <v>0</v>
      </c>
      <c r="AC60" s="35" t="b">
        <f>'HIDE CALCULATIONS'!A65</f>
        <v>0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ht="21.75" customHeight="1" thickBot="1" x14ac:dyDescent="0.25">
      <c r="A61" s="36"/>
      <c r="B61" s="95"/>
      <c r="C61" s="96"/>
      <c r="D61" s="95"/>
      <c r="E61" s="98"/>
      <c r="F61" s="98"/>
      <c r="G61" s="96"/>
      <c r="H61" s="45"/>
      <c r="I61" s="45"/>
      <c r="J61" s="45" t="str" cm="1">
        <f t="array" ref="J61">IFERROR(_xlfn.IFS(I61="DONE","✓",I61="OPEN","U",I61="IN_PROGRESS","&gt;",I61="CANCELLED","X",I61="ON_HOLD","H"),"")</f>
        <v/>
      </c>
      <c r="K61" s="101"/>
      <c r="L61" s="99"/>
      <c r="M61" s="46" t="str">
        <f t="shared" ca="1" si="4"/>
        <v/>
      </c>
      <c r="N61" s="151"/>
      <c r="O61" s="152"/>
      <c r="P61" s="152"/>
      <c r="Q61" s="152"/>
      <c r="R61" s="152"/>
      <c r="S61" s="152"/>
      <c r="T61" s="152"/>
      <c r="U61" s="152"/>
      <c r="V61" s="152"/>
      <c r="W61" s="153"/>
      <c r="X61" s="1"/>
      <c r="Y61" s="5"/>
      <c r="Z61" s="41">
        <f t="shared" ca="1" si="5"/>
        <v>0</v>
      </c>
      <c r="AA61" s="41">
        <f t="shared" ca="1" si="6"/>
        <v>0</v>
      </c>
      <c r="AB61" s="41">
        <f t="shared" ca="1" si="7"/>
        <v>0</v>
      </c>
      <c r="AC61" s="35" t="b">
        <f>'HIDE CALCULATIONS'!A66</f>
        <v>0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ht="15.75" customHeight="1" thickTop="1" x14ac:dyDescent="0.15"/>
  </sheetData>
  <customSheetViews>
    <customSheetView guid="{297FCC11-B73F-4A77-9AC3-8938F3FD96B8}" filter="1" showAutoFilter="1">
      <pageMargins left="0.7" right="0.7" top="0.78740157499999996" bottom="0.78740157499999996" header="0.3" footer="0.3"/>
      <autoFilter ref="B16:W49" xr:uid="{52331E2F-9C0B-DF40-82D9-44D014E0E8C4}"/>
    </customSheetView>
  </customSheetViews>
  <mergeCells count="200">
    <mergeCell ref="N58:W58"/>
    <mergeCell ref="N59:W59"/>
    <mergeCell ref="N60:W60"/>
    <mergeCell ref="N61:W61"/>
    <mergeCell ref="N17:W17"/>
    <mergeCell ref="N18:W18"/>
    <mergeCell ref="N19:W19"/>
    <mergeCell ref="N20:W20"/>
    <mergeCell ref="N21:W21"/>
    <mergeCell ref="N22:W22"/>
    <mergeCell ref="N23:W23"/>
    <mergeCell ref="N24:W24"/>
    <mergeCell ref="N25:W25"/>
    <mergeCell ref="N26:W26"/>
    <mergeCell ref="N27:W27"/>
    <mergeCell ref="N28:W28"/>
    <mergeCell ref="N29:W29"/>
    <mergeCell ref="N30:W30"/>
    <mergeCell ref="N31:W31"/>
    <mergeCell ref="B24:C24"/>
    <mergeCell ref="D24:G24"/>
    <mergeCell ref="K24:L24"/>
    <mergeCell ref="B25:C25"/>
    <mergeCell ref="D25:G25"/>
    <mergeCell ref="K25:L25"/>
    <mergeCell ref="K30:L30"/>
    <mergeCell ref="D21:G21"/>
    <mergeCell ref="B22:C22"/>
    <mergeCell ref="D22:G22"/>
    <mergeCell ref="K22:L22"/>
    <mergeCell ref="D23:G23"/>
    <mergeCell ref="K23:L23"/>
    <mergeCell ref="B23:C23"/>
    <mergeCell ref="N47:W47"/>
    <mergeCell ref="N48:W48"/>
    <mergeCell ref="N49:W49"/>
    <mergeCell ref="N50:W50"/>
    <mergeCell ref="N51:W51"/>
    <mergeCell ref="N52:W52"/>
    <mergeCell ref="N53:W53"/>
    <mergeCell ref="N54:W54"/>
    <mergeCell ref="N55:W55"/>
    <mergeCell ref="N56:W56"/>
    <mergeCell ref="N57:W57"/>
    <mergeCell ref="N40:W40"/>
    <mergeCell ref="N41:W41"/>
    <mergeCell ref="N42:W42"/>
    <mergeCell ref="N43:W43"/>
    <mergeCell ref="N44:W44"/>
    <mergeCell ref="N45:W45"/>
    <mergeCell ref="N46:W46"/>
    <mergeCell ref="B17:C17"/>
    <mergeCell ref="D17:G17"/>
    <mergeCell ref="K17:L17"/>
    <mergeCell ref="K20:L20"/>
    <mergeCell ref="K21:L21"/>
    <mergeCell ref="K27:L27"/>
    <mergeCell ref="K28:L28"/>
    <mergeCell ref="B26:C26"/>
    <mergeCell ref="D26:G26"/>
    <mergeCell ref="K26:L26"/>
    <mergeCell ref="B27:C27"/>
    <mergeCell ref="D27:G27"/>
    <mergeCell ref="B28:C28"/>
    <mergeCell ref="D28:G28"/>
    <mergeCell ref="B19:C19"/>
    <mergeCell ref="B20:C20"/>
    <mergeCell ref="D20:G20"/>
    <mergeCell ref="B21:C21"/>
    <mergeCell ref="B1:W1"/>
    <mergeCell ref="B4:B13"/>
    <mergeCell ref="C4:D4"/>
    <mergeCell ref="H4:J4"/>
    <mergeCell ref="M4:O4"/>
    <mergeCell ref="H6:H7"/>
    <mergeCell ref="D16:F16"/>
    <mergeCell ref="I6:I7"/>
    <mergeCell ref="J6:K7"/>
    <mergeCell ref="B18:C18"/>
    <mergeCell ref="D18:G18"/>
    <mergeCell ref="K18:L18"/>
    <mergeCell ref="D19:G19"/>
    <mergeCell ref="K19:L19"/>
    <mergeCell ref="Y6:Z6"/>
    <mergeCell ref="M7:N7"/>
    <mergeCell ref="J8:K8"/>
    <mergeCell ref="H9:H12"/>
    <mergeCell ref="I9:I12"/>
    <mergeCell ref="J9:K12"/>
    <mergeCell ref="I16:J16"/>
    <mergeCell ref="Y10:Y13"/>
    <mergeCell ref="Z10:Z13"/>
    <mergeCell ref="U11:V12"/>
    <mergeCell ref="N16:W16"/>
    <mergeCell ref="B32:C32"/>
    <mergeCell ref="D32:G32"/>
    <mergeCell ref="K32:L32"/>
    <mergeCell ref="D33:G33"/>
    <mergeCell ref="K33:L33"/>
    <mergeCell ref="B33:C33"/>
    <mergeCell ref="B34:C34"/>
    <mergeCell ref="D34:G34"/>
    <mergeCell ref="K34:L34"/>
    <mergeCell ref="N32:W32"/>
    <mergeCell ref="N33:W33"/>
    <mergeCell ref="N34:W34"/>
    <mergeCell ref="K31:L31"/>
    <mergeCell ref="B29:C29"/>
    <mergeCell ref="D29:G29"/>
    <mergeCell ref="K29:L29"/>
    <mergeCell ref="B30:C30"/>
    <mergeCell ref="D30:G30"/>
    <mergeCell ref="B31:C31"/>
    <mergeCell ref="D31:G31"/>
    <mergeCell ref="K50:L50"/>
    <mergeCell ref="K51:L51"/>
    <mergeCell ref="K52:L52"/>
    <mergeCell ref="K60:L60"/>
    <mergeCell ref="K61:L61"/>
    <mergeCell ref="K53:L53"/>
    <mergeCell ref="K54:L54"/>
    <mergeCell ref="K55:L55"/>
    <mergeCell ref="K56:L56"/>
    <mergeCell ref="K57:L57"/>
    <mergeCell ref="K58:L58"/>
    <mergeCell ref="K59:L59"/>
    <mergeCell ref="K44:L44"/>
    <mergeCell ref="K45:L45"/>
    <mergeCell ref="K46:L46"/>
    <mergeCell ref="K47:L47"/>
    <mergeCell ref="K48:L48"/>
    <mergeCell ref="K49:L49"/>
    <mergeCell ref="D58:G58"/>
    <mergeCell ref="D59:G59"/>
    <mergeCell ref="D60:G60"/>
    <mergeCell ref="D61:G61"/>
    <mergeCell ref="D48:G48"/>
    <mergeCell ref="D49:G49"/>
    <mergeCell ref="D50:G50"/>
    <mergeCell ref="D51:G51"/>
    <mergeCell ref="D52:G52"/>
    <mergeCell ref="D53:G53"/>
    <mergeCell ref="D54:G54"/>
    <mergeCell ref="B58:C58"/>
    <mergeCell ref="B59:C59"/>
    <mergeCell ref="B60:C60"/>
    <mergeCell ref="B61:C61"/>
    <mergeCell ref="B47:C47"/>
    <mergeCell ref="B48:C48"/>
    <mergeCell ref="B49:C49"/>
    <mergeCell ref="B50:C50"/>
    <mergeCell ref="B51:C51"/>
    <mergeCell ref="B52:C52"/>
    <mergeCell ref="B53:C53"/>
    <mergeCell ref="B45:C45"/>
    <mergeCell ref="D45:G45"/>
    <mergeCell ref="B46:C46"/>
    <mergeCell ref="D46:G46"/>
    <mergeCell ref="D47:G47"/>
    <mergeCell ref="B54:C54"/>
    <mergeCell ref="B55:C55"/>
    <mergeCell ref="B56:C56"/>
    <mergeCell ref="B57:C57"/>
    <mergeCell ref="D55:G55"/>
    <mergeCell ref="D56:G56"/>
    <mergeCell ref="D57:G57"/>
    <mergeCell ref="B41:C41"/>
    <mergeCell ref="D41:G41"/>
    <mergeCell ref="B42:C42"/>
    <mergeCell ref="D42:G42"/>
    <mergeCell ref="B44:C44"/>
    <mergeCell ref="D44:G44"/>
    <mergeCell ref="K41:L41"/>
    <mergeCell ref="K42:L42"/>
    <mergeCell ref="B43:C43"/>
    <mergeCell ref="D43:G43"/>
    <mergeCell ref="K43:L43"/>
    <mergeCell ref="D39:G39"/>
    <mergeCell ref="B40:C40"/>
    <mergeCell ref="D40:G40"/>
    <mergeCell ref="N39:W39"/>
    <mergeCell ref="K38:L38"/>
    <mergeCell ref="K39:L39"/>
    <mergeCell ref="K40:L40"/>
    <mergeCell ref="K35:L35"/>
    <mergeCell ref="K36:L36"/>
    <mergeCell ref="K37:L37"/>
    <mergeCell ref="B38:C38"/>
    <mergeCell ref="B39:C39"/>
    <mergeCell ref="D38:G38"/>
    <mergeCell ref="B35:C35"/>
    <mergeCell ref="D35:G35"/>
    <mergeCell ref="B36:C36"/>
    <mergeCell ref="D36:G36"/>
    <mergeCell ref="B37:C37"/>
    <mergeCell ref="D37:G37"/>
    <mergeCell ref="N35:W35"/>
    <mergeCell ref="N36:W36"/>
    <mergeCell ref="N37:W37"/>
    <mergeCell ref="N38:W38"/>
  </mergeCells>
  <conditionalFormatting sqref="B17:N61">
    <cfRule type="expression" dxfId="45" priority="2">
      <formula>$AC17=TRUE</formula>
    </cfRule>
  </conditionalFormatting>
  <conditionalFormatting sqref="H17">
    <cfRule type="expression" dxfId="0" priority="94">
      <formula>H$17&lt;=SMALL($I$17:$I$44,$S$7)</formula>
    </cfRule>
  </conditionalFormatting>
  <conditionalFormatting sqref="M17:M61">
    <cfRule type="colorScale" priority="73">
      <colorScale>
        <cfvo type="formula" val="-75"/>
        <cfvo type="formula" val="0"/>
        <cfvo type="formula" val="180"/>
        <color rgb="FFDDB7AB"/>
        <color rgb="FFF4EEED"/>
        <color rgb="FF999B84"/>
      </colorScale>
    </cfRule>
  </conditionalFormatting>
  <conditionalFormatting sqref="O6 S6 S9 O9 O12 S12">
    <cfRule type="dataBar" priority="1">
      <dataBar showValue="0">
        <cfvo type="num" val="0"/>
        <cfvo type="num" val="1"/>
        <color rgb="FFDDB7AB"/>
      </dataBar>
      <extLst>
        <ext xmlns:x14="http://schemas.microsoft.com/office/spreadsheetml/2009/9/main" uri="{B025F937-C7B1-47D3-B67F-A62EFF666E3E}">
          <x14:id>{89928EEC-6B32-4B1D-A840-BE91B12C1B50}</x14:id>
        </ext>
      </extLst>
    </cfRule>
  </conditionalFormatting>
  <dataValidations count="4">
    <dataValidation type="list" allowBlank="1" sqref="I17:I61" xr:uid="{00000000-0002-0000-0000-000000000000}">
      <formula1>"OPEN,IN_PROGRESS,ON_HOLD,CANCELLED,DONE"</formula1>
    </dataValidation>
    <dataValidation type="list" allowBlank="1" sqref="H17:H61" xr:uid="{00000000-0002-0000-0000-000001000000}">
      <formula1>"HIGH,MID,LOW"</formula1>
    </dataValidation>
    <dataValidation type="custom" allowBlank="1" showDropDown="1" sqref="K17:K61" xr:uid="{00000000-0002-0000-0000-000002000000}">
      <formula1>OR(NOT(ISERROR(DATEVALUE(K17))), AND(ISNUMBER(K17), LEFT(CELL("format", K17))="D"))</formula1>
    </dataValidation>
    <dataValidation type="list" allowBlank="1" sqref="N17:N61" xr:uid="{00000000-0002-0000-0000-000003000000}">
      <formula1>#REF!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2</xdr:col>
                    <xdr:colOff>76200</xdr:colOff>
                    <xdr:row>16</xdr:row>
                    <xdr:rowOff>38100</xdr:rowOff>
                  </from>
                  <to>
                    <xdr:col>2</xdr:col>
                    <xdr:colOff>368300</xdr:colOff>
                    <xdr:row>16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" name="Check Box 171">
              <controlPr defaultSize="0" autoFill="0" autoLine="0" autoPict="0">
                <anchor moveWithCells="1">
                  <from>
                    <xdr:col>2</xdr:col>
                    <xdr:colOff>76200</xdr:colOff>
                    <xdr:row>17</xdr:row>
                    <xdr:rowOff>38100</xdr:rowOff>
                  </from>
                  <to>
                    <xdr:col>2</xdr:col>
                    <xdr:colOff>368300</xdr:colOff>
                    <xdr:row>17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" name="Check Box 172">
              <controlPr defaultSize="0" autoFill="0" autoLine="0" autoPict="0">
                <anchor moveWithCells="1">
                  <from>
                    <xdr:col>2</xdr:col>
                    <xdr:colOff>76200</xdr:colOff>
                    <xdr:row>18</xdr:row>
                    <xdr:rowOff>38100</xdr:rowOff>
                  </from>
                  <to>
                    <xdr:col>2</xdr:col>
                    <xdr:colOff>368300</xdr:colOff>
                    <xdr:row>18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7" name="Check Box 173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38100</xdr:rowOff>
                  </from>
                  <to>
                    <xdr:col>2</xdr:col>
                    <xdr:colOff>368300</xdr:colOff>
                    <xdr:row>19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8" name="Check Box 174">
              <controlPr defaultSize="0" autoFill="0" autoLine="0" autoPict="0">
                <anchor moveWithCells="1">
                  <from>
                    <xdr:col>2</xdr:col>
                    <xdr:colOff>76200</xdr:colOff>
                    <xdr:row>20</xdr:row>
                    <xdr:rowOff>38100</xdr:rowOff>
                  </from>
                  <to>
                    <xdr:col>2</xdr:col>
                    <xdr:colOff>368300</xdr:colOff>
                    <xdr:row>20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9" name="Check Box 175">
              <controlPr defaultSize="0" autoFill="0" autoLine="0" autoPict="0">
                <anchor moveWithCells="1">
                  <from>
                    <xdr:col>2</xdr:col>
                    <xdr:colOff>76200</xdr:colOff>
                    <xdr:row>21</xdr:row>
                    <xdr:rowOff>38100</xdr:rowOff>
                  </from>
                  <to>
                    <xdr:col>2</xdr:col>
                    <xdr:colOff>368300</xdr:colOff>
                    <xdr:row>21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0" name="Check Box 176">
              <controlPr defaultSize="0" autoFill="0" autoLine="0" autoPict="0">
                <anchor moveWithCells="1">
                  <from>
                    <xdr:col>2</xdr:col>
                    <xdr:colOff>76200</xdr:colOff>
                    <xdr:row>22</xdr:row>
                    <xdr:rowOff>38100</xdr:rowOff>
                  </from>
                  <to>
                    <xdr:col>2</xdr:col>
                    <xdr:colOff>368300</xdr:colOff>
                    <xdr:row>22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1" name="Check Box 177">
              <controlPr defaultSize="0" autoFill="0" autoLine="0" autoPict="0">
                <anchor moveWithCells="1">
                  <from>
                    <xdr:col>2</xdr:col>
                    <xdr:colOff>76200</xdr:colOff>
                    <xdr:row>23</xdr:row>
                    <xdr:rowOff>38100</xdr:rowOff>
                  </from>
                  <to>
                    <xdr:col>2</xdr:col>
                    <xdr:colOff>368300</xdr:colOff>
                    <xdr:row>23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2" name="Check Box 178">
              <controlPr defaultSize="0" autoFill="0" autoLine="0" autoPict="0">
                <anchor moveWithCells="1">
                  <from>
                    <xdr:col>2</xdr:col>
                    <xdr:colOff>76200</xdr:colOff>
                    <xdr:row>24</xdr:row>
                    <xdr:rowOff>38100</xdr:rowOff>
                  </from>
                  <to>
                    <xdr:col>2</xdr:col>
                    <xdr:colOff>368300</xdr:colOff>
                    <xdr:row>24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3" name="Check Box 179">
              <controlPr defaultSize="0" autoFill="0" autoLine="0" autoPict="0">
                <anchor moveWithCells="1">
                  <from>
                    <xdr:col>2</xdr:col>
                    <xdr:colOff>76200</xdr:colOff>
                    <xdr:row>25</xdr:row>
                    <xdr:rowOff>38100</xdr:rowOff>
                  </from>
                  <to>
                    <xdr:col>2</xdr:col>
                    <xdr:colOff>368300</xdr:colOff>
                    <xdr:row>25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4" name="Check Box 180">
              <controlPr defaultSize="0" autoFill="0" autoLine="0" autoPict="0">
                <anchor moveWithCells="1">
                  <from>
                    <xdr:col>2</xdr:col>
                    <xdr:colOff>76200</xdr:colOff>
                    <xdr:row>26</xdr:row>
                    <xdr:rowOff>38100</xdr:rowOff>
                  </from>
                  <to>
                    <xdr:col>2</xdr:col>
                    <xdr:colOff>368300</xdr:colOff>
                    <xdr:row>26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" name="Check Box 181">
              <controlPr defaultSize="0" autoFill="0" autoLine="0" autoPict="0">
                <anchor moveWithCells="1">
                  <from>
                    <xdr:col>2</xdr:col>
                    <xdr:colOff>76200</xdr:colOff>
                    <xdr:row>27</xdr:row>
                    <xdr:rowOff>38100</xdr:rowOff>
                  </from>
                  <to>
                    <xdr:col>2</xdr:col>
                    <xdr:colOff>368300</xdr:colOff>
                    <xdr:row>27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" name="Check Box 182">
              <controlPr defaultSize="0" autoFill="0" autoLine="0" autoPict="0">
                <anchor moveWithCells="1">
                  <from>
                    <xdr:col>2</xdr:col>
                    <xdr:colOff>76200</xdr:colOff>
                    <xdr:row>28</xdr:row>
                    <xdr:rowOff>38100</xdr:rowOff>
                  </from>
                  <to>
                    <xdr:col>2</xdr:col>
                    <xdr:colOff>368300</xdr:colOff>
                    <xdr:row>28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" name="Check Box 183">
              <controlPr defaultSize="0" autoFill="0" autoLine="0" autoPict="0">
                <anchor moveWithCells="1">
                  <from>
                    <xdr:col>2</xdr:col>
                    <xdr:colOff>76200</xdr:colOff>
                    <xdr:row>29</xdr:row>
                    <xdr:rowOff>38100</xdr:rowOff>
                  </from>
                  <to>
                    <xdr:col>2</xdr:col>
                    <xdr:colOff>368300</xdr:colOff>
                    <xdr:row>29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" name="Check Box 184">
              <controlPr defaultSize="0" autoFill="0" autoLine="0" autoPict="0">
                <anchor moveWithCells="1">
                  <from>
                    <xdr:col>2</xdr:col>
                    <xdr:colOff>76200</xdr:colOff>
                    <xdr:row>30</xdr:row>
                    <xdr:rowOff>38100</xdr:rowOff>
                  </from>
                  <to>
                    <xdr:col>2</xdr:col>
                    <xdr:colOff>368300</xdr:colOff>
                    <xdr:row>30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9" name="Check Box 185">
              <controlPr defaultSize="0" autoFill="0" autoLine="0" autoPict="0">
                <anchor moveWithCells="1">
                  <from>
                    <xdr:col>2</xdr:col>
                    <xdr:colOff>76200</xdr:colOff>
                    <xdr:row>31</xdr:row>
                    <xdr:rowOff>38100</xdr:rowOff>
                  </from>
                  <to>
                    <xdr:col>2</xdr:col>
                    <xdr:colOff>368300</xdr:colOff>
                    <xdr:row>31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20" name="Check Box 186">
              <controlPr defaultSize="0" autoFill="0" autoLine="0" autoPict="0">
                <anchor moveWithCells="1">
                  <from>
                    <xdr:col>2</xdr:col>
                    <xdr:colOff>76200</xdr:colOff>
                    <xdr:row>32</xdr:row>
                    <xdr:rowOff>38100</xdr:rowOff>
                  </from>
                  <to>
                    <xdr:col>2</xdr:col>
                    <xdr:colOff>368300</xdr:colOff>
                    <xdr:row>32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21" name="Check Box 188">
              <controlPr defaultSize="0" autoFill="0" autoLine="0" autoPict="0">
                <anchor moveWithCells="1">
                  <from>
                    <xdr:col>2</xdr:col>
                    <xdr:colOff>76200</xdr:colOff>
                    <xdr:row>33</xdr:row>
                    <xdr:rowOff>38100</xdr:rowOff>
                  </from>
                  <to>
                    <xdr:col>2</xdr:col>
                    <xdr:colOff>368300</xdr:colOff>
                    <xdr:row>33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2" name="Check Box 191">
              <controlPr defaultSize="0" autoFill="0" autoLine="0" autoPict="0">
                <anchor moveWithCells="1">
                  <from>
                    <xdr:col>2</xdr:col>
                    <xdr:colOff>76200</xdr:colOff>
                    <xdr:row>34</xdr:row>
                    <xdr:rowOff>38100</xdr:rowOff>
                  </from>
                  <to>
                    <xdr:col>2</xdr:col>
                    <xdr:colOff>368300</xdr:colOff>
                    <xdr:row>34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23" name="Check Box 192">
              <controlPr defaultSize="0" autoFill="0" autoLine="0" autoPict="0">
                <anchor moveWithCells="1">
                  <from>
                    <xdr:col>2</xdr:col>
                    <xdr:colOff>76200</xdr:colOff>
                    <xdr:row>35</xdr:row>
                    <xdr:rowOff>38100</xdr:rowOff>
                  </from>
                  <to>
                    <xdr:col>2</xdr:col>
                    <xdr:colOff>368300</xdr:colOff>
                    <xdr:row>35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24" name="Check Box 194">
              <controlPr defaultSize="0" autoFill="0" autoLine="0" autoPict="0">
                <anchor moveWithCells="1">
                  <from>
                    <xdr:col>2</xdr:col>
                    <xdr:colOff>76200</xdr:colOff>
                    <xdr:row>36</xdr:row>
                    <xdr:rowOff>38100</xdr:rowOff>
                  </from>
                  <to>
                    <xdr:col>2</xdr:col>
                    <xdr:colOff>368300</xdr:colOff>
                    <xdr:row>36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25" name="Check Box 196">
              <controlPr defaultSize="0" autoFill="0" autoLine="0" autoPict="0">
                <anchor moveWithCells="1">
                  <from>
                    <xdr:col>2</xdr:col>
                    <xdr:colOff>76200</xdr:colOff>
                    <xdr:row>37</xdr:row>
                    <xdr:rowOff>38100</xdr:rowOff>
                  </from>
                  <to>
                    <xdr:col>2</xdr:col>
                    <xdr:colOff>368300</xdr:colOff>
                    <xdr:row>37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6" name="Check Box 197">
              <controlPr defaultSize="0" autoFill="0" autoLine="0" autoPict="0">
                <anchor moveWithCells="1">
                  <from>
                    <xdr:col>2</xdr:col>
                    <xdr:colOff>76200</xdr:colOff>
                    <xdr:row>38</xdr:row>
                    <xdr:rowOff>38100</xdr:rowOff>
                  </from>
                  <to>
                    <xdr:col>2</xdr:col>
                    <xdr:colOff>368300</xdr:colOff>
                    <xdr:row>38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7" name="Check Box 198">
              <controlPr defaultSize="0" autoFill="0" autoLine="0" autoPict="0">
                <anchor moveWithCells="1">
                  <from>
                    <xdr:col>2</xdr:col>
                    <xdr:colOff>76200</xdr:colOff>
                    <xdr:row>39</xdr:row>
                    <xdr:rowOff>38100</xdr:rowOff>
                  </from>
                  <to>
                    <xdr:col>2</xdr:col>
                    <xdr:colOff>368300</xdr:colOff>
                    <xdr:row>39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8" name="Check Box 199">
              <controlPr defaultSize="0" autoFill="0" autoLine="0" autoPict="0">
                <anchor moveWithCells="1">
                  <from>
                    <xdr:col>2</xdr:col>
                    <xdr:colOff>76200</xdr:colOff>
                    <xdr:row>40</xdr:row>
                    <xdr:rowOff>38100</xdr:rowOff>
                  </from>
                  <to>
                    <xdr:col>2</xdr:col>
                    <xdr:colOff>368300</xdr:colOff>
                    <xdr:row>40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9" name="Check Box 200">
              <controlPr defaultSize="0" autoFill="0" autoLine="0" autoPict="0">
                <anchor moveWithCells="1">
                  <from>
                    <xdr:col>2</xdr:col>
                    <xdr:colOff>76200</xdr:colOff>
                    <xdr:row>41</xdr:row>
                    <xdr:rowOff>38100</xdr:rowOff>
                  </from>
                  <to>
                    <xdr:col>2</xdr:col>
                    <xdr:colOff>368300</xdr:colOff>
                    <xdr:row>41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30" name="Check Box 201">
              <controlPr defaultSize="0" autoFill="0" autoLine="0" autoPict="0">
                <anchor moveWithCells="1">
                  <from>
                    <xdr:col>2</xdr:col>
                    <xdr:colOff>76200</xdr:colOff>
                    <xdr:row>42</xdr:row>
                    <xdr:rowOff>38100</xdr:rowOff>
                  </from>
                  <to>
                    <xdr:col>2</xdr:col>
                    <xdr:colOff>368300</xdr:colOff>
                    <xdr:row>42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31" name="Check Box 202">
              <controlPr defaultSize="0" autoFill="0" autoLine="0" autoPict="0">
                <anchor moveWithCells="1">
                  <from>
                    <xdr:col>2</xdr:col>
                    <xdr:colOff>76200</xdr:colOff>
                    <xdr:row>43</xdr:row>
                    <xdr:rowOff>38100</xdr:rowOff>
                  </from>
                  <to>
                    <xdr:col>2</xdr:col>
                    <xdr:colOff>368300</xdr:colOff>
                    <xdr:row>43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32" name="Check Box 203">
              <controlPr defaultSize="0" autoFill="0" autoLine="0" autoPict="0">
                <anchor moveWithCells="1">
                  <from>
                    <xdr:col>2</xdr:col>
                    <xdr:colOff>76200</xdr:colOff>
                    <xdr:row>44</xdr:row>
                    <xdr:rowOff>38100</xdr:rowOff>
                  </from>
                  <to>
                    <xdr:col>2</xdr:col>
                    <xdr:colOff>368300</xdr:colOff>
                    <xdr:row>44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33" name="Check Box 204">
              <controlPr defaultSize="0" autoFill="0" autoLine="0" autoPict="0">
                <anchor moveWithCells="1">
                  <from>
                    <xdr:col>2</xdr:col>
                    <xdr:colOff>76200</xdr:colOff>
                    <xdr:row>45</xdr:row>
                    <xdr:rowOff>38100</xdr:rowOff>
                  </from>
                  <to>
                    <xdr:col>2</xdr:col>
                    <xdr:colOff>368300</xdr:colOff>
                    <xdr:row>45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34" name="Check Box 205">
              <controlPr defaultSize="0" autoFill="0" autoLine="0" autoPict="0">
                <anchor moveWithCells="1">
                  <from>
                    <xdr:col>2</xdr:col>
                    <xdr:colOff>76200</xdr:colOff>
                    <xdr:row>46</xdr:row>
                    <xdr:rowOff>38100</xdr:rowOff>
                  </from>
                  <to>
                    <xdr:col>2</xdr:col>
                    <xdr:colOff>368300</xdr:colOff>
                    <xdr:row>46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35" name="Check Box 206">
              <controlPr defaultSize="0" autoFill="0" autoLine="0" autoPict="0">
                <anchor moveWithCells="1">
                  <from>
                    <xdr:col>2</xdr:col>
                    <xdr:colOff>76200</xdr:colOff>
                    <xdr:row>47</xdr:row>
                    <xdr:rowOff>38100</xdr:rowOff>
                  </from>
                  <to>
                    <xdr:col>2</xdr:col>
                    <xdr:colOff>368300</xdr:colOff>
                    <xdr:row>47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36" name="Check Box 207">
              <controlPr defaultSize="0" autoFill="0" autoLine="0" autoPict="0">
                <anchor moveWithCells="1">
                  <from>
                    <xdr:col>2</xdr:col>
                    <xdr:colOff>76200</xdr:colOff>
                    <xdr:row>48</xdr:row>
                    <xdr:rowOff>38100</xdr:rowOff>
                  </from>
                  <to>
                    <xdr:col>2</xdr:col>
                    <xdr:colOff>368300</xdr:colOff>
                    <xdr:row>48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37" name="Check Box 208">
              <controlPr defaultSize="0" autoFill="0" autoLine="0" autoPict="0">
                <anchor moveWithCells="1">
                  <from>
                    <xdr:col>2</xdr:col>
                    <xdr:colOff>76200</xdr:colOff>
                    <xdr:row>49</xdr:row>
                    <xdr:rowOff>38100</xdr:rowOff>
                  </from>
                  <to>
                    <xdr:col>2</xdr:col>
                    <xdr:colOff>368300</xdr:colOff>
                    <xdr:row>49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38" name="Check Box 209">
              <controlPr defaultSize="0" autoFill="0" autoLine="0" autoPict="0">
                <anchor moveWithCells="1">
                  <from>
                    <xdr:col>2</xdr:col>
                    <xdr:colOff>76200</xdr:colOff>
                    <xdr:row>50</xdr:row>
                    <xdr:rowOff>38100</xdr:rowOff>
                  </from>
                  <to>
                    <xdr:col>2</xdr:col>
                    <xdr:colOff>368300</xdr:colOff>
                    <xdr:row>50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39" name="Check Box 210">
              <controlPr defaultSize="0" autoFill="0" autoLine="0" autoPict="0">
                <anchor moveWithCells="1">
                  <from>
                    <xdr:col>2</xdr:col>
                    <xdr:colOff>76200</xdr:colOff>
                    <xdr:row>51</xdr:row>
                    <xdr:rowOff>38100</xdr:rowOff>
                  </from>
                  <to>
                    <xdr:col>2</xdr:col>
                    <xdr:colOff>368300</xdr:colOff>
                    <xdr:row>51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40" name="Check Box 211">
              <controlPr defaultSize="0" autoFill="0" autoLine="0" autoPict="0">
                <anchor moveWithCells="1">
                  <from>
                    <xdr:col>2</xdr:col>
                    <xdr:colOff>76200</xdr:colOff>
                    <xdr:row>52</xdr:row>
                    <xdr:rowOff>38100</xdr:rowOff>
                  </from>
                  <to>
                    <xdr:col>2</xdr:col>
                    <xdr:colOff>368300</xdr:colOff>
                    <xdr:row>52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41" name="Check Box 212">
              <controlPr defaultSize="0" autoFill="0" autoLine="0" autoPict="0">
                <anchor moveWithCells="1">
                  <from>
                    <xdr:col>2</xdr:col>
                    <xdr:colOff>76200</xdr:colOff>
                    <xdr:row>53</xdr:row>
                    <xdr:rowOff>38100</xdr:rowOff>
                  </from>
                  <to>
                    <xdr:col>2</xdr:col>
                    <xdr:colOff>368300</xdr:colOff>
                    <xdr:row>53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42" name="Check Box 213">
              <controlPr defaultSize="0" autoFill="0" autoLine="0" autoPict="0">
                <anchor moveWithCells="1">
                  <from>
                    <xdr:col>2</xdr:col>
                    <xdr:colOff>76200</xdr:colOff>
                    <xdr:row>54</xdr:row>
                    <xdr:rowOff>38100</xdr:rowOff>
                  </from>
                  <to>
                    <xdr:col>2</xdr:col>
                    <xdr:colOff>368300</xdr:colOff>
                    <xdr:row>54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43" name="Check Box 214">
              <controlPr defaultSize="0" autoFill="0" autoLine="0" autoPict="0">
                <anchor moveWithCells="1">
                  <from>
                    <xdr:col>2</xdr:col>
                    <xdr:colOff>76200</xdr:colOff>
                    <xdr:row>55</xdr:row>
                    <xdr:rowOff>38100</xdr:rowOff>
                  </from>
                  <to>
                    <xdr:col>2</xdr:col>
                    <xdr:colOff>368300</xdr:colOff>
                    <xdr:row>55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44" name="Check Box 215">
              <controlPr defaultSize="0" autoFill="0" autoLine="0" autoPict="0">
                <anchor moveWithCells="1">
                  <from>
                    <xdr:col>2</xdr:col>
                    <xdr:colOff>76200</xdr:colOff>
                    <xdr:row>56</xdr:row>
                    <xdr:rowOff>38100</xdr:rowOff>
                  </from>
                  <to>
                    <xdr:col>2</xdr:col>
                    <xdr:colOff>368300</xdr:colOff>
                    <xdr:row>56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45" name="Check Box 216">
              <controlPr defaultSize="0" autoFill="0" autoLine="0" autoPict="0">
                <anchor moveWithCells="1">
                  <from>
                    <xdr:col>2</xdr:col>
                    <xdr:colOff>76200</xdr:colOff>
                    <xdr:row>57</xdr:row>
                    <xdr:rowOff>38100</xdr:rowOff>
                  </from>
                  <to>
                    <xdr:col>2</xdr:col>
                    <xdr:colOff>368300</xdr:colOff>
                    <xdr:row>57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46" name="Check Box 217">
              <controlPr defaultSize="0" autoFill="0" autoLine="0" autoPict="0">
                <anchor moveWithCells="1">
                  <from>
                    <xdr:col>2</xdr:col>
                    <xdr:colOff>76200</xdr:colOff>
                    <xdr:row>58</xdr:row>
                    <xdr:rowOff>38100</xdr:rowOff>
                  </from>
                  <to>
                    <xdr:col>2</xdr:col>
                    <xdr:colOff>368300</xdr:colOff>
                    <xdr:row>58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47" name="Check Box 218">
              <controlPr defaultSize="0" autoFill="0" autoLine="0" autoPict="0">
                <anchor moveWithCells="1">
                  <from>
                    <xdr:col>2</xdr:col>
                    <xdr:colOff>76200</xdr:colOff>
                    <xdr:row>59</xdr:row>
                    <xdr:rowOff>38100</xdr:rowOff>
                  </from>
                  <to>
                    <xdr:col>2</xdr:col>
                    <xdr:colOff>368300</xdr:colOff>
                    <xdr:row>59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48" name="Check Box 219">
              <controlPr defaultSize="0" autoFill="0" autoLine="0" autoPict="0">
                <anchor moveWithCells="1">
                  <from>
                    <xdr:col>2</xdr:col>
                    <xdr:colOff>76200</xdr:colOff>
                    <xdr:row>60</xdr:row>
                    <xdr:rowOff>38100</xdr:rowOff>
                  </from>
                  <to>
                    <xdr:col>2</xdr:col>
                    <xdr:colOff>368300</xdr:colOff>
                    <xdr:row>60</xdr:row>
                    <xdr:rowOff>215900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7" id="{96BEC0D8-EF10-4D84-AE5A-403087465591}">
            <xm:f>'HIDE CALCULATIONS'!$A$17=TRUE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B17:N17</xm:sqref>
        </x14:conditionalFormatting>
        <x14:conditionalFormatting xmlns:xm="http://schemas.microsoft.com/office/excel/2006/main">
          <x14:cfRule type="expression" priority="48" id="{57083472-E8EF-4AAB-94A2-23E63727DFAB}">
            <xm:f>'HIDE CALCULATIONS'!$A$18=TRUE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B18:N18</xm:sqref>
        </x14:conditionalFormatting>
        <x14:conditionalFormatting xmlns:xm="http://schemas.microsoft.com/office/excel/2006/main">
          <x14:cfRule type="expression" priority="49" id="{35CC01F5-2938-4714-82A0-97A181771AE2}">
            <xm:f>'HIDE CALCULATIONS'!$A$19=TRUE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B19:N19</xm:sqref>
        </x14:conditionalFormatting>
        <x14:conditionalFormatting xmlns:xm="http://schemas.microsoft.com/office/excel/2006/main">
          <x14:cfRule type="expression" priority="50" id="{8EBA5624-9188-40F7-897C-AA15A0FB6AF1}">
            <xm:f>'HIDE CALCULATIONS'!$A$20=TRUE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B20:N20</xm:sqref>
        </x14:conditionalFormatting>
        <x14:conditionalFormatting xmlns:xm="http://schemas.microsoft.com/office/excel/2006/main">
          <x14:cfRule type="expression" priority="51" id="{3AEC0B00-19B2-412C-9745-1DD1409A6567}">
            <xm:f>'HIDE CALCULATIONS'!$A$21=TRUE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B21:N21</xm:sqref>
        </x14:conditionalFormatting>
        <x14:conditionalFormatting xmlns:xm="http://schemas.microsoft.com/office/excel/2006/main">
          <x14:cfRule type="expression" priority="52" id="{35324475-1B42-47B0-9009-91E204268453}">
            <xm:f>'HIDE CALCULATIONS'!$A$22=TRUE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B22:N22</xm:sqref>
        </x14:conditionalFormatting>
        <x14:conditionalFormatting xmlns:xm="http://schemas.microsoft.com/office/excel/2006/main">
          <x14:cfRule type="expression" priority="53" id="{7FB7A49E-2717-4F2D-A0AB-E81E3B41EE38}">
            <xm:f>'HIDE CALCULATIONS'!$A$23=TRUE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B23:N23</xm:sqref>
        </x14:conditionalFormatting>
        <x14:conditionalFormatting xmlns:xm="http://schemas.microsoft.com/office/excel/2006/main">
          <x14:cfRule type="expression" priority="54" id="{E6FA5E8C-05AE-4277-93FA-8CBCA569260B}">
            <xm:f>'HIDE CALCULATIONS'!$A$24=TRUE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B24:N24</xm:sqref>
        </x14:conditionalFormatting>
        <x14:conditionalFormatting xmlns:xm="http://schemas.microsoft.com/office/excel/2006/main">
          <x14:cfRule type="expression" priority="63" id="{4964F6AD-4703-47FA-BD22-CFA017AB6092}">
            <xm:f>'HIDE CALCULATIONS'!$A$25=TRUE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B25:N25</xm:sqref>
        </x14:conditionalFormatting>
        <x14:conditionalFormatting xmlns:xm="http://schemas.microsoft.com/office/excel/2006/main">
          <x14:cfRule type="expression" priority="44" id="{921C5E05-CE40-4DCB-9012-1FDDF5314C7A}">
            <xm:f>'HIDE CALCULATIONS'!$A$26=TRUE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B26:N26</xm:sqref>
        </x14:conditionalFormatting>
        <x14:conditionalFormatting xmlns:xm="http://schemas.microsoft.com/office/excel/2006/main">
          <x14:cfRule type="expression" priority="43" id="{9009DE8A-B7A3-45B8-85A9-CB7494CBFABF}">
            <xm:f>'HIDE CALCULATIONS'!$A$27=TRUE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B27:N27</xm:sqref>
        </x14:conditionalFormatting>
        <x14:conditionalFormatting xmlns:xm="http://schemas.microsoft.com/office/excel/2006/main">
          <x14:cfRule type="expression" priority="42" id="{4ACF1F22-5FBE-471F-BBB3-604A1096518A}">
            <xm:f>'HIDE CALCULATIONS'!$A$28=TRUE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B28:N28</xm:sqref>
        </x14:conditionalFormatting>
        <x14:conditionalFormatting xmlns:xm="http://schemas.microsoft.com/office/excel/2006/main">
          <x14:cfRule type="expression" priority="41" id="{4CD5FB98-256D-4158-92B2-4AEEE62B1E8B}">
            <xm:f>'HIDE CALCULATIONS'!$A$29=TRUE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B29:N29</xm:sqref>
        </x14:conditionalFormatting>
        <x14:conditionalFormatting xmlns:xm="http://schemas.microsoft.com/office/excel/2006/main">
          <x14:cfRule type="expression" priority="40" id="{D2FA9ED7-2A97-48EF-A101-846BF5A9120A}">
            <xm:f>'HIDE CALCULATIONS'!$A$30=TRUE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B30:N30</xm:sqref>
        </x14:conditionalFormatting>
        <x14:conditionalFormatting xmlns:xm="http://schemas.microsoft.com/office/excel/2006/main">
          <x14:cfRule type="expression" priority="39" id="{D5AE0099-9C70-4506-86F1-0BBFC7CBE7B2}">
            <xm:f>'HIDE CALCULATIONS'!$A$31=TRUE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B31:N31</xm:sqref>
        </x14:conditionalFormatting>
        <x14:conditionalFormatting xmlns:xm="http://schemas.microsoft.com/office/excel/2006/main">
          <x14:cfRule type="expression" priority="38" id="{48B4A231-B2BF-4987-9311-BE4F0CB75C43}">
            <xm:f>'HIDE CALCULATIONS'!$A$32=TRUE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B32:N32</xm:sqref>
        </x14:conditionalFormatting>
        <x14:conditionalFormatting xmlns:xm="http://schemas.microsoft.com/office/excel/2006/main">
          <x14:cfRule type="expression" priority="37" id="{F08A5448-7D2B-4203-809B-DB15BA568924}">
            <xm:f>'HIDE CALCULATIONS'!$A$33=TRUE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B33:N33</xm:sqref>
        </x14:conditionalFormatting>
        <x14:conditionalFormatting xmlns:xm="http://schemas.microsoft.com/office/excel/2006/main">
          <x14:cfRule type="expression" priority="35" id="{B8689B3D-83DB-4A9E-A7D8-EBD8AA04F4F0}">
            <xm:f>'HIDE CALCULATIONS'!$A$35=TRUE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B34:N34</xm:sqref>
        </x14:conditionalFormatting>
        <x14:conditionalFormatting xmlns:xm="http://schemas.microsoft.com/office/excel/2006/main">
          <x14:cfRule type="expression" priority="31" id="{50F4F407-8D3E-4FD9-9B45-2F8D85868B7B}">
            <xm:f>'HIDE CALCULATIONS'!$A$38=TRUE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B35:N35</xm:sqref>
        </x14:conditionalFormatting>
        <x14:conditionalFormatting xmlns:xm="http://schemas.microsoft.com/office/excel/2006/main">
          <x14:cfRule type="expression" priority="30" id="{B22BAF3E-1354-41DE-8E11-BB454FC6DB09}">
            <xm:f>'HIDE CALCULATIONS'!$A$39=TRUE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B36:N36</xm:sqref>
        </x14:conditionalFormatting>
        <x14:conditionalFormatting xmlns:xm="http://schemas.microsoft.com/office/excel/2006/main">
          <x14:cfRule type="expression" priority="28" id="{FB25A58D-2A73-4C0D-A4EE-D61C61F7DAF4}">
            <xm:f>'HIDE CALCULATIONS'!$A$41=TRUE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B37:N37</xm:sqref>
        </x14:conditionalFormatting>
        <x14:conditionalFormatting xmlns:xm="http://schemas.microsoft.com/office/excel/2006/main">
          <x14:cfRule type="expression" priority="26" id="{5A5FFACA-5296-418F-BBA5-15D1D4C8A7BF}">
            <xm:f>'HIDE CALCULATIONS'!$A$43=TRUE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B38:N38</xm:sqref>
        </x14:conditionalFormatting>
        <x14:conditionalFormatting xmlns:xm="http://schemas.microsoft.com/office/excel/2006/main">
          <x14:cfRule type="expression" priority="25" id="{AE192948-8FD6-47AF-940A-739CCC5DFA44}">
            <xm:f>'HIDE CALCULATIONS'!$A$44=TRUE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B39:N39</xm:sqref>
        </x14:conditionalFormatting>
        <x14:conditionalFormatting xmlns:xm="http://schemas.microsoft.com/office/excel/2006/main">
          <x14:cfRule type="expression" priority="24" id="{031F370A-4426-44E8-8861-EDECA0DFA3A4}">
            <xm:f>'HIDE CALCULATIONS'!$A$45=TRUE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B40:N40</xm:sqref>
        </x14:conditionalFormatting>
        <x14:conditionalFormatting xmlns:xm="http://schemas.microsoft.com/office/excel/2006/main">
          <x14:cfRule type="expression" priority="23" id="{0350A896-0AD7-4B7D-81C2-0586A7654550}">
            <xm:f>'HIDE CALCULATIONS'!$A$46=TRUE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B41:N41</xm:sqref>
        </x14:conditionalFormatting>
        <x14:conditionalFormatting xmlns:xm="http://schemas.microsoft.com/office/excel/2006/main">
          <x14:cfRule type="expression" priority="22" id="{07CCF0D4-7670-461D-9790-3E898B8F68A8}">
            <xm:f>'HIDE CALCULATIONS'!$A$47=TRUE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B42:N42</xm:sqref>
        </x14:conditionalFormatting>
        <x14:conditionalFormatting xmlns:xm="http://schemas.microsoft.com/office/excel/2006/main">
          <x14:cfRule type="expression" priority="21" id="{79E15931-2B5A-467E-BDCB-CB1F86243466}">
            <xm:f>'HIDE CALCULATIONS'!$A$48=TRUE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B43:N43</xm:sqref>
        </x14:conditionalFormatting>
        <x14:conditionalFormatting xmlns:xm="http://schemas.microsoft.com/office/excel/2006/main">
          <x14:cfRule type="expression" priority="20" id="{F5312851-5E80-44E6-814A-90A93648A178}">
            <xm:f>'HIDE CALCULATIONS'!$A$49=TRUE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B44:N44</xm:sqref>
        </x14:conditionalFormatting>
        <x14:conditionalFormatting xmlns:xm="http://schemas.microsoft.com/office/excel/2006/main">
          <x14:cfRule type="expression" priority="19" id="{99F014F4-0AF9-45B7-9C77-9075D369C86B}">
            <xm:f>'HIDE CALCULATIONS'!$A$50=TRUE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B45:N45</xm:sqref>
        </x14:conditionalFormatting>
        <x14:conditionalFormatting xmlns:xm="http://schemas.microsoft.com/office/excel/2006/main">
          <x14:cfRule type="expression" priority="18" id="{E9B6A11D-B98B-4BD7-915D-4F1B26B681C1}">
            <xm:f>'HIDE CALCULATIONS'!$A$51=TRUE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B46:N46</xm:sqref>
        </x14:conditionalFormatting>
        <x14:conditionalFormatting xmlns:xm="http://schemas.microsoft.com/office/excel/2006/main">
          <x14:cfRule type="expression" priority="17" id="{05E9BC02-1520-46C5-A5D3-04178D37799C}">
            <xm:f>'HIDE CALCULATIONS'!$A$52=TRUE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B47:N47</xm:sqref>
        </x14:conditionalFormatting>
        <x14:conditionalFormatting xmlns:xm="http://schemas.microsoft.com/office/excel/2006/main">
          <x14:cfRule type="expression" priority="16" id="{9EAE51CB-0146-42D0-A3E0-F929E75C4C15}">
            <xm:f>'HIDE CALCULATIONS'!$A$53=TRUE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B48:N48</xm:sqref>
        </x14:conditionalFormatting>
        <x14:conditionalFormatting xmlns:xm="http://schemas.microsoft.com/office/excel/2006/main">
          <x14:cfRule type="expression" priority="15" id="{CAD12D59-C080-4043-8823-9F69A090F5AD}">
            <xm:f>'HIDE CALCULATIONS'!$A$54=TRUE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B49:N49</xm:sqref>
        </x14:conditionalFormatting>
        <x14:conditionalFormatting xmlns:xm="http://schemas.microsoft.com/office/excel/2006/main">
          <x14:cfRule type="expression" priority="14" id="{043DB579-B21A-4E07-BECC-51D0EAD8A4B6}">
            <xm:f>'HIDE CALCULATIONS'!$A$55=TRUE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B50:N50</xm:sqref>
        </x14:conditionalFormatting>
        <x14:conditionalFormatting xmlns:xm="http://schemas.microsoft.com/office/excel/2006/main">
          <x14:cfRule type="expression" priority="13" id="{719E68B5-4D9E-46E3-94CD-3DABB8081434}">
            <xm:f>'HIDE CALCULATIONS'!$A$56=TRUE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B51:N51</xm:sqref>
        </x14:conditionalFormatting>
        <x14:conditionalFormatting xmlns:xm="http://schemas.microsoft.com/office/excel/2006/main">
          <x14:cfRule type="expression" priority="12" id="{D89FE1BD-7C9C-416B-8DF0-03713189A250}">
            <xm:f>'HIDE CALCULATIONS'!$A$57=TRUE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B52:N52</xm:sqref>
        </x14:conditionalFormatting>
        <x14:conditionalFormatting xmlns:xm="http://schemas.microsoft.com/office/excel/2006/main">
          <x14:cfRule type="expression" priority="11" id="{5D98CADF-A5C6-455A-A816-CB1580606872}">
            <xm:f>'HIDE CALCULATIONS'!$A$58=TRUE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B53:N53</xm:sqref>
        </x14:conditionalFormatting>
        <x14:conditionalFormatting xmlns:xm="http://schemas.microsoft.com/office/excel/2006/main">
          <x14:cfRule type="expression" priority="10" id="{B99645E4-6183-4CF2-A8F7-75014D9C5230}">
            <xm:f>'HIDE CALCULATIONS'!$A$59=TRUE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B54:N54</xm:sqref>
        </x14:conditionalFormatting>
        <x14:conditionalFormatting xmlns:xm="http://schemas.microsoft.com/office/excel/2006/main">
          <x14:cfRule type="expression" priority="9" id="{530944F7-9663-45D1-926B-2ECA6DB7E772}">
            <xm:f>'HIDE CALCULATIONS'!$A$60=TRUE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B55:N55</xm:sqref>
        </x14:conditionalFormatting>
        <x14:conditionalFormatting xmlns:xm="http://schemas.microsoft.com/office/excel/2006/main">
          <x14:cfRule type="expression" priority="8" id="{BD00B137-4A9D-4A38-ABA7-5803AC7C818C}">
            <xm:f>'HIDE CALCULATIONS'!$A$61=TRUE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B56:N56</xm:sqref>
        </x14:conditionalFormatting>
        <x14:conditionalFormatting xmlns:xm="http://schemas.microsoft.com/office/excel/2006/main">
          <x14:cfRule type="expression" priority="7" id="{DA6A2B16-2763-4EB7-98D2-324B586D8E8C}">
            <xm:f>'HIDE CALCULATIONS'!$A$62=TRUE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B57:N57</xm:sqref>
        </x14:conditionalFormatting>
        <x14:conditionalFormatting xmlns:xm="http://schemas.microsoft.com/office/excel/2006/main">
          <x14:cfRule type="expression" priority="6" id="{4134C7F6-691F-4B7C-805B-12AE54654FB4}">
            <xm:f>'HIDE CALCULATIONS'!$A$63=TRUE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B58:N58</xm:sqref>
        </x14:conditionalFormatting>
        <x14:conditionalFormatting xmlns:xm="http://schemas.microsoft.com/office/excel/2006/main">
          <x14:cfRule type="expression" priority="5" id="{287A9E21-4AA2-487A-96EC-D71CF20BE3B2}">
            <xm:f>'HIDE CALCULATIONS'!$A$64=TRUE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B59:N59</xm:sqref>
        </x14:conditionalFormatting>
        <x14:conditionalFormatting xmlns:xm="http://schemas.microsoft.com/office/excel/2006/main">
          <x14:cfRule type="expression" priority="4" id="{4DB30FCE-3A77-4479-BEE1-1DEBB1B20B8D}">
            <xm:f>'HIDE CALCULATIONS'!$A$65=TRUE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B60:N60</xm:sqref>
        </x14:conditionalFormatting>
        <x14:conditionalFormatting xmlns:xm="http://schemas.microsoft.com/office/excel/2006/main">
          <x14:cfRule type="expression" priority="3" id="{F1226DE0-C81A-4E38-BD6C-3516218CDA19}">
            <xm:f>'HIDE CALCULATIONS'!$A$66=TRUE</xm:f>
            <x14:dxf>
              <font>
                <strike/>
                <color rgb="FF999B84"/>
              </font>
              <fill>
                <patternFill patternType="solid">
                  <fgColor rgb="FFF4EEED"/>
                  <bgColor rgb="FFF4EEED"/>
                </patternFill>
              </fill>
            </x14:dxf>
          </x14:cfRule>
          <xm:sqref>B61:N61</xm:sqref>
        </x14:conditionalFormatting>
        <x14:conditionalFormatting xmlns:xm="http://schemas.microsoft.com/office/excel/2006/main">
          <x14:cfRule type="dataBar" id="{89928EEC-6B32-4B1D-A840-BE91B12C1B5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O6 S6 S9 O9 O12 S12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88"/>
  <sheetViews>
    <sheetView workbookViewId="0">
      <selection activeCell="E4" sqref="E4"/>
    </sheetView>
  </sheetViews>
  <sheetFormatPr baseColWidth="10" defaultColWidth="12.6640625" defaultRowHeight="15.75" customHeight="1" x14ac:dyDescent="0.15"/>
  <cols>
    <col min="1" max="1" width="15.83203125" customWidth="1"/>
    <col min="3" max="3" width="5.83203125" customWidth="1"/>
    <col min="4" max="4" width="21.83203125" bestFit="1" customWidth="1"/>
  </cols>
  <sheetData>
    <row r="1" spans="1:5" ht="13" x14ac:dyDescent="0.15">
      <c r="A1" s="47" t="s">
        <v>17</v>
      </c>
      <c r="D1" t="s">
        <v>22</v>
      </c>
    </row>
    <row r="2" spans="1:5" ht="15.75" customHeight="1" x14ac:dyDescent="0.15">
      <c r="A2" s="19" t="s">
        <v>5</v>
      </c>
      <c r="B2" s="19">
        <f>COUNTIF('TO-DO LIST'!I:I,"OPEN")</f>
        <v>3</v>
      </c>
      <c r="D2" t="s">
        <v>23</v>
      </c>
      <c r="E2">
        <f>'TO-DO LIST'!D6+'TO-DO LIST'!F6</f>
        <v>3</v>
      </c>
    </row>
    <row r="3" spans="1:5" ht="13" x14ac:dyDescent="0.15">
      <c r="A3" s="19" t="s">
        <v>18</v>
      </c>
      <c r="B3" s="48">
        <f>COUNTIF('TO-DO LIST'!I:I,"IN_PROGRESS")</f>
        <v>1</v>
      </c>
      <c r="D3" t="s">
        <v>6</v>
      </c>
      <c r="E3">
        <f>'TO-DO LIST'!E6</f>
        <v>3</v>
      </c>
    </row>
    <row r="4" spans="1:5" ht="13" x14ac:dyDescent="0.15">
      <c r="A4" s="19" t="s">
        <v>19</v>
      </c>
      <c r="B4" s="48">
        <f>COUNTIF('TO-DO LIST'!I:I,"ON_HOLD")</f>
        <v>2</v>
      </c>
    </row>
    <row r="5" spans="1:5" ht="13" x14ac:dyDescent="0.15">
      <c r="A5" s="19" t="s">
        <v>8</v>
      </c>
      <c r="B5" s="48">
        <f>COUNTIF('TO-DO LIST'!I:I,"CANCELLED")</f>
        <v>1</v>
      </c>
    </row>
    <row r="6" spans="1:5" ht="13" x14ac:dyDescent="0.15">
      <c r="A6" s="19" t="s">
        <v>6</v>
      </c>
      <c r="B6" s="48">
        <f>COUNTIF('TO-DO LIST'!I:I,"DONE")</f>
        <v>3</v>
      </c>
    </row>
    <row r="8" spans="1:5" ht="13" x14ac:dyDescent="0.15">
      <c r="A8" s="47" t="s">
        <v>20</v>
      </c>
      <c r="B8" s="48"/>
    </row>
    <row r="9" spans="1:5" ht="13" x14ac:dyDescent="0.15">
      <c r="A9" s="19" t="s">
        <v>5</v>
      </c>
      <c r="B9" s="48">
        <f>COUNTIF('TO-DO LIST'!I:I,"OPEN")</f>
        <v>3</v>
      </c>
    </row>
    <row r="10" spans="1:5" ht="13" x14ac:dyDescent="0.15">
      <c r="A10" s="19" t="s">
        <v>6</v>
      </c>
      <c r="B10" s="48">
        <f>COUNTIF('TO-DO LIST'!I:I,"DONE")</f>
        <v>3</v>
      </c>
    </row>
    <row r="12" spans="1:5" ht="13" x14ac:dyDescent="0.15">
      <c r="A12" s="47" t="s">
        <v>12</v>
      </c>
    </row>
    <row r="13" spans="1:5" ht="15.75" customHeight="1" x14ac:dyDescent="0.15">
      <c r="A13" s="19" t="s">
        <v>11</v>
      </c>
      <c r="B13" s="19">
        <f>COUNTIF('TO-DO LIST'!$H$17:$H$61,A13)</f>
        <v>2</v>
      </c>
    </row>
    <row r="14" spans="1:5" ht="15.75" customHeight="1" x14ac:dyDescent="0.15">
      <c r="A14" s="19" t="s">
        <v>9</v>
      </c>
      <c r="B14" s="19">
        <f>COUNTIF('TO-DO LIST'!$H$17:$H$61,A14)</f>
        <v>2</v>
      </c>
    </row>
    <row r="15" spans="1:5" ht="15.75" customHeight="1" x14ac:dyDescent="0.15">
      <c r="A15" s="19" t="s">
        <v>4</v>
      </c>
      <c r="B15" s="19">
        <f>COUNTIF('TO-DO LIST'!$H$17:$H$61,A15)</f>
        <v>4</v>
      </c>
    </row>
    <row r="17" spans="1:1" ht="15.75" customHeight="1" x14ac:dyDescent="0.15">
      <c r="A17" t="b">
        <v>0</v>
      </c>
    </row>
    <row r="18" spans="1:1" ht="15.75" customHeight="1" x14ac:dyDescent="0.15">
      <c r="A18" t="b">
        <v>0</v>
      </c>
    </row>
    <row r="19" spans="1:1" ht="15.75" customHeight="1" x14ac:dyDescent="0.15">
      <c r="A19" t="b">
        <v>0</v>
      </c>
    </row>
    <row r="20" spans="1:1" ht="15.75" customHeight="1" x14ac:dyDescent="0.15">
      <c r="A20" t="b">
        <v>0</v>
      </c>
    </row>
    <row r="21" spans="1:1" ht="15.75" customHeight="1" x14ac:dyDescent="0.15">
      <c r="A21" t="b">
        <v>0</v>
      </c>
    </row>
    <row r="22" spans="1:1" ht="15.75" customHeight="1" x14ac:dyDescent="0.15">
      <c r="A22" t="b">
        <v>0</v>
      </c>
    </row>
    <row r="23" spans="1:1" ht="15.75" customHeight="1" x14ac:dyDescent="0.15">
      <c r="A23" t="b">
        <v>0</v>
      </c>
    </row>
    <row r="24" spans="1:1" ht="15.75" customHeight="1" x14ac:dyDescent="0.15">
      <c r="A24" t="b">
        <v>0</v>
      </c>
    </row>
    <row r="25" spans="1:1" ht="15.75" customHeight="1" x14ac:dyDescent="0.15">
      <c r="A25" t="b">
        <v>0</v>
      </c>
    </row>
    <row r="26" spans="1:1" ht="15.75" customHeight="1" x14ac:dyDescent="0.15">
      <c r="A26" t="b">
        <v>0</v>
      </c>
    </row>
    <row r="27" spans="1:1" ht="15.75" customHeight="1" x14ac:dyDescent="0.15">
      <c r="A27" t="b">
        <v>0</v>
      </c>
    </row>
    <row r="28" spans="1:1" ht="15.75" customHeight="1" x14ac:dyDescent="0.15">
      <c r="A28" t="b">
        <v>0</v>
      </c>
    </row>
    <row r="29" spans="1:1" ht="15.75" customHeight="1" x14ac:dyDescent="0.15">
      <c r="A29" t="b">
        <v>0</v>
      </c>
    </row>
    <row r="30" spans="1:1" ht="15.75" customHeight="1" x14ac:dyDescent="0.15">
      <c r="A30" t="b">
        <v>0</v>
      </c>
    </row>
    <row r="31" spans="1:1" ht="15.75" customHeight="1" x14ac:dyDescent="0.15">
      <c r="A31" t="b">
        <v>0</v>
      </c>
    </row>
    <row r="32" spans="1:1" ht="15.75" customHeight="1" x14ac:dyDescent="0.15">
      <c r="A32" t="b">
        <v>0</v>
      </c>
    </row>
    <row r="33" spans="1:1" ht="15.75" customHeight="1" x14ac:dyDescent="0.15">
      <c r="A33" t="b">
        <v>0</v>
      </c>
    </row>
    <row r="34" spans="1:1" ht="15.75" customHeight="1" x14ac:dyDescent="0.15">
      <c r="A34" t="b">
        <v>0</v>
      </c>
    </row>
    <row r="35" spans="1:1" ht="15.75" customHeight="1" x14ac:dyDescent="0.15">
      <c r="A35" t="b">
        <v>0</v>
      </c>
    </row>
    <row r="36" spans="1:1" ht="15.75" customHeight="1" x14ac:dyDescent="0.15">
      <c r="A36" t="b">
        <v>0</v>
      </c>
    </row>
    <row r="37" spans="1:1" ht="15.75" customHeight="1" x14ac:dyDescent="0.15">
      <c r="A37" t="b">
        <v>0</v>
      </c>
    </row>
    <row r="38" spans="1:1" ht="15.75" customHeight="1" x14ac:dyDescent="0.15">
      <c r="A38" t="b">
        <v>0</v>
      </c>
    </row>
    <row r="39" spans="1:1" ht="15.75" customHeight="1" x14ac:dyDescent="0.15">
      <c r="A39" t="b">
        <v>0</v>
      </c>
    </row>
    <row r="40" spans="1:1" ht="15.75" customHeight="1" x14ac:dyDescent="0.15">
      <c r="A40" t="b">
        <v>0</v>
      </c>
    </row>
    <row r="41" spans="1:1" ht="15.75" customHeight="1" x14ac:dyDescent="0.15">
      <c r="A41" t="b">
        <v>0</v>
      </c>
    </row>
    <row r="42" spans="1:1" ht="15.75" customHeight="1" x14ac:dyDescent="0.15">
      <c r="A42" t="b">
        <v>0</v>
      </c>
    </row>
    <row r="43" spans="1:1" ht="15.75" customHeight="1" x14ac:dyDescent="0.15">
      <c r="A43" t="b">
        <v>0</v>
      </c>
    </row>
    <row r="44" spans="1:1" ht="15.75" customHeight="1" x14ac:dyDescent="0.15">
      <c r="A44" t="b">
        <v>0</v>
      </c>
    </row>
    <row r="45" spans="1:1" ht="15.75" customHeight="1" x14ac:dyDescent="0.15">
      <c r="A45" t="b">
        <v>0</v>
      </c>
    </row>
    <row r="46" spans="1:1" ht="15.75" customHeight="1" x14ac:dyDescent="0.15">
      <c r="A46" t="b">
        <v>0</v>
      </c>
    </row>
    <row r="47" spans="1:1" ht="15.75" customHeight="1" x14ac:dyDescent="0.15">
      <c r="A47" t="b">
        <v>0</v>
      </c>
    </row>
    <row r="48" spans="1:1" ht="15.75" customHeight="1" x14ac:dyDescent="0.15">
      <c r="A48" t="b">
        <v>0</v>
      </c>
    </row>
    <row r="49" spans="1:1" ht="15.75" customHeight="1" x14ac:dyDescent="0.15">
      <c r="A49" t="b">
        <v>0</v>
      </c>
    </row>
    <row r="50" spans="1:1" ht="15.75" customHeight="1" x14ac:dyDescent="0.15">
      <c r="A50" t="b">
        <v>0</v>
      </c>
    </row>
    <row r="51" spans="1:1" ht="15.75" customHeight="1" x14ac:dyDescent="0.15">
      <c r="A51" t="b">
        <v>0</v>
      </c>
    </row>
    <row r="52" spans="1:1" ht="15.75" customHeight="1" x14ac:dyDescent="0.15">
      <c r="A52" t="b">
        <v>0</v>
      </c>
    </row>
    <row r="53" spans="1:1" ht="15.75" customHeight="1" x14ac:dyDescent="0.15">
      <c r="A53" t="b">
        <v>0</v>
      </c>
    </row>
    <row r="54" spans="1:1" ht="15.75" customHeight="1" x14ac:dyDescent="0.15">
      <c r="A54" t="b">
        <v>0</v>
      </c>
    </row>
    <row r="55" spans="1:1" ht="15.75" customHeight="1" x14ac:dyDescent="0.15">
      <c r="A55" t="b">
        <v>0</v>
      </c>
    </row>
    <row r="56" spans="1:1" ht="15.75" customHeight="1" x14ac:dyDescent="0.15">
      <c r="A56" t="b">
        <v>0</v>
      </c>
    </row>
    <row r="57" spans="1:1" ht="15.75" customHeight="1" x14ac:dyDescent="0.15">
      <c r="A57" t="b">
        <v>0</v>
      </c>
    </row>
    <row r="58" spans="1:1" ht="15.75" customHeight="1" x14ac:dyDescent="0.15">
      <c r="A58" t="b">
        <v>0</v>
      </c>
    </row>
    <row r="59" spans="1:1" ht="15.75" customHeight="1" x14ac:dyDescent="0.15">
      <c r="A59" t="b">
        <v>0</v>
      </c>
    </row>
    <row r="60" spans="1:1" ht="15.75" customHeight="1" x14ac:dyDescent="0.15">
      <c r="A60" t="b">
        <v>0</v>
      </c>
    </row>
    <row r="61" spans="1:1" ht="15.75" customHeight="1" x14ac:dyDescent="0.15">
      <c r="A61" t="b">
        <v>0</v>
      </c>
    </row>
    <row r="62" spans="1:1" ht="15.75" customHeight="1" x14ac:dyDescent="0.15">
      <c r="A62" t="b">
        <v>0</v>
      </c>
    </row>
    <row r="63" spans="1:1" ht="15.75" customHeight="1" x14ac:dyDescent="0.15">
      <c r="A63" t="b">
        <v>0</v>
      </c>
    </row>
    <row r="64" spans="1:1" ht="15.75" customHeight="1" x14ac:dyDescent="0.15">
      <c r="A64" t="b">
        <v>0</v>
      </c>
    </row>
    <row r="65" spans="1:1" ht="15.75" customHeight="1" x14ac:dyDescent="0.15">
      <c r="A65" t="b">
        <v>0</v>
      </c>
    </row>
    <row r="66" spans="1:1" ht="15.75" customHeight="1" x14ac:dyDescent="0.15">
      <c r="A66" t="b">
        <v>0</v>
      </c>
    </row>
    <row r="67" spans="1:1" ht="15.75" customHeight="1" x14ac:dyDescent="0.15">
      <c r="A67" t="b">
        <v>0</v>
      </c>
    </row>
    <row r="68" spans="1:1" ht="15.75" customHeight="1" x14ac:dyDescent="0.15">
      <c r="A68" t="b">
        <v>0</v>
      </c>
    </row>
    <row r="69" spans="1:1" ht="15.75" customHeight="1" x14ac:dyDescent="0.15">
      <c r="A69" t="b">
        <v>0</v>
      </c>
    </row>
    <row r="70" spans="1:1" ht="15.75" customHeight="1" x14ac:dyDescent="0.15">
      <c r="A70" t="b">
        <v>0</v>
      </c>
    </row>
    <row r="71" spans="1:1" ht="15.75" customHeight="1" x14ac:dyDescent="0.15">
      <c r="A71" t="b">
        <v>0</v>
      </c>
    </row>
    <row r="72" spans="1:1" ht="15.75" customHeight="1" x14ac:dyDescent="0.15">
      <c r="A72" t="b">
        <v>0</v>
      </c>
    </row>
    <row r="73" spans="1:1" ht="15.75" customHeight="1" x14ac:dyDescent="0.15">
      <c r="A73" t="b">
        <v>0</v>
      </c>
    </row>
    <row r="74" spans="1:1" ht="15.75" customHeight="1" x14ac:dyDescent="0.15">
      <c r="A74" t="b">
        <v>0</v>
      </c>
    </row>
    <row r="75" spans="1:1" ht="15.75" customHeight="1" x14ac:dyDescent="0.15">
      <c r="A75" t="b">
        <v>0</v>
      </c>
    </row>
    <row r="76" spans="1:1" ht="15.75" customHeight="1" x14ac:dyDescent="0.15">
      <c r="A76" t="b">
        <v>0</v>
      </c>
    </row>
    <row r="77" spans="1:1" ht="15.75" customHeight="1" x14ac:dyDescent="0.15">
      <c r="A77" t="b">
        <v>0</v>
      </c>
    </row>
    <row r="78" spans="1:1" ht="15.75" customHeight="1" x14ac:dyDescent="0.15">
      <c r="A78" t="b">
        <v>0</v>
      </c>
    </row>
    <row r="79" spans="1:1" ht="15.75" customHeight="1" x14ac:dyDescent="0.15">
      <c r="A79" t="b">
        <v>0</v>
      </c>
    </row>
    <row r="80" spans="1:1" ht="15.75" customHeight="1" x14ac:dyDescent="0.15">
      <c r="A80" t="b">
        <v>0</v>
      </c>
    </row>
    <row r="81" spans="1:1" ht="15.75" customHeight="1" x14ac:dyDescent="0.15">
      <c r="A81" t="b">
        <v>0</v>
      </c>
    </row>
    <row r="82" spans="1:1" ht="15.75" customHeight="1" x14ac:dyDescent="0.15">
      <c r="A82" t="b">
        <v>0</v>
      </c>
    </row>
    <row r="83" spans="1:1" ht="15.75" customHeight="1" x14ac:dyDescent="0.15">
      <c r="A83" t="b">
        <v>0</v>
      </c>
    </row>
    <row r="84" spans="1:1" ht="15.75" customHeight="1" x14ac:dyDescent="0.15">
      <c r="A84" t="b">
        <v>0</v>
      </c>
    </row>
    <row r="85" spans="1:1" ht="15.75" customHeight="1" x14ac:dyDescent="0.15">
      <c r="A85" t="b">
        <v>0</v>
      </c>
    </row>
    <row r="86" spans="1:1" ht="15.75" customHeight="1" x14ac:dyDescent="0.15">
      <c r="A86" t="b">
        <v>0</v>
      </c>
    </row>
    <row r="87" spans="1:1" ht="15.75" customHeight="1" x14ac:dyDescent="0.15">
      <c r="A87" t="b">
        <v>0</v>
      </c>
    </row>
    <row r="88" spans="1:1" ht="15.75" customHeight="1" x14ac:dyDescent="0.15">
      <c r="A88" t="b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TO-DO LIST</vt:lpstr>
      <vt:lpstr>HIDE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Nissen</dc:creator>
  <cp:lastModifiedBy>Sarp Tan Doven</cp:lastModifiedBy>
  <dcterms:created xsi:type="dcterms:W3CDTF">2023-03-05T17:52:14Z</dcterms:created>
  <dcterms:modified xsi:type="dcterms:W3CDTF">2024-11-18T23:12:50Z</dcterms:modified>
</cp:coreProperties>
</file>