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iasahub-my.sharepoint.com/personal/hanxiao_iiasa_ac_at/Documents/PNAS投稿/"/>
    </mc:Choice>
  </mc:AlternateContent>
  <xr:revisionPtr revIDLastSave="0" documentId="8_{3F2EF2C5-12E4-418A-8A83-FDD6E03841FF}" xr6:coauthVersionLast="36" xr6:coauthVersionMax="36" xr10:uidLastSave="{00000000-0000-0000-0000-000000000000}"/>
  <bookViews>
    <workbookView xWindow="0" yWindow="0" windowWidth="19200" windowHeight="7725" firstSheet="10" activeTab="14" xr2:uid="{81CAA259-3ACB-4D2C-8B3F-D69AA20223CF}"/>
  </bookViews>
  <sheets>
    <sheet name="Figure 2(A)" sheetId="7" r:id="rId1"/>
    <sheet name="Figure 2(B)" sheetId="8" r:id="rId2"/>
    <sheet name="Figure 2(C)" sheetId="9" r:id="rId3"/>
    <sheet name="Figure 2(D)" sheetId="10" r:id="rId4"/>
    <sheet name="Figure3(A)" sheetId="11" r:id="rId5"/>
    <sheet name="Figure3(B)" sheetId="12" r:id="rId6"/>
    <sheet name="Figure 3(C)" sheetId="13" r:id="rId7"/>
    <sheet name="Figure 3(D)" sheetId="14" r:id="rId8"/>
    <sheet name="Figure 3(E)" sheetId="15" r:id="rId9"/>
    <sheet name="Figure 3(F)" sheetId="16" r:id="rId10"/>
    <sheet name="Figure 4" sheetId="6" r:id="rId11"/>
    <sheet name="Population projected data" sheetId="3" r:id="rId12"/>
    <sheet name="Figure S1" sheetId="5" r:id="rId13"/>
    <sheet name="Figure S2" sheetId="1" r:id="rId14"/>
    <sheet name="Figure S3" sheetId="4" r:id="rId15"/>
    <sheet name="Figure S4" sheetId="2" r:id="rId16"/>
  </sheets>
  <externalReferences>
    <externalReference r:id="rId17"/>
    <externalReference r:id="rId18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6" i="6" l="1"/>
  <c r="L54" i="6"/>
  <c r="L52" i="6"/>
  <c r="L50" i="6"/>
  <c r="F49" i="6"/>
  <c r="L55" i="6" s="1"/>
  <c r="D49" i="6"/>
  <c r="J56" i="6" s="1"/>
  <c r="E43" i="6"/>
  <c r="F66" i="6" s="1"/>
  <c r="D43" i="6"/>
  <c r="E66" i="6" s="1"/>
  <c r="C43" i="6"/>
  <c r="D66" i="6" s="1"/>
  <c r="B43" i="6"/>
  <c r="C66" i="6" s="1"/>
  <c r="E42" i="6"/>
  <c r="F58" i="6" s="1"/>
  <c r="D42" i="6"/>
  <c r="E58" i="6" s="1"/>
  <c r="C42" i="6"/>
  <c r="D58" i="6" s="1"/>
  <c r="B42" i="6"/>
  <c r="C58" i="6" s="1"/>
  <c r="E41" i="6"/>
  <c r="D41" i="6"/>
  <c r="E49" i="6" s="1"/>
  <c r="C41" i="6"/>
  <c r="B41" i="6"/>
  <c r="C49" i="6" s="1"/>
  <c r="X70" i="6" l="1"/>
  <c r="X68" i="6"/>
  <c r="X73" i="6"/>
  <c r="X74" i="6"/>
  <c r="X71" i="6"/>
  <c r="X69" i="6"/>
  <c r="Y72" i="6"/>
  <c r="Y70" i="6"/>
  <c r="Y68" i="6"/>
  <c r="Y73" i="6"/>
  <c r="Y74" i="6"/>
  <c r="Y71" i="6"/>
  <c r="Y69" i="6"/>
  <c r="W65" i="6"/>
  <c r="K65" i="6"/>
  <c r="Q64" i="6"/>
  <c r="W63" i="6"/>
  <c r="K63" i="6"/>
  <c r="Q62" i="6"/>
  <c r="W61" i="6"/>
  <c r="K61" i="6"/>
  <c r="Q60" i="6"/>
  <c r="W59" i="6"/>
  <c r="AA59" i="6" s="1"/>
  <c r="K59" i="6"/>
  <c r="J65" i="6"/>
  <c r="P64" i="6"/>
  <c r="J63" i="6"/>
  <c r="P62" i="6"/>
  <c r="J61" i="6"/>
  <c r="P60" i="6"/>
  <c r="J59" i="6"/>
  <c r="D59" i="6" s="1"/>
  <c r="R64" i="6"/>
  <c r="R60" i="6"/>
  <c r="S65" i="6"/>
  <c r="I65" i="6"/>
  <c r="S63" i="6"/>
  <c r="I63" i="6"/>
  <c r="S61" i="6"/>
  <c r="I61" i="6"/>
  <c r="S59" i="6"/>
  <c r="I59" i="6"/>
  <c r="R65" i="6"/>
  <c r="L64" i="6"/>
  <c r="R63" i="6"/>
  <c r="L62" i="6"/>
  <c r="R61" i="6"/>
  <c r="L60" i="6"/>
  <c r="R59" i="6"/>
  <c r="R62" i="6"/>
  <c r="Q65" i="6"/>
  <c r="W64" i="6"/>
  <c r="K64" i="6"/>
  <c r="Q63" i="6"/>
  <c r="W62" i="6"/>
  <c r="K62" i="6"/>
  <c r="E62" i="6" s="1"/>
  <c r="Q61" i="6"/>
  <c r="W60" i="6"/>
  <c r="K60" i="6"/>
  <c r="E60" i="6" s="1"/>
  <c r="Q59" i="6"/>
  <c r="L65" i="6"/>
  <c r="X63" i="6"/>
  <c r="P65" i="6"/>
  <c r="J64" i="6"/>
  <c r="P63" i="6"/>
  <c r="T63" i="6" s="1"/>
  <c r="J62" i="6"/>
  <c r="P61" i="6"/>
  <c r="T61" i="6" s="1"/>
  <c r="J60" i="6"/>
  <c r="P59" i="6"/>
  <c r="T59" i="6" s="1"/>
  <c r="L59" i="6"/>
  <c r="F59" i="6" s="1"/>
  <c r="S64" i="6"/>
  <c r="I64" i="6"/>
  <c r="S62" i="6"/>
  <c r="I62" i="6"/>
  <c r="S60" i="6"/>
  <c r="I60" i="6"/>
  <c r="L63" i="6"/>
  <c r="F63" i="6" s="1"/>
  <c r="L61" i="6"/>
  <c r="X59" i="6"/>
  <c r="X64" i="6"/>
  <c r="X62" i="6"/>
  <c r="X60" i="6"/>
  <c r="X65" i="6"/>
  <c r="X61" i="6"/>
  <c r="Y64" i="6"/>
  <c r="Y62" i="6"/>
  <c r="Y60" i="6"/>
  <c r="Y65" i="6"/>
  <c r="Y63" i="6"/>
  <c r="Y61" i="6"/>
  <c r="Y59" i="6"/>
  <c r="K56" i="6"/>
  <c r="K54" i="6"/>
  <c r="E54" i="6" s="1"/>
  <c r="K52" i="6"/>
  <c r="K50" i="6"/>
  <c r="K55" i="6"/>
  <c r="K53" i="6"/>
  <c r="K51" i="6"/>
  <c r="Z72" i="6"/>
  <c r="Z70" i="6"/>
  <c r="Z68" i="6"/>
  <c r="Z73" i="6"/>
  <c r="Z74" i="6"/>
  <c r="Z71" i="6"/>
  <c r="Z69" i="6"/>
  <c r="Z64" i="6"/>
  <c r="Z62" i="6"/>
  <c r="Z60" i="6"/>
  <c r="Z65" i="6"/>
  <c r="Z63" i="6"/>
  <c r="Z61" i="6"/>
  <c r="Z59" i="6"/>
  <c r="W56" i="6"/>
  <c r="AA56" i="6" s="1"/>
  <c r="Q55" i="6"/>
  <c r="W54" i="6"/>
  <c r="Q53" i="6"/>
  <c r="W52" i="6"/>
  <c r="Q51" i="6"/>
  <c r="W50" i="6"/>
  <c r="R55" i="6"/>
  <c r="Z55" i="6"/>
  <c r="P55" i="6"/>
  <c r="Z53" i="6"/>
  <c r="P53" i="6"/>
  <c r="T53" i="6" s="1"/>
  <c r="Z51" i="6"/>
  <c r="P51" i="6"/>
  <c r="I52" i="6"/>
  <c r="S50" i="6"/>
  <c r="F50" i="6" s="1"/>
  <c r="X52" i="6"/>
  <c r="S56" i="6"/>
  <c r="F56" i="6" s="1"/>
  <c r="I56" i="6"/>
  <c r="Y55" i="6"/>
  <c r="S54" i="6"/>
  <c r="F54" i="6" s="1"/>
  <c r="I54" i="6"/>
  <c r="Y53" i="6"/>
  <c r="S52" i="6"/>
  <c r="Y51" i="6"/>
  <c r="I50" i="6"/>
  <c r="R56" i="6"/>
  <c r="X55" i="6"/>
  <c r="R54" i="6"/>
  <c r="X53" i="6"/>
  <c r="R52" i="6"/>
  <c r="X51" i="6"/>
  <c r="R50" i="6"/>
  <c r="X56" i="6"/>
  <c r="X54" i="6"/>
  <c r="X50" i="6"/>
  <c r="Q56" i="6"/>
  <c r="D56" i="6" s="1"/>
  <c r="W55" i="6"/>
  <c r="Q54" i="6"/>
  <c r="W53" i="6"/>
  <c r="Q52" i="6"/>
  <c r="W51" i="6"/>
  <c r="Q50" i="6"/>
  <c r="P50" i="6"/>
  <c r="T50" i="6" s="1"/>
  <c r="R51" i="6"/>
  <c r="Z56" i="6"/>
  <c r="P56" i="6"/>
  <c r="T56" i="6" s="1"/>
  <c r="Z54" i="6"/>
  <c r="P54" i="6"/>
  <c r="Z52" i="6"/>
  <c r="F52" i="6" s="1"/>
  <c r="P52" i="6"/>
  <c r="Z50" i="6"/>
  <c r="R53" i="6"/>
  <c r="Y56" i="6"/>
  <c r="S55" i="6"/>
  <c r="F55" i="6" s="1"/>
  <c r="I55" i="6"/>
  <c r="Y54" i="6"/>
  <c r="S53" i="6"/>
  <c r="I53" i="6"/>
  <c r="Y52" i="6"/>
  <c r="S51" i="6"/>
  <c r="I51" i="6"/>
  <c r="Y50" i="6"/>
  <c r="R74" i="6"/>
  <c r="Q73" i="6"/>
  <c r="P72" i="6"/>
  <c r="J71" i="6"/>
  <c r="P70" i="6"/>
  <c r="J69" i="6"/>
  <c r="P68" i="6"/>
  <c r="Q74" i="6"/>
  <c r="P73" i="6"/>
  <c r="S71" i="6"/>
  <c r="I71" i="6"/>
  <c r="S69" i="6"/>
  <c r="I69" i="6"/>
  <c r="W69" i="6"/>
  <c r="AA69" i="6" s="1"/>
  <c r="P74" i="6"/>
  <c r="X72" i="6"/>
  <c r="L72" i="6"/>
  <c r="R71" i="6"/>
  <c r="L70" i="6"/>
  <c r="F69" i="6" s="1"/>
  <c r="R69" i="6"/>
  <c r="L68" i="6"/>
  <c r="Q70" i="6"/>
  <c r="L73" i="6"/>
  <c r="F72" i="6" s="1"/>
  <c r="W72" i="6"/>
  <c r="AA72" i="6" s="1"/>
  <c r="K72" i="6"/>
  <c r="Q71" i="6"/>
  <c r="W70" i="6"/>
  <c r="AA70" i="6" s="1"/>
  <c r="K70" i="6"/>
  <c r="Q69" i="6"/>
  <c r="W68" i="6"/>
  <c r="AA68" i="6" s="1"/>
  <c r="K68" i="6"/>
  <c r="K71" i="6"/>
  <c r="E70" i="6" s="1"/>
  <c r="K69" i="6"/>
  <c r="L74" i="6"/>
  <c r="W73" i="6"/>
  <c r="AA73" i="6" s="1"/>
  <c r="K73" i="6"/>
  <c r="J72" i="6"/>
  <c r="D71" i="6" s="1"/>
  <c r="P71" i="6"/>
  <c r="T71" i="6" s="1"/>
  <c r="J70" i="6"/>
  <c r="P69" i="6"/>
  <c r="J68" i="6"/>
  <c r="S74" i="6"/>
  <c r="R73" i="6"/>
  <c r="Q72" i="6"/>
  <c r="W71" i="6"/>
  <c r="AA71" i="6" s="1"/>
  <c r="Q68" i="6"/>
  <c r="W74" i="6"/>
  <c r="AA74" i="6" s="1"/>
  <c r="K74" i="6"/>
  <c r="J73" i="6"/>
  <c r="S72" i="6"/>
  <c r="I72" i="6"/>
  <c r="S70" i="6"/>
  <c r="I70" i="6"/>
  <c r="S68" i="6"/>
  <c r="I68" i="6"/>
  <c r="J74" i="6"/>
  <c r="S73" i="6"/>
  <c r="I73" i="6"/>
  <c r="R72" i="6"/>
  <c r="L71" i="6"/>
  <c r="R70" i="6"/>
  <c r="L69" i="6"/>
  <c r="F68" i="6" s="1"/>
  <c r="R68" i="6"/>
  <c r="I74" i="6"/>
  <c r="M74" i="6" s="1"/>
  <c r="J53" i="6"/>
  <c r="J55" i="6"/>
  <c r="J51" i="6"/>
  <c r="D51" i="6" s="1"/>
  <c r="L51" i="6"/>
  <c r="F51" i="6" s="1"/>
  <c r="L53" i="6"/>
  <c r="F53" i="6" s="1"/>
  <c r="J50" i="6"/>
  <c r="J52" i="6"/>
  <c r="D52" i="6" s="1"/>
  <c r="J54" i="6"/>
  <c r="T70" i="6" l="1"/>
  <c r="M64" i="6"/>
  <c r="C64" i="6"/>
  <c r="D64" i="6"/>
  <c r="F60" i="6"/>
  <c r="E65" i="6"/>
  <c r="F70" i="6"/>
  <c r="E72" i="6"/>
  <c r="E69" i="6"/>
  <c r="D70" i="6"/>
  <c r="M53" i="6"/>
  <c r="C53" i="6"/>
  <c r="T52" i="6"/>
  <c r="C80" i="6" s="1"/>
  <c r="C56" i="6"/>
  <c r="G56" i="6" s="1"/>
  <c r="M56" i="6"/>
  <c r="AA54" i="6"/>
  <c r="E56" i="6"/>
  <c r="T65" i="6"/>
  <c r="AA62" i="6"/>
  <c r="T60" i="6"/>
  <c r="AA65" i="6"/>
  <c r="C78" i="6"/>
  <c r="C61" i="6"/>
  <c r="M61" i="6"/>
  <c r="D55" i="6"/>
  <c r="M72" i="6"/>
  <c r="C71" i="6"/>
  <c r="C70" i="6"/>
  <c r="M71" i="6"/>
  <c r="T72" i="6"/>
  <c r="AA51" i="6"/>
  <c r="C50" i="6"/>
  <c r="G50" i="6" s="1"/>
  <c r="M50" i="6"/>
  <c r="T55" i="6"/>
  <c r="F61" i="6"/>
  <c r="F62" i="6"/>
  <c r="C63" i="6"/>
  <c r="M63" i="6"/>
  <c r="D61" i="6"/>
  <c r="E61" i="6"/>
  <c r="F67" i="6"/>
  <c r="D53" i="6"/>
  <c r="E51" i="6"/>
  <c r="F65" i="6"/>
  <c r="E64" i="6"/>
  <c r="T62" i="6"/>
  <c r="C81" i="6" s="1"/>
  <c r="AA61" i="6"/>
  <c r="M70" i="6"/>
  <c r="C69" i="6"/>
  <c r="C68" i="6"/>
  <c r="M69" i="6"/>
  <c r="M73" i="6"/>
  <c r="C72" i="6"/>
  <c r="T54" i="6"/>
  <c r="C82" i="6" s="1"/>
  <c r="D84" i="6"/>
  <c r="D54" i="6"/>
  <c r="D72" i="6"/>
  <c r="D67" i="6"/>
  <c r="E68" i="6"/>
  <c r="E71" i="6"/>
  <c r="F71" i="6"/>
  <c r="T73" i="6"/>
  <c r="M55" i="6"/>
  <c r="B83" i="6" s="1"/>
  <c r="C55" i="6"/>
  <c r="AA53" i="6"/>
  <c r="E53" i="6"/>
  <c r="M60" i="6"/>
  <c r="C60" i="6"/>
  <c r="G60" i="6" s="1"/>
  <c r="D60" i="6"/>
  <c r="AA64" i="6"/>
  <c r="F64" i="6"/>
  <c r="M65" i="6"/>
  <c r="C65" i="6"/>
  <c r="D63" i="6"/>
  <c r="C52" i="6"/>
  <c r="M52" i="6"/>
  <c r="AA50" i="6"/>
  <c r="D78" i="6" s="1"/>
  <c r="E55" i="6"/>
  <c r="T64" i="6"/>
  <c r="E63" i="6"/>
  <c r="T69" i="6"/>
  <c r="D50" i="6"/>
  <c r="C67" i="6"/>
  <c r="M68" i="6"/>
  <c r="D69" i="6"/>
  <c r="E67" i="6"/>
  <c r="T74" i="6"/>
  <c r="C84" i="6" s="1"/>
  <c r="T68" i="6"/>
  <c r="M51" i="6"/>
  <c r="B79" i="6" s="1"/>
  <c r="C51" i="6"/>
  <c r="AA55" i="6"/>
  <c r="D83" i="6" s="1"/>
  <c r="M54" i="6"/>
  <c r="B82" i="6" s="1"/>
  <c r="C54" i="6"/>
  <c r="G54" i="6" s="1"/>
  <c r="T51" i="6"/>
  <c r="C79" i="6" s="1"/>
  <c r="E50" i="6"/>
  <c r="M62" i="6"/>
  <c r="C62" i="6"/>
  <c r="G62" i="6" s="1"/>
  <c r="D62" i="6"/>
  <c r="AA60" i="6"/>
  <c r="M59" i="6"/>
  <c r="C59" i="6"/>
  <c r="G59" i="6" s="1"/>
  <c r="D65" i="6"/>
  <c r="AA63" i="6"/>
  <c r="D68" i="6"/>
  <c r="AA52" i="6"/>
  <c r="D80" i="6" s="1"/>
  <c r="E52" i="6"/>
  <c r="E59" i="6"/>
  <c r="D79" i="6" l="1"/>
  <c r="G61" i="6"/>
  <c r="B84" i="6"/>
  <c r="E82" i="6"/>
  <c r="G82" i="6" s="1"/>
  <c r="G72" i="6"/>
  <c r="B80" i="6"/>
  <c r="G63" i="6"/>
  <c r="D82" i="6"/>
  <c r="G67" i="6"/>
  <c r="G51" i="6"/>
  <c r="G52" i="6"/>
  <c r="G70" i="6"/>
  <c r="G53" i="6"/>
  <c r="G71" i="6"/>
  <c r="B81" i="6"/>
  <c r="G64" i="6"/>
  <c r="E79" i="6"/>
  <c r="G79" i="6" s="1"/>
  <c r="G65" i="6"/>
  <c r="D81" i="6"/>
  <c r="G68" i="6"/>
  <c r="C83" i="6"/>
  <c r="G55" i="6"/>
  <c r="G69" i="6"/>
  <c r="B78" i="6"/>
  <c r="G78" i="6" l="1"/>
  <c r="E78" i="6"/>
  <c r="E84" i="6"/>
  <c r="I79" i="6"/>
  <c r="E80" i="6"/>
  <c r="G80" i="6"/>
  <c r="H79" i="6"/>
  <c r="H82" i="6"/>
  <c r="E81" i="6"/>
  <c r="H81" i="6" s="1"/>
  <c r="G81" i="6"/>
  <c r="I82" i="6"/>
  <c r="I81" i="6"/>
  <c r="E83" i="6"/>
  <c r="H83" i="6" s="1"/>
  <c r="I80" i="6" l="1"/>
  <c r="H80" i="6"/>
  <c r="H84" i="6"/>
  <c r="I84" i="6"/>
  <c r="G84" i="6"/>
  <c r="I78" i="6"/>
  <c r="H78" i="6"/>
  <c r="I83" i="6"/>
  <c r="G83" i="6"/>
  <c r="D122" i="4" l="1"/>
  <c r="C122" i="4" s="1"/>
  <c r="D121" i="4"/>
  <c r="C121" i="4" s="1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125" i="4" s="1"/>
  <c r="C125" i="4" s="1"/>
  <c r="D94" i="4"/>
  <c r="C94" i="4"/>
  <c r="D93" i="4"/>
  <c r="C93" i="4" s="1"/>
  <c r="D90" i="4"/>
  <c r="C90" i="4"/>
  <c r="D89" i="4"/>
  <c r="C89" i="4" s="1"/>
  <c r="D87" i="4"/>
  <c r="D91" i="4" s="1"/>
  <c r="C91" i="4" s="1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92" i="4" s="1"/>
  <c r="C92" i="4" s="1"/>
  <c r="D63" i="4"/>
  <c r="C63" i="4"/>
  <c r="D62" i="4"/>
  <c r="C62" i="4"/>
  <c r="D61" i="4"/>
  <c r="C61" i="4" s="1"/>
  <c r="D59" i="4"/>
  <c r="C59" i="4"/>
  <c r="D58" i="4"/>
  <c r="C58" i="4"/>
  <c r="D57" i="4"/>
  <c r="C57" i="4" s="1"/>
  <c r="D56" i="4"/>
  <c r="D60" i="4" s="1"/>
  <c r="C60" i="4" s="1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25" i="4"/>
  <c r="D29" i="4" s="1"/>
  <c r="C29" i="4" s="1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D32" i="4" s="1"/>
  <c r="C32" i="4" s="1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B27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B26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25" i="3"/>
  <c r="B25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B24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23" i="3"/>
  <c r="B23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B22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B21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D26" i="4" l="1"/>
  <c r="C26" i="4" s="1"/>
  <c r="D30" i="4"/>
  <c r="C30" i="4" s="1"/>
  <c r="D27" i="4"/>
  <c r="C27" i="4" s="1"/>
  <c r="D31" i="4"/>
  <c r="C31" i="4" s="1"/>
  <c r="D119" i="4"/>
  <c r="C119" i="4" s="1"/>
  <c r="D123" i="4"/>
  <c r="C123" i="4" s="1"/>
  <c r="D28" i="4"/>
  <c r="C28" i="4" s="1"/>
  <c r="D88" i="4"/>
  <c r="C88" i="4" s="1"/>
  <c r="D120" i="4"/>
  <c r="C120" i="4" s="1"/>
  <c r="D124" i="4"/>
  <c r="C124" i="4" s="1"/>
</calcChain>
</file>

<file path=xl/sharedStrings.xml><?xml version="1.0" encoding="utf-8"?>
<sst xmlns="http://schemas.openxmlformats.org/spreadsheetml/2006/main" count="188" uniqueCount="99">
  <si>
    <t>h_age</t>
  </si>
  <si>
    <t>p_food</t>
  </si>
  <si>
    <t>p_clothes</t>
  </si>
  <si>
    <t>p_transport</t>
  </si>
  <si>
    <t>p_info</t>
  </si>
  <si>
    <t>p_enjoy</t>
  </si>
  <si>
    <t>p_fuel</t>
  </si>
  <si>
    <t>p_medical</t>
  </si>
  <si>
    <t>25-29</t>
    <phoneticPr fontId="3" type="noConversion"/>
  </si>
  <si>
    <t>30-34</t>
    <phoneticPr fontId="3" type="noConversion"/>
  </si>
  <si>
    <t>35-39</t>
    <phoneticPr fontId="3" type="noConversion"/>
  </si>
  <si>
    <t>40-44</t>
    <phoneticPr fontId="3" type="noConversion"/>
  </si>
  <si>
    <t>45-49</t>
    <phoneticPr fontId="3" type="noConversion"/>
  </si>
  <si>
    <t>50-54</t>
    <phoneticPr fontId="3" type="noConversion"/>
  </si>
  <si>
    <t>55-59</t>
    <phoneticPr fontId="3" type="noConversion"/>
  </si>
  <si>
    <t>60-64</t>
    <phoneticPr fontId="3" type="noConversion"/>
  </si>
  <si>
    <t>65-69</t>
    <phoneticPr fontId="3" type="noConversion"/>
  </si>
  <si>
    <t>70-74</t>
    <phoneticPr fontId="3" type="noConversion"/>
  </si>
  <si>
    <t>&gt;75</t>
    <phoneticPr fontId="3" type="noConversion"/>
  </si>
  <si>
    <t>male</t>
    <phoneticPr fontId="3" type="noConversion"/>
  </si>
  <si>
    <t>0-4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</si>
  <si>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</si>
  <si>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</si>
  <si>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</si>
  <si>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</si>
  <si>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</si>
  <si>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</si>
  <si>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</si>
  <si>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</si>
  <si>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</si>
  <si>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</si>
  <si>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</si>
  <si>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</si>
  <si>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</si>
  <si>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80-84</t>
  </si>
  <si>
    <t>85+</t>
  </si>
  <si>
    <t>famale</t>
    <phoneticPr fontId="3" type="noConversion"/>
  </si>
  <si>
    <t>Total</t>
    <phoneticPr fontId="3" type="noConversion"/>
  </si>
  <si>
    <t>year</t>
  </si>
  <si>
    <t>h_size</t>
  </si>
  <si>
    <t>headship rate</t>
    <phoneticPr fontId="3" type="noConversion"/>
  </si>
  <si>
    <t>h_cohort5</t>
    <phoneticPr fontId="3" type="noConversion"/>
  </si>
  <si>
    <t>Population projection (unit:1,000 people)</t>
    <phoneticPr fontId="3" type="noConversion"/>
  </si>
  <si>
    <t>year</t>
    <phoneticPr fontId="3" type="noConversion"/>
  </si>
  <si>
    <t>&gt;75</t>
    <phoneticPr fontId="3" type="noConversion"/>
  </si>
  <si>
    <t>Family size</t>
    <phoneticPr fontId="3" type="noConversion"/>
  </si>
  <si>
    <t>cohort effects</t>
    <phoneticPr fontId="3" type="noConversion"/>
  </si>
  <si>
    <t>Gas_cohort</t>
    <phoneticPr fontId="3" type="noConversion"/>
  </si>
  <si>
    <t>Ele_cohort</t>
    <phoneticPr fontId="3" type="noConversion"/>
  </si>
  <si>
    <t>Coal_cohort</t>
    <phoneticPr fontId="3" type="noConversion"/>
  </si>
  <si>
    <t>age effects</t>
    <phoneticPr fontId="3" type="noConversion"/>
  </si>
  <si>
    <t>Gas_age</t>
    <phoneticPr fontId="3" type="noConversion"/>
  </si>
  <si>
    <t>Ele_age</t>
    <phoneticPr fontId="3" type="noConversion"/>
  </si>
  <si>
    <t>Coal_age</t>
    <phoneticPr fontId="3" type="noConversion"/>
  </si>
  <si>
    <t>Household average used energy</t>
    <phoneticPr fontId="3" type="noConversion"/>
  </si>
  <si>
    <t>Gas_per hhold</t>
    <phoneticPr fontId="3" type="noConversion"/>
  </si>
  <si>
    <t>Ele_per hhold</t>
    <phoneticPr fontId="3" type="noConversion"/>
  </si>
  <si>
    <t>coal_per hhold</t>
    <phoneticPr fontId="3" type="noConversion"/>
  </si>
  <si>
    <t>q*</t>
    <phoneticPr fontId="3" type="noConversion"/>
  </si>
  <si>
    <t>Projection</t>
    <phoneticPr fontId="3" type="noConversion"/>
  </si>
  <si>
    <t>单位：MTCE</t>
    <phoneticPr fontId="3" type="noConversion"/>
  </si>
  <si>
    <t>Pop effect</t>
    <phoneticPr fontId="3" type="noConversion"/>
  </si>
  <si>
    <t>size effect</t>
    <phoneticPr fontId="3" type="noConversion"/>
  </si>
  <si>
    <t>gen effect</t>
    <phoneticPr fontId="3" type="noConversion"/>
  </si>
  <si>
    <t>gas</t>
    <phoneticPr fontId="3" type="noConversion"/>
  </si>
  <si>
    <t>ele</t>
    <phoneticPr fontId="3" type="noConversion"/>
  </si>
  <si>
    <t>coal</t>
    <phoneticPr fontId="3" type="noConversion"/>
  </si>
  <si>
    <t>size effecct</t>
    <phoneticPr fontId="3" type="noConversion"/>
  </si>
  <si>
    <t>POP</t>
    <phoneticPr fontId="3" type="noConversion"/>
  </si>
  <si>
    <t>Size</t>
    <phoneticPr fontId="3" type="noConversion"/>
  </si>
  <si>
    <t>Gen</t>
    <phoneticPr fontId="3" type="noConversion"/>
  </si>
  <si>
    <t>行标签</t>
  </si>
  <si>
    <t>1920-1924</t>
    <phoneticPr fontId="3" type="noConversion"/>
  </si>
  <si>
    <t>1925-1929</t>
    <phoneticPr fontId="3" type="noConversion"/>
  </si>
  <si>
    <t>1930-1934</t>
    <phoneticPr fontId="3" type="noConversion"/>
  </si>
  <si>
    <t>1935-1939</t>
    <phoneticPr fontId="3" type="noConversion"/>
  </si>
  <si>
    <t>1940-1944</t>
    <phoneticPr fontId="3" type="noConversion"/>
  </si>
  <si>
    <t>1945-1949</t>
    <phoneticPr fontId="3" type="noConversion"/>
  </si>
  <si>
    <t>1950-1954</t>
    <phoneticPr fontId="3" type="noConversion"/>
  </si>
  <si>
    <t>1955-1959</t>
    <phoneticPr fontId="3" type="noConversion"/>
  </si>
  <si>
    <t>1960-1964</t>
    <phoneticPr fontId="3" type="noConversion"/>
  </si>
  <si>
    <t>1965-1969</t>
    <phoneticPr fontId="3" type="noConversion"/>
  </si>
  <si>
    <t>1970-1974</t>
    <phoneticPr fontId="3" type="noConversion"/>
  </si>
  <si>
    <t>1920-1924</t>
  </si>
  <si>
    <t>1925-1929</t>
  </si>
  <si>
    <t>1930-1934</t>
  </si>
  <si>
    <t>1935-1939</t>
  </si>
  <si>
    <t>1940-1944</t>
  </si>
  <si>
    <t>1945-1949</t>
  </si>
  <si>
    <t>1950-1954</t>
  </si>
  <si>
    <t>1955-1959</t>
  </si>
  <si>
    <t>1960-1964</t>
  </si>
  <si>
    <t>1965-1969</t>
  </si>
  <si>
    <t>1970-1974</t>
  </si>
  <si>
    <t>age</t>
  </si>
  <si>
    <t>below</t>
  </si>
  <si>
    <t>mean</t>
  </si>
  <si>
    <t>high</t>
  </si>
  <si>
    <t>cohort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</si>
</sst>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b/>
      <sz val="9"/>
      <color theme="1"/>
      <name val="Arial"/>
      <family val="2"/>
    </font>
    <font>
      <b/>
      <sz val="9"/>
      <color rgb="FFFF0000"/>
      <name val="Arial"/>
      <family val="2"/>
    </font>
    <font>
      <b/>
      <sz val="11"/>
      <color rgb="FFFF0000"/>
      <name val="等线"/>
      <family val="2"/>
      <charset val="134"/>
      <scheme val="minor"/>
    </font>
    <font>
      <b/>
      <sz val="9"/>
      <color theme="1"/>
      <name val="Microsoft JhengHei"/>
      <family val="2"/>
      <charset val="134"/>
    </font>
    <font>
      <b/>
      <i/>
      <sz val="11"/>
      <color theme="1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>
      <alignment vertical="center"/>
    </xf>
  </cellStyleXfs>
  <cellXfs count="58">
    <xf numFmtId="0" fontId="0" fillId="0" borderId="0" xfId="0">
      <alignment vertical="center"/>
    </xf>
    <xf numFmtId="0" fontId="4" fillId="2" borderId="0" xfId="0" applyFont="1" applyFill="1">
      <alignment vertical="center"/>
    </xf>
    <xf numFmtId="0" fontId="4" fillId="2" borderId="0" xfId="0" applyFont="1" applyFill="1" applyAlignment="1"/>
    <xf numFmtId="16" fontId="4" fillId="2" borderId="0" xfId="0" applyNumberFormat="1" applyFont="1" applyFill="1" applyAlignment="1"/>
    <xf numFmtId="0" fontId="4" fillId="0" borderId="0" xfId="0" applyFont="1">
      <alignment vertical="center"/>
    </xf>
    <xf numFmtId="0" fontId="0" fillId="2" borderId="0" xfId="0" applyFill="1">
      <alignment vertical="center"/>
    </xf>
    <xf numFmtId="0" fontId="6" fillId="0" borderId="0" xfId="0" applyFont="1" applyFill="1">
      <alignment vertical="center"/>
    </xf>
    <xf numFmtId="0" fontId="7" fillId="0" borderId="0" xfId="0" applyFont="1" applyFill="1">
      <alignment vertical="center"/>
    </xf>
    <xf numFmtId="0" fontId="4" fillId="0" borderId="0" xfId="0" applyFont="1" applyBorder="1" applyAlignment="1">
      <alignment horizontal="center" vertical="center"/>
    </xf>
    <xf numFmtId="0" fontId="8" fillId="3" borderId="1" xfId="0" quotePrefix="1" applyFont="1" applyFill="1" applyBorder="1" applyAlignment="1">
      <alignment horizontal="center" vertical="center" wrapText="1"/>
    </xf>
    <xf numFmtId="0" fontId="8" fillId="3" borderId="2" xfId="0" quotePrefix="1" applyFont="1" applyFill="1" applyBorder="1" applyAlignment="1">
      <alignment horizontal="center" vertical="center"/>
    </xf>
    <xf numFmtId="0" fontId="9" fillId="4" borderId="0" xfId="0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6" fillId="0" borderId="0" xfId="0" applyFont="1" applyFill="1" applyAlignment="1">
      <alignment horizontal="center" vertical="center"/>
    </xf>
    <xf numFmtId="0" fontId="0" fillId="0" borderId="0" xfId="0" applyFill="1">
      <alignment vertical="center"/>
    </xf>
    <xf numFmtId="0" fontId="4" fillId="0" borderId="3" xfId="0" applyFont="1" applyBorder="1">
      <alignment vertical="center"/>
    </xf>
    <xf numFmtId="0" fontId="0" fillId="0" borderId="3" xfId="0" applyBorder="1">
      <alignment vertical="center"/>
    </xf>
    <xf numFmtId="0" fontId="0" fillId="0" borderId="0" xfId="0" applyBorder="1">
      <alignment vertical="center"/>
    </xf>
    <xf numFmtId="0" fontId="1" fillId="5" borderId="4" xfId="0" applyFont="1" applyFill="1" applyBorder="1">
      <alignment vertical="center"/>
    </xf>
    <xf numFmtId="0" fontId="10" fillId="5" borderId="4" xfId="0" applyFont="1" applyFill="1" applyBorder="1">
      <alignment vertical="center"/>
    </xf>
    <xf numFmtId="0" fontId="10" fillId="5" borderId="0" xfId="0" applyFont="1" applyFill="1" applyBorder="1">
      <alignment vertical="center"/>
    </xf>
    <xf numFmtId="0" fontId="10" fillId="5" borderId="5" xfId="0" applyFont="1" applyFill="1" applyBorder="1">
      <alignment vertical="center"/>
    </xf>
    <xf numFmtId="0" fontId="4" fillId="5" borderId="4" xfId="0" applyFont="1" applyFill="1" applyBorder="1">
      <alignment vertical="center"/>
    </xf>
    <xf numFmtId="0" fontId="2" fillId="5" borderId="4" xfId="0" applyFont="1" applyFill="1" applyBorder="1">
      <alignment vertical="center"/>
    </xf>
    <xf numFmtId="0" fontId="4" fillId="5" borderId="0" xfId="0" applyFont="1" applyFill="1" applyBorder="1">
      <alignment vertical="center"/>
    </xf>
    <xf numFmtId="0" fontId="4" fillId="5" borderId="0" xfId="0" applyFont="1" applyFill="1" applyBorder="1" applyAlignment="1"/>
    <xf numFmtId="0" fontId="4" fillId="5" borderId="6" xfId="0" applyFont="1" applyFill="1" applyBorder="1">
      <alignment vertical="center"/>
    </xf>
    <xf numFmtId="0" fontId="2" fillId="5" borderId="7" xfId="0" applyFont="1" applyFill="1" applyBorder="1">
      <alignment vertical="center"/>
    </xf>
    <xf numFmtId="0" fontId="4" fillId="5" borderId="3" xfId="0" applyFont="1" applyFill="1" applyBorder="1">
      <alignment vertical="center"/>
    </xf>
    <xf numFmtId="0" fontId="4" fillId="5" borderId="8" xfId="0" applyFont="1" applyFill="1" applyBorder="1">
      <alignment vertical="center"/>
    </xf>
    <xf numFmtId="0" fontId="1" fillId="5" borderId="9" xfId="0" applyFont="1" applyFill="1" applyBorder="1">
      <alignment vertical="center"/>
    </xf>
    <xf numFmtId="0" fontId="5" fillId="5" borderId="0" xfId="0" applyFont="1" applyFill="1">
      <alignment vertical="center"/>
    </xf>
    <xf numFmtId="0" fontId="4" fillId="5" borderId="0" xfId="0" applyFont="1" applyFill="1">
      <alignment vertical="center"/>
    </xf>
    <xf numFmtId="0" fontId="4" fillId="5" borderId="0" xfId="0" applyFont="1" applyFill="1" applyAlignment="1"/>
    <xf numFmtId="0" fontId="4" fillId="5" borderId="7" xfId="0" applyFont="1" applyFill="1" applyBorder="1">
      <alignment vertical="center"/>
    </xf>
    <xf numFmtId="0" fontId="0" fillId="0" borderId="0" xfId="0" applyAlignment="1"/>
    <xf numFmtId="0" fontId="11" fillId="0" borderId="0" xfId="0" applyFont="1" applyFill="1" applyAlignment="1">
      <alignment horizontal="center" vertical="center"/>
    </xf>
    <xf numFmtId="0" fontId="2" fillId="0" borderId="0" xfId="0" applyFont="1">
      <alignment vertical="center"/>
    </xf>
    <xf numFmtId="0" fontId="4" fillId="6" borderId="0" xfId="0" applyFont="1" applyFill="1">
      <alignment vertical="center"/>
    </xf>
    <xf numFmtId="0" fontId="12" fillId="6" borderId="0" xfId="0" applyFont="1" applyFill="1" applyBorder="1">
      <alignment vertical="center"/>
    </xf>
    <xf numFmtId="0" fontId="5" fillId="6" borderId="0" xfId="0" applyFont="1" applyFill="1">
      <alignment vertical="center"/>
    </xf>
    <xf numFmtId="0" fontId="12" fillId="0" borderId="0" xfId="0" applyFont="1">
      <alignment vertical="center"/>
    </xf>
    <xf numFmtId="0" fontId="4" fillId="0" borderId="0" xfId="0" applyFont="1" applyFill="1" applyBorder="1">
      <alignment vertical="center"/>
    </xf>
    <xf numFmtId="0" fontId="8" fillId="0" borderId="1" xfId="0" quotePrefix="1" applyFont="1" applyFill="1" applyBorder="1" applyAlignment="1">
      <alignment horizontal="center" vertical="center" wrapText="1"/>
    </xf>
    <xf numFmtId="0" fontId="8" fillId="0" borderId="0" xfId="0" quotePrefix="1" applyFont="1" applyFill="1" applyBorder="1" applyAlignment="1">
      <alignment horizontal="center" vertical="center" wrapText="1"/>
    </xf>
    <xf numFmtId="0" fontId="8" fillId="4" borderId="0" xfId="0" quotePrefix="1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 vertical="center"/>
    </xf>
    <xf numFmtId="0" fontId="2" fillId="0" borderId="0" xfId="0" applyFont="1" applyFill="1" applyAlignment="1">
      <alignment vertical="center"/>
    </xf>
    <xf numFmtId="0" fontId="8" fillId="4" borderId="0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8" fillId="4" borderId="0" xfId="0" applyFont="1" applyFill="1" applyBorder="1" applyAlignment="1">
      <alignment horizontal="center" vertical="center"/>
    </xf>
    <xf numFmtId="0" fontId="8" fillId="4" borderId="0" xfId="0" applyFont="1" applyFill="1" applyAlignment="1">
      <alignment vertical="center"/>
    </xf>
    <xf numFmtId="0" fontId="2" fillId="4" borderId="0" xfId="0" applyFont="1" applyFill="1" applyAlignment="1">
      <alignment vertical="center"/>
    </xf>
    <xf numFmtId="0" fontId="8" fillId="4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5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'Figure S2'!$B$1</c:f>
              <c:strCache>
                <c:ptCount val="1"/>
                <c:pt idx="0">
                  <c:v>p_food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'Figure S2'!$A$2:$A$12</c:f>
              <c:strCache>
                <c:ptCount val="11"/>
                <c:pt idx="0">
                  <c:v>25-29</c:v>
                </c:pt>
                <c:pt idx="1">
                  <c:v>30-34</c:v>
                </c:pt>
                <c:pt idx="2">
                  <c:v>35-39</c:v>
                </c:pt>
                <c:pt idx="3">
                  <c:v>40-44</c:v>
                </c:pt>
                <c:pt idx="4">
                  <c:v>45-49</c:v>
                </c:pt>
                <c:pt idx="5">
                  <c:v>50-54</c:v>
                </c:pt>
                <c:pt idx="6">
                  <c:v>55-59</c:v>
                </c:pt>
                <c:pt idx="7">
                  <c:v>60-64</c:v>
                </c:pt>
                <c:pt idx="8">
                  <c:v>65-69</c:v>
                </c:pt>
                <c:pt idx="9">
                  <c:v>70-74</c:v>
                </c:pt>
                <c:pt idx="10">
                  <c:v>&gt;75</c:v>
                </c:pt>
              </c:strCache>
            </c:strRef>
          </c:cat>
          <c:val>
            <c:numRef>
              <c:f>'Figure S2'!$B$2:$B$12</c:f>
              <c:numCache>
                <c:formatCode>General</c:formatCode>
                <c:ptCount val="11"/>
                <c:pt idx="0">
                  <c:v>9048.5740000000005</c:v>
                </c:pt>
                <c:pt idx="1">
                  <c:v>9173.6730000000007</c:v>
                </c:pt>
                <c:pt idx="2">
                  <c:v>9277.6880000000001</c:v>
                </c:pt>
                <c:pt idx="3">
                  <c:v>9298.3889999999992</c:v>
                </c:pt>
                <c:pt idx="4">
                  <c:v>9424.1990000000005</c:v>
                </c:pt>
                <c:pt idx="5">
                  <c:v>10005.700000000001</c:v>
                </c:pt>
                <c:pt idx="6">
                  <c:v>10686.63</c:v>
                </c:pt>
                <c:pt idx="7">
                  <c:v>10388.65</c:v>
                </c:pt>
                <c:pt idx="8">
                  <c:v>10063.870000000001</c:v>
                </c:pt>
                <c:pt idx="9">
                  <c:v>9990.1450000000004</c:v>
                </c:pt>
                <c:pt idx="10">
                  <c:v>10553.02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39-4C00-AB85-343A9E880C80}"/>
            </c:ext>
          </c:extLst>
        </c:ser>
        <c:ser>
          <c:idx val="1"/>
          <c:order val="1"/>
          <c:tx>
            <c:strRef>
              <c:f>'Figure S2'!$C$1</c:f>
              <c:strCache>
                <c:ptCount val="1"/>
                <c:pt idx="0">
                  <c:v>p_clothes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'Figure S2'!$A$2:$A$12</c:f>
              <c:strCache>
                <c:ptCount val="11"/>
                <c:pt idx="0">
                  <c:v>25-29</c:v>
                </c:pt>
                <c:pt idx="1">
                  <c:v>30-34</c:v>
                </c:pt>
                <c:pt idx="2">
                  <c:v>35-39</c:v>
                </c:pt>
                <c:pt idx="3">
                  <c:v>40-44</c:v>
                </c:pt>
                <c:pt idx="4">
                  <c:v>45-49</c:v>
                </c:pt>
                <c:pt idx="5">
                  <c:v>50-54</c:v>
                </c:pt>
                <c:pt idx="6">
                  <c:v>55-59</c:v>
                </c:pt>
                <c:pt idx="7">
                  <c:v>60-64</c:v>
                </c:pt>
                <c:pt idx="8">
                  <c:v>65-69</c:v>
                </c:pt>
                <c:pt idx="9">
                  <c:v>70-74</c:v>
                </c:pt>
                <c:pt idx="10">
                  <c:v>&gt;75</c:v>
                </c:pt>
              </c:strCache>
            </c:strRef>
          </c:cat>
          <c:val>
            <c:numRef>
              <c:f>'Figure S2'!$C$2:$C$12</c:f>
              <c:numCache>
                <c:formatCode>General</c:formatCode>
                <c:ptCount val="11"/>
                <c:pt idx="0">
                  <c:v>3186.2170000000001</c:v>
                </c:pt>
                <c:pt idx="1">
                  <c:v>3315.7489999999998</c:v>
                </c:pt>
                <c:pt idx="2">
                  <c:v>3257.4090000000001</c:v>
                </c:pt>
                <c:pt idx="3">
                  <c:v>3047.4319999999998</c:v>
                </c:pt>
                <c:pt idx="4">
                  <c:v>2873.6990000000001</c:v>
                </c:pt>
                <c:pt idx="5">
                  <c:v>2782.6170000000002</c:v>
                </c:pt>
                <c:pt idx="6">
                  <c:v>2478.7890000000002</c:v>
                </c:pt>
                <c:pt idx="7">
                  <c:v>1892.4069999999999</c:v>
                </c:pt>
                <c:pt idx="8">
                  <c:v>1570.731</c:v>
                </c:pt>
                <c:pt idx="9">
                  <c:v>1457.64</c:v>
                </c:pt>
                <c:pt idx="10">
                  <c:v>1557.3679999999999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39-4C00-AB85-343A9E880C80}"/>
            </c:ext>
          </c:extLst>
        </c:ser>
        <c:ser>
          <c:idx val="2"/>
          <c:order val="2"/>
          <c:tx>
            <c:strRef>
              <c:f>'Figure S2'!$D$1</c:f>
              <c:strCache>
                <c:ptCount val="1"/>
                <c:pt idx="0">
                  <c:v>p_transport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'Figure S2'!$A$2:$A$12</c:f>
              <c:strCache>
                <c:ptCount val="11"/>
                <c:pt idx="0">
                  <c:v>25-29</c:v>
                </c:pt>
                <c:pt idx="1">
                  <c:v>30-34</c:v>
                </c:pt>
                <c:pt idx="2">
                  <c:v>35-39</c:v>
                </c:pt>
                <c:pt idx="3">
                  <c:v>40-44</c:v>
                </c:pt>
                <c:pt idx="4">
                  <c:v>45-49</c:v>
                </c:pt>
                <c:pt idx="5">
                  <c:v>50-54</c:v>
                </c:pt>
                <c:pt idx="6">
                  <c:v>55-59</c:v>
                </c:pt>
                <c:pt idx="7">
                  <c:v>60-64</c:v>
                </c:pt>
                <c:pt idx="8">
                  <c:v>65-69</c:v>
                </c:pt>
                <c:pt idx="9">
                  <c:v>70-74</c:v>
                </c:pt>
                <c:pt idx="10">
                  <c:v>&gt;75</c:v>
                </c:pt>
              </c:strCache>
            </c:strRef>
          </c:cat>
          <c:val>
            <c:numRef>
              <c:f>'Figure S2'!$D$2:$D$12</c:f>
              <c:numCache>
                <c:formatCode>General</c:formatCode>
                <c:ptCount val="11"/>
                <c:pt idx="0">
                  <c:v>2809.0770000000002</c:v>
                </c:pt>
                <c:pt idx="1">
                  <c:v>2849.3290000000002</c:v>
                </c:pt>
                <c:pt idx="2">
                  <c:v>2523.69</c:v>
                </c:pt>
                <c:pt idx="3">
                  <c:v>2177.1089999999999</c:v>
                </c:pt>
                <c:pt idx="4">
                  <c:v>2099.2550000000001</c:v>
                </c:pt>
                <c:pt idx="5">
                  <c:v>2106.1419999999998</c:v>
                </c:pt>
                <c:pt idx="6">
                  <c:v>1991.1679999999999</c:v>
                </c:pt>
                <c:pt idx="7">
                  <c:v>1588.279</c:v>
                </c:pt>
                <c:pt idx="8">
                  <c:v>1186.6179999999999</c:v>
                </c:pt>
                <c:pt idx="9">
                  <c:v>965.08529999999996</c:v>
                </c:pt>
                <c:pt idx="10">
                  <c:v>1101.454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39-4C00-AB85-343A9E880C80}"/>
            </c:ext>
          </c:extLst>
        </c:ser>
        <c:ser>
          <c:idx val="3"/>
          <c:order val="3"/>
          <c:tx>
            <c:strRef>
              <c:f>'Figure S2'!$E$1</c:f>
              <c:strCache>
                <c:ptCount val="1"/>
                <c:pt idx="0">
                  <c:v>p_info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'Figure S2'!$A$2:$A$12</c:f>
              <c:strCache>
                <c:ptCount val="11"/>
                <c:pt idx="0">
                  <c:v>25-29</c:v>
                </c:pt>
                <c:pt idx="1">
                  <c:v>30-34</c:v>
                </c:pt>
                <c:pt idx="2">
                  <c:v>35-39</c:v>
                </c:pt>
                <c:pt idx="3">
                  <c:v>40-44</c:v>
                </c:pt>
                <c:pt idx="4">
                  <c:v>45-49</c:v>
                </c:pt>
                <c:pt idx="5">
                  <c:v>50-54</c:v>
                </c:pt>
                <c:pt idx="6">
                  <c:v>55-59</c:v>
                </c:pt>
                <c:pt idx="7">
                  <c:v>60-64</c:v>
                </c:pt>
                <c:pt idx="8">
                  <c:v>65-69</c:v>
                </c:pt>
                <c:pt idx="9">
                  <c:v>70-74</c:v>
                </c:pt>
                <c:pt idx="10">
                  <c:v>&gt;75</c:v>
                </c:pt>
              </c:strCache>
            </c:strRef>
          </c:cat>
          <c:val>
            <c:numRef>
              <c:f>'Figure S2'!$E$2:$E$12</c:f>
              <c:numCache>
                <c:formatCode>General</c:formatCode>
                <c:ptCount val="11"/>
                <c:pt idx="0">
                  <c:v>1817.3710000000001</c:v>
                </c:pt>
                <c:pt idx="1">
                  <c:v>1731.838</c:v>
                </c:pt>
                <c:pt idx="2">
                  <c:v>1663.597</c:v>
                </c:pt>
                <c:pt idx="3">
                  <c:v>1670.7729999999999</c:v>
                </c:pt>
                <c:pt idx="4">
                  <c:v>1823.7650000000001</c:v>
                </c:pt>
                <c:pt idx="5">
                  <c:v>1909.6079999999999</c:v>
                </c:pt>
                <c:pt idx="6">
                  <c:v>1695.24</c:v>
                </c:pt>
                <c:pt idx="7">
                  <c:v>1296.144</c:v>
                </c:pt>
                <c:pt idx="8">
                  <c:v>1095.0260000000001</c:v>
                </c:pt>
                <c:pt idx="9">
                  <c:v>1024.4359999999999</c:v>
                </c:pt>
                <c:pt idx="10">
                  <c:v>1113.24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F39-4C00-AB85-343A9E880C80}"/>
            </c:ext>
          </c:extLst>
        </c:ser>
        <c:ser>
          <c:idx val="4"/>
          <c:order val="4"/>
          <c:tx>
            <c:strRef>
              <c:f>'Figure S2'!$F$1</c:f>
              <c:strCache>
                <c:ptCount val="1"/>
                <c:pt idx="0">
                  <c:v>p_enjoy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'Figure S2'!$A$2:$A$12</c:f>
              <c:strCache>
                <c:ptCount val="11"/>
                <c:pt idx="0">
                  <c:v>25-29</c:v>
                </c:pt>
                <c:pt idx="1">
                  <c:v>30-34</c:v>
                </c:pt>
                <c:pt idx="2">
                  <c:v>35-39</c:v>
                </c:pt>
                <c:pt idx="3">
                  <c:v>40-44</c:v>
                </c:pt>
                <c:pt idx="4">
                  <c:v>45-49</c:v>
                </c:pt>
                <c:pt idx="5">
                  <c:v>50-54</c:v>
                </c:pt>
                <c:pt idx="6">
                  <c:v>55-59</c:v>
                </c:pt>
                <c:pt idx="7">
                  <c:v>60-64</c:v>
                </c:pt>
                <c:pt idx="8">
                  <c:v>65-69</c:v>
                </c:pt>
                <c:pt idx="9">
                  <c:v>70-74</c:v>
                </c:pt>
                <c:pt idx="10">
                  <c:v>&gt;75</c:v>
                </c:pt>
              </c:strCache>
            </c:strRef>
          </c:cat>
          <c:val>
            <c:numRef>
              <c:f>'Figure S2'!$F$2:$F$12</c:f>
              <c:numCache>
                <c:formatCode>General</c:formatCode>
                <c:ptCount val="11"/>
                <c:pt idx="0">
                  <c:v>1858.828</c:v>
                </c:pt>
                <c:pt idx="1">
                  <c:v>2029.3240000000001</c:v>
                </c:pt>
                <c:pt idx="2">
                  <c:v>2116.203</c:v>
                </c:pt>
                <c:pt idx="3">
                  <c:v>1858.847</c:v>
                </c:pt>
                <c:pt idx="4">
                  <c:v>1844.0550000000001</c:v>
                </c:pt>
                <c:pt idx="5">
                  <c:v>1967.3489999999999</c:v>
                </c:pt>
                <c:pt idx="6">
                  <c:v>2017.83</c:v>
                </c:pt>
                <c:pt idx="7">
                  <c:v>1837.0160000000001</c:v>
                </c:pt>
                <c:pt idx="8">
                  <c:v>1717.2070000000001</c:v>
                </c:pt>
                <c:pt idx="9">
                  <c:v>1524.4580000000001</c:v>
                </c:pt>
                <c:pt idx="10">
                  <c:v>1477.6020000000001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F39-4C00-AB85-343A9E880C80}"/>
            </c:ext>
          </c:extLst>
        </c:ser>
        <c:ser>
          <c:idx val="5"/>
          <c:order val="5"/>
          <c:tx>
            <c:strRef>
              <c:f>'Figure S2'!$G$1</c:f>
              <c:strCache>
                <c:ptCount val="1"/>
                <c:pt idx="0">
                  <c:v>p_fuel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'Figure S2'!$A$2:$A$12</c:f>
              <c:strCache>
                <c:ptCount val="11"/>
                <c:pt idx="0">
                  <c:v>25-29</c:v>
                </c:pt>
                <c:pt idx="1">
                  <c:v>30-34</c:v>
                </c:pt>
                <c:pt idx="2">
                  <c:v>35-39</c:v>
                </c:pt>
                <c:pt idx="3">
                  <c:v>40-44</c:v>
                </c:pt>
                <c:pt idx="4">
                  <c:v>45-49</c:v>
                </c:pt>
                <c:pt idx="5">
                  <c:v>50-54</c:v>
                </c:pt>
                <c:pt idx="6">
                  <c:v>55-59</c:v>
                </c:pt>
                <c:pt idx="7">
                  <c:v>60-64</c:v>
                </c:pt>
                <c:pt idx="8">
                  <c:v>65-69</c:v>
                </c:pt>
                <c:pt idx="9">
                  <c:v>70-74</c:v>
                </c:pt>
                <c:pt idx="10">
                  <c:v>&gt;75</c:v>
                </c:pt>
              </c:strCache>
            </c:strRef>
          </c:cat>
          <c:val>
            <c:numRef>
              <c:f>'Figure S2'!$G$2:$G$12</c:f>
              <c:numCache>
                <c:formatCode>General</c:formatCode>
                <c:ptCount val="11"/>
                <c:pt idx="0">
                  <c:v>1311.598</c:v>
                </c:pt>
                <c:pt idx="1">
                  <c:v>1407.616</c:v>
                </c:pt>
                <c:pt idx="2">
                  <c:v>1481.9849999999999</c:v>
                </c:pt>
                <c:pt idx="3">
                  <c:v>1514.0070000000001</c:v>
                </c:pt>
                <c:pt idx="4">
                  <c:v>1578.63</c:v>
                </c:pt>
                <c:pt idx="5">
                  <c:v>1748.211</c:v>
                </c:pt>
                <c:pt idx="6">
                  <c:v>1827.1410000000001</c:v>
                </c:pt>
                <c:pt idx="7">
                  <c:v>1757.1559999999999</c:v>
                </c:pt>
                <c:pt idx="8">
                  <c:v>1744.6679999999999</c:v>
                </c:pt>
                <c:pt idx="9">
                  <c:v>1804.1369999999999</c:v>
                </c:pt>
                <c:pt idx="10">
                  <c:v>1934.527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F39-4C00-AB85-343A9E880C80}"/>
            </c:ext>
          </c:extLst>
        </c:ser>
        <c:ser>
          <c:idx val="6"/>
          <c:order val="6"/>
          <c:tx>
            <c:strRef>
              <c:f>'Figure S2'!$H$1</c:f>
              <c:strCache>
                <c:ptCount val="1"/>
                <c:pt idx="0">
                  <c:v>p_medical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S2'!$A$2:$A$12</c:f>
              <c:strCache>
                <c:ptCount val="11"/>
                <c:pt idx="0">
                  <c:v>25-29</c:v>
                </c:pt>
                <c:pt idx="1">
                  <c:v>30-34</c:v>
                </c:pt>
                <c:pt idx="2">
                  <c:v>35-39</c:v>
                </c:pt>
                <c:pt idx="3">
                  <c:v>40-44</c:v>
                </c:pt>
                <c:pt idx="4">
                  <c:v>45-49</c:v>
                </c:pt>
                <c:pt idx="5">
                  <c:v>50-54</c:v>
                </c:pt>
                <c:pt idx="6">
                  <c:v>55-59</c:v>
                </c:pt>
                <c:pt idx="7">
                  <c:v>60-64</c:v>
                </c:pt>
                <c:pt idx="8">
                  <c:v>65-69</c:v>
                </c:pt>
                <c:pt idx="9">
                  <c:v>70-74</c:v>
                </c:pt>
                <c:pt idx="10">
                  <c:v>&gt;75</c:v>
                </c:pt>
              </c:strCache>
            </c:strRef>
          </c:cat>
          <c:val>
            <c:numRef>
              <c:f>'Figure S2'!$H$2:$H$12</c:f>
              <c:numCache>
                <c:formatCode>General</c:formatCode>
                <c:ptCount val="11"/>
                <c:pt idx="0">
                  <c:v>1689.6410000000001</c:v>
                </c:pt>
                <c:pt idx="1">
                  <c:v>1659.7329999999999</c:v>
                </c:pt>
                <c:pt idx="2">
                  <c:v>1426.539</c:v>
                </c:pt>
                <c:pt idx="3">
                  <c:v>1397.066</c:v>
                </c:pt>
                <c:pt idx="4">
                  <c:v>1588.68</c:v>
                </c:pt>
                <c:pt idx="5">
                  <c:v>2002.8230000000001</c:v>
                </c:pt>
                <c:pt idx="6">
                  <c:v>2623.0230000000001</c:v>
                </c:pt>
                <c:pt idx="7">
                  <c:v>3245.5419999999999</c:v>
                </c:pt>
                <c:pt idx="8">
                  <c:v>3721.4050000000002</c:v>
                </c:pt>
                <c:pt idx="9">
                  <c:v>4320.4579999999996</c:v>
                </c:pt>
                <c:pt idx="10">
                  <c:v>5142.701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F39-4C00-AB85-343A9E880C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09725568"/>
        <c:axId val="405822704"/>
      </c:barChart>
      <c:catAx>
        <c:axId val="40972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5822704"/>
        <c:crosses val="autoZero"/>
        <c:auto val="1"/>
        <c:lblAlgn val="ctr"/>
        <c:lblOffset val="100"/>
        <c:noMultiLvlLbl val="0"/>
      </c:catAx>
      <c:valAx>
        <c:axId val="40582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972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935706504653492"/>
          <c:y val="7.801956227552774E-2"/>
          <c:w val="0.77097311829937965"/>
          <c:h val="0.76490382169565485"/>
        </c:manualLayout>
      </c:layout>
      <c:lineChart>
        <c:grouping val="standard"/>
        <c:varyColors val="0"/>
        <c:ser>
          <c:idx val="1"/>
          <c:order val="0"/>
          <c:tx>
            <c:strRef>
              <c:f>'Figure S4'!$A$1</c:f>
              <c:strCache>
                <c:ptCount val="1"/>
                <c:pt idx="0">
                  <c:v>year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'Figure S4'!$A$2:$A$9</c:f>
              <c:numCache>
                <c:formatCode>General</c:formatCode>
                <c:ptCount val="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82FF-42E2-B539-8BEB100FC8AB}"/>
            </c:ext>
          </c:extLst>
        </c:ser>
        <c:ser>
          <c:idx val="2"/>
          <c:order val="1"/>
          <c:tx>
            <c:strRef>
              <c:f>'Figure S4'!$B$1</c:f>
              <c:strCache>
                <c:ptCount val="1"/>
                <c:pt idx="0">
                  <c:v>60-64</c:v>
                </c:pt>
              </c:strCache>
            </c:strRef>
          </c:tx>
          <c:spPr>
            <a:ln w="28575" cap="rnd">
              <a:solidFill>
                <a:srgbClr val="10CDD2"/>
              </a:solidFill>
              <a:round/>
            </a:ln>
            <a:effectLst/>
          </c:spPr>
          <c:marker>
            <c:symbol val="none"/>
          </c:marker>
          <c:val>
            <c:numRef>
              <c:f>'Figure S4'!$B$2:$B$9</c:f>
              <c:numCache>
                <c:formatCode>General</c:formatCode>
                <c:ptCount val="8"/>
                <c:pt idx="0">
                  <c:v>37.949618999999998</c:v>
                </c:pt>
                <c:pt idx="1">
                  <c:v>40.730124000000004</c:v>
                </c:pt>
                <c:pt idx="2">
                  <c:v>57.905701000000001</c:v>
                </c:pt>
                <c:pt idx="3">
                  <c:v>72.789420000000007</c:v>
                </c:pt>
                <c:pt idx="4">
                  <c:v>76.796593000000001</c:v>
                </c:pt>
                <c:pt idx="5">
                  <c:v>68.958391000000006</c:v>
                </c:pt>
                <c:pt idx="6">
                  <c:v>75.244505000000004</c:v>
                </c:pt>
                <c:pt idx="7">
                  <c:v>98.290414999999996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82FF-42E2-B539-8BEB100FC8AB}"/>
            </c:ext>
          </c:extLst>
        </c:ser>
        <c:ser>
          <c:idx val="3"/>
          <c:order val="2"/>
          <c:tx>
            <c:strRef>
              <c:f>'Figure S4'!$C$1</c:f>
              <c:strCache>
                <c:ptCount val="1"/>
                <c:pt idx="0">
                  <c:v>65-69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'Figure S4'!$C$2:$C$9</c:f>
              <c:numCache>
                <c:formatCode>General</c:formatCode>
                <c:ptCount val="8"/>
                <c:pt idx="0">
                  <c:v>25.652049999999999</c:v>
                </c:pt>
                <c:pt idx="1">
                  <c:v>37.290058999999999</c:v>
                </c:pt>
                <c:pt idx="2">
                  <c:v>39.857357</c:v>
                </c:pt>
                <c:pt idx="3">
                  <c:v>56.493675000000003</c:v>
                </c:pt>
                <c:pt idx="4">
                  <c:v>70.522059999999996</c:v>
                </c:pt>
                <c:pt idx="5">
                  <c:v>74.006707000000006</c:v>
                </c:pt>
                <c:pt idx="6">
                  <c:v>66.293745000000001</c:v>
                </c:pt>
                <c:pt idx="7">
                  <c:v>72.265144000000006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82FF-42E2-B539-8BEB100FC8AB}"/>
            </c:ext>
          </c:extLst>
        </c:ser>
        <c:ser>
          <c:idx val="4"/>
          <c:order val="3"/>
          <c:tx>
            <c:strRef>
              <c:f>'Figure S4'!$D$1</c:f>
              <c:strCache>
                <c:ptCount val="1"/>
                <c:pt idx="0">
                  <c:v>70-74</c:v>
                </c:pt>
              </c:strCache>
            </c:strRef>
          </c:tx>
          <c:spPr>
            <a:ln w="28575" cap="rnd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'Figure S4'!$D$2:$D$9</c:f>
              <c:numCache>
                <c:formatCode>General</c:formatCode>
                <c:ptCount val="8"/>
                <c:pt idx="0">
                  <c:v>16.847891000000001</c:v>
                </c:pt>
                <c:pt idx="1">
                  <c:v>24.104343</c:v>
                </c:pt>
                <c:pt idx="2">
                  <c:v>35.040560999999997</c:v>
                </c:pt>
                <c:pt idx="3">
                  <c:v>37.352750999999998</c:v>
                </c:pt>
                <c:pt idx="4">
                  <c:v>52.791257999999999</c:v>
                </c:pt>
                <c:pt idx="5">
                  <c:v>65.704350000000005</c:v>
                </c:pt>
                <c:pt idx="6">
                  <c:v>68.819484000000003</c:v>
                </c:pt>
                <c:pt idx="7">
                  <c:v>61.593769999999999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82FF-42E2-B539-8BEB100FC8AB}"/>
            </c:ext>
          </c:extLst>
        </c:ser>
        <c:ser>
          <c:idx val="5"/>
          <c:order val="4"/>
          <c:tx>
            <c:strRef>
              <c:f>'Figure S4'!$E$1</c:f>
              <c:strCache>
                <c:ptCount val="1"/>
                <c:pt idx="0">
                  <c:v>75-79</c:v>
                </c:pt>
              </c:strCache>
            </c:strRef>
          </c:tx>
          <c:spPr>
            <a:ln w="28575" cap="rnd">
              <a:solidFill>
                <a:schemeClr val="accent5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'Figure S4'!$E$2:$E$9</c:f>
              <c:numCache>
                <c:formatCode>General</c:formatCode>
                <c:ptCount val="8"/>
                <c:pt idx="0">
                  <c:v>12.872210000000001</c:v>
                </c:pt>
                <c:pt idx="1">
                  <c:v>14.748999</c:v>
                </c:pt>
                <c:pt idx="2">
                  <c:v>21.137550000000001</c:v>
                </c:pt>
                <c:pt idx="3">
                  <c:v>30.796613000000001</c:v>
                </c:pt>
                <c:pt idx="4">
                  <c:v>32.802649000000002</c:v>
                </c:pt>
                <c:pt idx="5">
                  <c:v>46.393673999999997</c:v>
                </c:pt>
                <c:pt idx="6">
                  <c:v>57.767048000000003</c:v>
                </c:pt>
                <c:pt idx="7">
                  <c:v>60.496465000000001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82FF-42E2-B539-8BEB100FC8AB}"/>
            </c:ext>
          </c:extLst>
        </c:ser>
        <c:ser>
          <c:idx val="6"/>
          <c:order val="5"/>
          <c:tx>
            <c:strRef>
              <c:f>'Figure S4'!$F$1</c:f>
              <c:strCache>
                <c:ptCount val="1"/>
                <c:pt idx="0">
                  <c:v>80-84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'Figure S4'!$F$2:$F$9</c:f>
              <c:numCache>
                <c:formatCode>General</c:formatCode>
                <c:ptCount val="8"/>
                <c:pt idx="0">
                  <c:v>8.1262919999999994</c:v>
                </c:pt>
                <c:pt idx="1">
                  <c:v>9.9875100000000003</c:v>
                </c:pt>
                <c:pt idx="2">
                  <c:v>11.524995000000001</c:v>
                </c:pt>
                <c:pt idx="3">
                  <c:v>16.607619</c:v>
                </c:pt>
                <c:pt idx="4">
                  <c:v>24.306234</c:v>
                </c:pt>
                <c:pt idx="5">
                  <c:v>25.974132999999998</c:v>
                </c:pt>
                <c:pt idx="6">
                  <c:v>36.947718999999999</c:v>
                </c:pt>
                <c:pt idx="7">
                  <c:v>46.164774000000001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82FF-42E2-B539-8BEB100FC8AB}"/>
            </c:ext>
          </c:extLst>
        </c:ser>
        <c:ser>
          <c:idx val="0"/>
          <c:order val="6"/>
          <c:tx>
            <c:strRef>
              <c:f>'Figure S4'!$G$1</c:f>
              <c:strCache>
                <c:ptCount val="1"/>
                <c:pt idx="0">
                  <c:v>85+</c:v>
                </c:pt>
              </c:strCache>
            </c:strRef>
          </c:tx>
          <c:spPr>
            <a:ln w="28575" cap="rnd">
              <a:solidFill>
                <a:srgbClr val="C00000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'Figure S4'!$G$2:$G$9</c:f>
              <c:numCache>
                <c:formatCode>General</c:formatCode>
                <c:ptCount val="8"/>
                <c:pt idx="0">
                  <c:v>4.7484840000000004</c:v>
                </c:pt>
                <c:pt idx="1">
                  <c:v>6.9056990000000003</c:v>
                </c:pt>
                <c:pt idx="2">
                  <c:v>9.0534099999999995</c:v>
                </c:pt>
                <c:pt idx="3">
                  <c:v>10.963908999999999</c:v>
                </c:pt>
                <c:pt idx="4">
                  <c:v>15.113196</c:v>
                </c:pt>
                <c:pt idx="5">
                  <c:v>22.129401999999999</c:v>
                </c:pt>
                <c:pt idx="6">
                  <c:v>26.494007</c:v>
                </c:pt>
                <c:pt idx="7">
                  <c:v>35.579132000000001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2FF-42E2-B539-8BEB100FC8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2496304"/>
        <c:axId val="1583917520"/>
      </c:lineChart>
      <c:catAx>
        <c:axId val="158249630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1583917520"/>
        <c:crosses val="autoZero"/>
        <c:auto val="1"/>
        <c:lblAlgn val="ctr"/>
        <c:lblOffset val="100"/>
        <c:noMultiLvlLbl val="0"/>
      </c:catAx>
      <c:valAx>
        <c:axId val="1583917520"/>
        <c:scaling>
          <c:orientation val="minMax"/>
          <c:max val="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zh-CN" sz="8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Chinese</a:t>
                </a:r>
                <a:r>
                  <a:rPr lang="en-US" altLang="zh-CN" sz="8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urban aging population</a:t>
                </a:r>
                <a:r>
                  <a:rPr lang="en-US" altLang="zh-CN" sz="8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</a:t>
                </a:r>
                <a:r>
                  <a:rPr lang="en-US" altLang="zh-CN" sz="8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effectLst/>
                  </a:rPr>
                  <a:t> (Million person) </a:t>
                </a:r>
                <a:endParaRPr lang="zh-CN" altLang="en-US" sz="80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3.842878320603E-2"/>
              <c:y val="0.127934102458298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1582496304"/>
        <c:crosses val="autoZero"/>
        <c:crossBetween val="midCat"/>
      </c:valAx>
      <c:spPr>
        <a:solidFill>
          <a:schemeClr val="bg1"/>
        </a:solidFill>
        <a:ln>
          <a:solidFill>
            <a:srgbClr val="E7E6E6">
              <a:lumMod val="50000"/>
            </a:srgbClr>
          </a:solidFill>
        </a:ln>
        <a:effectLst/>
      </c:spPr>
    </c:plotArea>
    <c:legend>
      <c:legendPos val="b"/>
      <c:layout>
        <c:manualLayout>
          <c:xMode val="edge"/>
          <c:yMode val="edge"/>
          <c:x val="0.17916376503475204"/>
          <c:y val="0.89996014945368008"/>
          <c:w val="0.61656724355407844"/>
          <c:h val="9.3264975043948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180974</xdr:colOff>
      <xdr:row>0</xdr:row>
      <xdr:rowOff>119062</xdr:rowOff>
    </xdr:from>
    <xdr:to>
      <xdr:col>15</xdr:col>
      <xdr:colOff>219074</xdr:colOff>
      <xdr:row>16</xdr:row>
      <xdr:rowOff>42862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FE35E13-809A-4E08-9CDC-F76B247C23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190501</xdr:colOff>
      <xdr:row>0</xdr:row>
      <xdr:rowOff>42863</xdr:rowOff>
    </xdr:from>
    <xdr:to>
      <xdr:col>13</xdr:col>
      <xdr:colOff>375286</xdr:colOff>
      <xdr:row>20</xdr:row>
      <xdr:rowOff>56833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8917715-27ED-4EED-B081-5321FBD810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x\OneDrive%20-%20IIASA\PNAS&#25237;&#31295;\&#39044;&#27979;&#32467;&#26524;&#2603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Sheet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w3"/>
      <sheetName val="new results"/>
      <sheetName val="曹老师结果预测"/>
      <sheetName val="Sheet5"/>
      <sheetName val="曹老师预测数据"/>
      <sheetName val="Sheet10"/>
      <sheetName val="Sheet4"/>
      <sheetName val="Sheet3"/>
      <sheetName val="Sheet1"/>
      <sheetName val="年龄绘图数据"/>
      <sheetName val="家庭人口规模分年龄结果"/>
      <sheetName val="Sheet13"/>
      <sheetName val="Sheet14"/>
      <sheetName val="Sheet15"/>
      <sheetName val="Sheet16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1">
          <cell r="B1" t="str">
            <v>p_food</v>
          </cell>
          <cell r="C1" t="str">
            <v>p_clothes</v>
          </cell>
          <cell r="D1" t="str">
            <v>p_transport</v>
          </cell>
          <cell r="E1" t="str">
            <v>p_info</v>
          </cell>
          <cell r="F1" t="str">
            <v>p_enjoy</v>
          </cell>
          <cell r="G1" t="str">
            <v>p_fuel</v>
          </cell>
          <cell r="H1" t="str">
            <v>p_medical</v>
          </cell>
        </row>
        <row r="2">
          <cell r="B2">
            <v>9048.5740000000005</v>
          </cell>
          <cell r="C2">
            <v>3186.2170000000001</v>
          </cell>
          <cell r="D2">
            <v>2809.0770000000002</v>
          </cell>
          <cell r="E2">
            <v>1817.3710000000001</v>
          </cell>
          <cell r="F2">
            <v>1858.828</v>
          </cell>
          <cell r="G2">
            <v>1311.598</v>
          </cell>
          <cell r="H2">
            <v>1689.6410000000001</v>
          </cell>
        </row>
        <row r="3">
          <cell r="B3">
            <v>9173.6730000000007</v>
          </cell>
          <cell r="C3">
            <v>3315.7489999999998</v>
          </cell>
          <cell r="D3">
            <v>2849.3290000000002</v>
          </cell>
          <cell r="E3">
            <v>1731.838</v>
          </cell>
          <cell r="F3">
            <v>2029.3240000000001</v>
          </cell>
          <cell r="G3">
            <v>1407.616</v>
          </cell>
          <cell r="H3">
            <v>1659.7329999999999</v>
          </cell>
        </row>
        <row r="4">
          <cell r="B4">
            <v>9277.6880000000001</v>
          </cell>
          <cell r="C4">
            <v>3257.4090000000001</v>
          </cell>
          <cell r="D4">
            <v>2523.69</v>
          </cell>
          <cell r="E4">
            <v>1663.597</v>
          </cell>
          <cell r="F4">
            <v>2116.203</v>
          </cell>
          <cell r="G4">
            <v>1481.9849999999999</v>
          </cell>
          <cell r="H4">
            <v>1426.539</v>
          </cell>
        </row>
        <row r="5">
          <cell r="B5">
            <v>9298.3889999999992</v>
          </cell>
          <cell r="C5">
            <v>3047.4319999999998</v>
          </cell>
          <cell r="D5">
            <v>2177.1089999999999</v>
          </cell>
          <cell r="E5">
            <v>1670.7729999999999</v>
          </cell>
          <cell r="F5">
            <v>1858.847</v>
          </cell>
          <cell r="G5">
            <v>1514.0070000000001</v>
          </cell>
          <cell r="H5">
            <v>1397.066</v>
          </cell>
        </row>
        <row r="6">
          <cell r="B6">
            <v>9424.1990000000005</v>
          </cell>
          <cell r="C6">
            <v>2873.6990000000001</v>
          </cell>
          <cell r="D6">
            <v>2099.2550000000001</v>
          </cell>
          <cell r="E6">
            <v>1823.7650000000001</v>
          </cell>
          <cell r="F6">
            <v>1844.0550000000001</v>
          </cell>
          <cell r="G6">
            <v>1578.63</v>
          </cell>
          <cell r="H6">
            <v>1588.68</v>
          </cell>
        </row>
        <row r="7">
          <cell r="B7">
            <v>10005.700000000001</v>
          </cell>
          <cell r="C7">
            <v>2782.6170000000002</v>
          </cell>
          <cell r="D7">
            <v>2106.1419999999998</v>
          </cell>
          <cell r="E7">
            <v>1909.6079999999999</v>
          </cell>
          <cell r="F7">
            <v>1967.3489999999999</v>
          </cell>
          <cell r="G7">
            <v>1748.211</v>
          </cell>
          <cell r="H7">
            <v>2002.8230000000001</v>
          </cell>
        </row>
        <row r="8">
          <cell r="B8">
            <v>10686.63</v>
          </cell>
          <cell r="C8">
            <v>2478.7890000000002</v>
          </cell>
          <cell r="D8">
            <v>1991.1679999999999</v>
          </cell>
          <cell r="E8">
            <v>1695.24</v>
          </cell>
          <cell r="F8">
            <v>2017.83</v>
          </cell>
          <cell r="G8">
            <v>1827.1410000000001</v>
          </cell>
          <cell r="H8">
            <v>2623.0230000000001</v>
          </cell>
        </row>
        <row r="9">
          <cell r="B9">
            <v>10388.65</v>
          </cell>
          <cell r="C9">
            <v>1892.4069999999999</v>
          </cell>
          <cell r="D9">
            <v>1588.279</v>
          </cell>
          <cell r="E9">
            <v>1296.144</v>
          </cell>
          <cell r="F9">
            <v>1837.0160000000001</v>
          </cell>
          <cell r="G9">
            <v>1757.1559999999999</v>
          </cell>
          <cell r="H9">
            <v>3245.5419999999999</v>
          </cell>
        </row>
        <row r="10">
          <cell r="B10">
            <v>10063.870000000001</v>
          </cell>
          <cell r="C10">
            <v>1570.731</v>
          </cell>
          <cell r="D10">
            <v>1186.6179999999999</v>
          </cell>
          <cell r="E10">
            <v>1095.0260000000001</v>
          </cell>
          <cell r="F10">
            <v>1717.2070000000001</v>
          </cell>
          <cell r="G10">
            <v>1744.6679999999999</v>
          </cell>
          <cell r="H10">
            <v>3721.4050000000002</v>
          </cell>
        </row>
        <row r="11">
          <cell r="B11">
            <v>9990.1450000000004</v>
          </cell>
          <cell r="C11">
            <v>1457.64</v>
          </cell>
          <cell r="D11">
            <v>965.08529999999996</v>
          </cell>
          <cell r="E11">
            <v>1024.4359999999999</v>
          </cell>
          <cell r="F11">
            <v>1524.4580000000001</v>
          </cell>
          <cell r="G11">
            <v>1804.1369999999999</v>
          </cell>
          <cell r="H11">
            <v>4320.4579999999996</v>
          </cell>
        </row>
        <row r="12">
          <cell r="B12">
            <v>10553.02</v>
          </cell>
          <cell r="C12">
            <v>1557.3679999999999</v>
          </cell>
          <cell r="D12">
            <v>1101.454</v>
          </cell>
          <cell r="E12">
            <v>1113.24</v>
          </cell>
          <cell r="F12">
            <v>1477.6020000000001</v>
          </cell>
          <cell r="G12">
            <v>1934.527</v>
          </cell>
          <cell r="H12">
            <v>5142.701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57D9A8B-971A-4875-88B7-07A68A34C932}" name="表1" displayName="表1" ref="A1:L64" totalsRowShown="0">
  <tableColumns count="12">
    <tableColumn id="1" xr3:uid="{D8D4E2E8-8B20-44D1-B80B-5E8F30E449DC}" name="行标签"/>
    <tableColumn id="2" xr3:uid="{8FD40D68-B640-47B8-8703-B9ECB02DF026}" name="1920-1924"/>
    <tableColumn id="3" xr3:uid="{8E6CC083-7EFA-415E-B25F-14364B2FC88A}" name="1925-1929"/>
    <tableColumn id="4" xr3:uid="{E76D3E74-F762-4BFB-A100-4F6D5D1941F4}" name="1930-1934"/>
    <tableColumn id="5" xr3:uid="{CB005022-7F4F-473F-84CB-3FB2AA01B9CB}" name="1935-1939"/>
    <tableColumn id="6" xr3:uid="{FC3848E0-8FD2-4FBF-B846-074911B949CD}" name="1940-1944"/>
    <tableColumn id="7" xr3:uid="{AE95EB3A-5E81-409A-A792-E5FDBBB54903}" name="1945-1949"/>
    <tableColumn id="8" xr3:uid="{9D82AF50-8938-47C2-8CBA-E2010B83E9F4}" name="1950-1954"/>
    <tableColumn id="9" xr3:uid="{97AE2323-C053-461D-BF41-BED66F184E89}" name="1955-1959"/>
    <tableColumn id="10" xr3:uid="{51438F71-6249-4CC3-A724-482DE2BA892F}" name="1960-1964"/>
    <tableColumn id="11" xr3:uid="{7DE2AB93-19A8-4C6D-9B37-F24E95A8B4DE}" name="1965-1969"/>
    <tableColumn id="12" xr3:uid="{11684529-4953-4E85-9F3A-5E397E00C2B8}" name="1970-1974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E3BF0B7-4815-4CFF-8035-6EA2C8801977}" name="表1_3" displayName="表1_3" ref="A1:L64" totalsRowShown="0">
  <tableColumns count="12">
    <tableColumn id="1" xr3:uid="{69829100-8355-483B-95B0-EC72F7C99D1F}" name="行标签"/>
    <tableColumn id="2" xr3:uid="{23BA3F8C-A96A-4E44-86C8-1360DDBAAD61}" name="1920-1924"/>
    <tableColumn id="3" xr3:uid="{85273196-E0A0-4EC1-BD33-7722CEA01A39}" name="1925-1929"/>
    <tableColumn id="4" xr3:uid="{882BA156-96B6-46D5-BC3F-C852E6A4210F}" name="1930-1934"/>
    <tableColumn id="5" xr3:uid="{EDE8E33A-0A1D-4E76-AA25-FC994C5A0004}" name="1935-1939"/>
    <tableColumn id="6" xr3:uid="{D3B28322-E39A-4B12-BFEA-D8C5407A771D}" name="1940-1944"/>
    <tableColumn id="7" xr3:uid="{74511C63-5C29-4A49-B538-67420E9FE6F9}" name="1945-1949"/>
    <tableColumn id="8" xr3:uid="{3BDFC2A2-C9C0-4626-91E8-A28F4FE3ED42}" name="1950-1954"/>
    <tableColumn id="9" xr3:uid="{40B2162B-FCEF-4D6F-A430-5518396FCDC4}" name="1955-1959"/>
    <tableColumn id="10" xr3:uid="{D5F7EE35-1E43-4916-BA96-1407D2C97395}" name="1960-1964"/>
    <tableColumn id="11" xr3:uid="{767099BE-C852-47A4-A02C-2D63B8C63FD8}" name="1965-1969"/>
    <tableColumn id="12" xr3:uid="{CAB49855-A46A-4326-94D9-309CEE5FC1D6}" name="1970-1974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5CA75-87B7-4B38-8CBC-FD70419D576C}">
  <dimension ref="A1:L62"/>
  <sheetViews>
    <sheetView workbookViewId="0">
      <selection sqref="A1:A1048576"/>
    </sheetView>
  </sheetViews>
  <sheetFormatPr defaultRowHeight="13.9" x14ac:dyDescent="0.4"/>
  <cols>
    <col min="2" max="2" width="17.1328125" customWidth="1"/>
    <col min="3" max="3" width="10.53125" bestFit="1" customWidth="1"/>
    <col min="4" max="4" width="9.1328125" customWidth="1"/>
    <col min="5" max="12" width="10.53125" bestFit="1" customWidth="1"/>
  </cols>
  <sheetData>
    <row r="1" spans="1:12" x14ac:dyDescent="0.4">
      <c r="A1" t="s">
        <v>71</v>
      </c>
      <c r="B1" t="s">
        <v>72</v>
      </c>
      <c r="C1" t="s">
        <v>73</v>
      </c>
      <c r="D1" t="s">
        <v>74</v>
      </c>
      <c r="E1" t="s">
        <v>75</v>
      </c>
      <c r="F1" t="s">
        <v>76</v>
      </c>
      <c r="G1" t="s">
        <v>77</v>
      </c>
      <c r="H1" t="s">
        <v>78</v>
      </c>
      <c r="I1" t="s">
        <v>79</v>
      </c>
      <c r="J1" t="s">
        <v>80</v>
      </c>
      <c r="K1" t="s">
        <v>81</v>
      </c>
      <c r="L1" t="s">
        <v>82</v>
      </c>
    </row>
    <row r="2" spans="1:12" x14ac:dyDescent="0.4">
      <c r="A2" s="56">
        <v>25</v>
      </c>
      <c r="K2">
        <v>313.83670000000001</v>
      </c>
      <c r="L2">
        <v>288.00339000000002</v>
      </c>
    </row>
    <row r="3" spans="1:12" x14ac:dyDescent="0.4">
      <c r="A3" s="56">
        <v>26</v>
      </c>
      <c r="K3">
        <v>298.33904999999999</v>
      </c>
      <c r="L3">
        <v>324.81948</v>
      </c>
    </row>
    <row r="4" spans="1:12" x14ac:dyDescent="0.4">
      <c r="A4" s="56">
        <v>27</v>
      </c>
      <c r="B4" s="57"/>
      <c r="C4" s="57"/>
      <c r="D4" s="57"/>
      <c r="E4" s="57"/>
      <c r="F4" s="57"/>
      <c r="G4" s="57"/>
      <c r="H4" s="57"/>
      <c r="I4" s="57"/>
      <c r="J4">
        <v>265.75761</v>
      </c>
      <c r="K4">
        <v>289.38209000000001</v>
      </c>
      <c r="L4">
        <v>355.23529000000002</v>
      </c>
    </row>
    <row r="5" spans="1:12" x14ac:dyDescent="0.4">
      <c r="A5" s="56">
        <v>28</v>
      </c>
      <c r="B5" s="57"/>
      <c r="C5" s="57"/>
      <c r="D5" s="57"/>
      <c r="E5" s="57"/>
      <c r="F5" s="57"/>
      <c r="G5" s="57"/>
      <c r="H5" s="57"/>
      <c r="I5" s="57"/>
      <c r="J5">
        <v>266.30065000000002</v>
      </c>
      <c r="K5">
        <v>289.25321000000002</v>
      </c>
      <c r="L5">
        <v>381.34332000000001</v>
      </c>
    </row>
    <row r="6" spans="1:12" x14ac:dyDescent="0.4">
      <c r="A6" s="56">
        <v>29</v>
      </c>
      <c r="B6" s="57"/>
      <c r="C6" s="57"/>
      <c r="D6" s="57"/>
      <c r="E6" s="57"/>
      <c r="F6" s="57"/>
      <c r="G6" s="57"/>
      <c r="H6" s="57"/>
      <c r="I6" s="57"/>
      <c r="J6">
        <v>266.50967000000003</v>
      </c>
      <c r="K6">
        <v>297.34854000000001</v>
      </c>
      <c r="L6">
        <v>401.87169</v>
      </c>
    </row>
    <row r="7" spans="1:12" x14ac:dyDescent="0.4">
      <c r="A7" s="56">
        <v>30</v>
      </c>
      <c r="B7" s="57"/>
      <c r="C7" s="57"/>
      <c r="D7" s="57"/>
      <c r="E7" s="57"/>
      <c r="F7" s="57"/>
      <c r="G7" s="57"/>
      <c r="H7" s="57"/>
      <c r="I7" s="57"/>
      <c r="J7">
        <v>265.97501999999997</v>
      </c>
      <c r="K7">
        <v>311.23662999999999</v>
      </c>
      <c r="L7">
        <v>415.55617999999998</v>
      </c>
    </row>
    <row r="8" spans="1:12" x14ac:dyDescent="0.4">
      <c r="A8" s="56">
        <v>31</v>
      </c>
      <c r="B8" s="57"/>
      <c r="C8" s="57"/>
      <c r="D8" s="57"/>
      <c r="E8" s="57"/>
      <c r="F8" s="57"/>
      <c r="G8" s="57"/>
      <c r="H8" s="57"/>
      <c r="I8" s="57"/>
      <c r="J8">
        <v>266.53428000000002</v>
      </c>
      <c r="K8">
        <v>328.22260999999997</v>
      </c>
      <c r="L8">
        <v>423.46053000000001</v>
      </c>
    </row>
    <row r="9" spans="1:12" x14ac:dyDescent="0.4">
      <c r="A9" s="56">
        <v>32</v>
      </c>
      <c r="B9" s="57"/>
      <c r="C9" s="57"/>
      <c r="D9" s="57"/>
      <c r="E9" s="57"/>
      <c r="F9" s="57"/>
      <c r="G9" s="57"/>
      <c r="H9" s="57"/>
      <c r="I9">
        <v>270.97876000000002</v>
      </c>
      <c r="J9">
        <v>270.59471000000002</v>
      </c>
      <c r="K9">
        <v>347.03446000000002</v>
      </c>
      <c r="L9">
        <v>426.59170999999998</v>
      </c>
    </row>
    <row r="10" spans="1:12" x14ac:dyDescent="0.4">
      <c r="A10" s="56">
        <v>33</v>
      </c>
      <c r="B10" s="57"/>
      <c r="C10" s="57"/>
      <c r="D10" s="57"/>
      <c r="E10" s="57"/>
      <c r="F10" s="57"/>
      <c r="G10" s="57"/>
      <c r="H10" s="57"/>
      <c r="I10">
        <v>272.49243999999999</v>
      </c>
      <c r="J10">
        <v>279.19065000000001</v>
      </c>
      <c r="K10">
        <v>365.73845</v>
      </c>
      <c r="L10">
        <v>424.14623999999998</v>
      </c>
    </row>
    <row r="11" spans="1:12" x14ac:dyDescent="0.4">
      <c r="A11" s="56">
        <v>34</v>
      </c>
      <c r="B11" s="57"/>
      <c r="C11" s="57"/>
      <c r="D11" s="57"/>
      <c r="E11" s="57"/>
      <c r="F11" s="57"/>
      <c r="G11" s="57"/>
      <c r="H11" s="57"/>
      <c r="I11">
        <v>271.18121000000002</v>
      </c>
      <c r="J11">
        <v>292.05239999999998</v>
      </c>
      <c r="K11">
        <v>383.37506000000002</v>
      </c>
      <c r="L11">
        <v>417.67066999999997</v>
      </c>
    </row>
    <row r="12" spans="1:12" x14ac:dyDescent="0.4">
      <c r="A12" s="56">
        <v>35</v>
      </c>
      <c r="B12" s="57"/>
      <c r="C12" s="57"/>
      <c r="D12" s="57"/>
      <c r="E12" s="57"/>
      <c r="F12" s="57"/>
      <c r="G12" s="57"/>
      <c r="H12" s="57"/>
      <c r="I12">
        <v>268.93741999999997</v>
      </c>
      <c r="J12">
        <v>308.61720000000003</v>
      </c>
      <c r="K12">
        <v>399.12240000000003</v>
      </c>
      <c r="L12">
        <v>411.75940000000003</v>
      </c>
    </row>
    <row r="13" spans="1:12" x14ac:dyDescent="0.4">
      <c r="A13" s="56">
        <v>36</v>
      </c>
      <c r="B13" s="57"/>
      <c r="C13" s="57"/>
      <c r="D13" s="57"/>
      <c r="E13" s="57"/>
      <c r="F13" s="57"/>
      <c r="G13" s="57"/>
      <c r="H13" s="57"/>
      <c r="I13">
        <v>268.63107000000002</v>
      </c>
      <c r="J13">
        <v>327.66536000000002</v>
      </c>
      <c r="K13">
        <v>410.44551000000001</v>
      </c>
      <c r="L13">
        <v>409.84501</v>
      </c>
    </row>
    <row r="14" spans="1:12" x14ac:dyDescent="0.4">
      <c r="A14" s="56">
        <v>37</v>
      </c>
      <c r="B14" s="57"/>
      <c r="C14" s="57"/>
      <c r="D14" s="57"/>
      <c r="E14" s="57"/>
      <c r="F14" s="57"/>
      <c r="G14" s="57"/>
      <c r="H14">
        <v>271.19438000000002</v>
      </c>
      <c r="I14">
        <v>272.39688000000001</v>
      </c>
      <c r="J14">
        <v>347.08181999999999</v>
      </c>
      <c r="K14">
        <v>416.44301000000002</v>
      </c>
      <c r="L14">
        <v>411.78298000000001</v>
      </c>
    </row>
    <row r="15" spans="1:12" x14ac:dyDescent="0.4">
      <c r="A15" s="56">
        <v>38</v>
      </c>
      <c r="B15" s="57"/>
      <c r="C15" s="57"/>
      <c r="D15" s="57"/>
      <c r="E15" s="57"/>
      <c r="F15" s="57"/>
      <c r="G15" s="57"/>
      <c r="H15">
        <v>271.59041999999999</v>
      </c>
      <c r="I15">
        <v>280.68765999999999</v>
      </c>
      <c r="J15">
        <v>365.98982000000001</v>
      </c>
      <c r="K15">
        <v>418.17</v>
      </c>
      <c r="L15">
        <v>419.92372</v>
      </c>
    </row>
    <row r="16" spans="1:12" x14ac:dyDescent="0.4">
      <c r="A16" s="56">
        <v>39</v>
      </c>
      <c r="B16" s="57"/>
      <c r="C16" s="57"/>
      <c r="D16" s="57"/>
      <c r="E16" s="57"/>
      <c r="F16" s="57"/>
      <c r="G16" s="57"/>
      <c r="H16">
        <v>272.17460999999997</v>
      </c>
      <c r="I16">
        <v>292.65544999999997</v>
      </c>
      <c r="J16">
        <v>383.85127</v>
      </c>
      <c r="K16">
        <v>417.66761000000002</v>
      </c>
      <c r="L16">
        <v>440.49531000000002</v>
      </c>
    </row>
    <row r="17" spans="1:12" x14ac:dyDescent="0.4">
      <c r="A17" s="56">
        <v>40</v>
      </c>
      <c r="B17" s="57"/>
      <c r="C17" s="57"/>
      <c r="D17" s="57"/>
      <c r="E17" s="57"/>
      <c r="F17" s="57"/>
      <c r="G17" s="57"/>
      <c r="H17">
        <v>273.03778999999997</v>
      </c>
      <c r="I17">
        <v>307.46471000000003</v>
      </c>
      <c r="J17">
        <v>399.88884000000002</v>
      </c>
      <c r="K17">
        <v>416.09577999999999</v>
      </c>
      <c r="L17" s="57"/>
    </row>
    <row r="18" spans="1:12" x14ac:dyDescent="0.4">
      <c r="A18" s="56">
        <v>41</v>
      </c>
      <c r="B18" s="57"/>
      <c r="C18" s="57"/>
      <c r="D18" s="57"/>
      <c r="E18" s="57"/>
      <c r="F18" s="57"/>
      <c r="G18" s="57"/>
      <c r="H18">
        <v>276.05299000000002</v>
      </c>
      <c r="I18">
        <v>324.31542999999999</v>
      </c>
      <c r="J18">
        <v>412.90294</v>
      </c>
      <c r="K18">
        <v>415.23412000000002</v>
      </c>
      <c r="L18" s="57"/>
    </row>
    <row r="19" spans="1:12" x14ac:dyDescent="0.4">
      <c r="A19" s="56">
        <v>42</v>
      </c>
      <c r="B19" s="57"/>
      <c r="C19" s="57"/>
      <c r="D19" s="57"/>
      <c r="E19" s="57"/>
      <c r="F19" s="57"/>
      <c r="G19">
        <v>268.27663000000001</v>
      </c>
      <c r="H19">
        <v>283.12693000000002</v>
      </c>
      <c r="I19">
        <v>342.46645999999998</v>
      </c>
      <c r="J19">
        <v>421.85190999999998</v>
      </c>
      <c r="K19">
        <v>416.12239</v>
      </c>
      <c r="L19" s="57"/>
    </row>
    <row r="20" spans="1:12" x14ac:dyDescent="0.4">
      <c r="A20" s="56">
        <v>43</v>
      </c>
      <c r="B20" s="57"/>
      <c r="C20" s="57"/>
      <c r="D20" s="57"/>
      <c r="E20" s="57"/>
      <c r="F20" s="57"/>
      <c r="G20">
        <v>275.03908000000001</v>
      </c>
      <c r="H20">
        <v>294.71244999999999</v>
      </c>
      <c r="I20">
        <v>361.20103999999998</v>
      </c>
      <c r="J20">
        <v>426.22428000000002</v>
      </c>
      <c r="K20">
        <v>419.12009999999998</v>
      </c>
      <c r="L20" s="57"/>
    </row>
    <row r="21" spans="1:12" x14ac:dyDescent="0.4">
      <c r="A21" s="56">
        <v>44</v>
      </c>
      <c r="B21" s="57"/>
      <c r="C21" s="57"/>
      <c r="D21" s="57"/>
      <c r="E21" s="57"/>
      <c r="F21" s="57"/>
      <c r="G21">
        <v>280.74655999999999</v>
      </c>
      <c r="H21">
        <v>310.14726999999999</v>
      </c>
      <c r="I21">
        <v>379.36313000000001</v>
      </c>
      <c r="J21">
        <v>426.07114000000001</v>
      </c>
      <c r="K21">
        <v>425.95997999999997</v>
      </c>
      <c r="L21" s="57"/>
    </row>
    <row r="22" spans="1:12" x14ac:dyDescent="0.4">
      <c r="A22" s="56">
        <v>45</v>
      </c>
      <c r="B22" s="57"/>
      <c r="C22" s="57"/>
      <c r="D22" s="57"/>
      <c r="E22" s="57"/>
      <c r="F22" s="57"/>
      <c r="G22">
        <v>285.95711999999997</v>
      </c>
      <c r="H22">
        <v>328.75972000000002</v>
      </c>
      <c r="I22">
        <v>395.82423</v>
      </c>
      <c r="J22">
        <v>422.38977999999997</v>
      </c>
      <c r="K22" s="57"/>
      <c r="L22" s="57"/>
    </row>
    <row r="23" spans="1:12" x14ac:dyDescent="0.4">
      <c r="A23" s="56">
        <v>46</v>
      </c>
      <c r="B23" s="57"/>
      <c r="C23" s="57"/>
      <c r="D23" s="57"/>
      <c r="E23" s="57"/>
      <c r="F23" s="57"/>
      <c r="G23">
        <v>292.76170000000002</v>
      </c>
      <c r="H23">
        <v>349.53593999999998</v>
      </c>
      <c r="I23">
        <v>409.17079999999999</v>
      </c>
      <c r="J23">
        <v>416.96375999999998</v>
      </c>
      <c r="K23" s="57"/>
      <c r="L23" s="57"/>
    </row>
    <row r="24" spans="1:12" x14ac:dyDescent="0.4">
      <c r="A24" s="56">
        <v>47</v>
      </c>
      <c r="B24" s="57"/>
      <c r="C24" s="57"/>
      <c r="D24" s="57"/>
      <c r="E24" s="57"/>
      <c r="F24">
        <v>401.65179000000001</v>
      </c>
      <c r="G24">
        <v>303.70647000000002</v>
      </c>
      <c r="H24">
        <v>371.30041999999997</v>
      </c>
      <c r="I24">
        <v>418.20078000000001</v>
      </c>
      <c r="J24">
        <v>412.07995</v>
      </c>
      <c r="K24" s="57"/>
      <c r="L24" s="57"/>
    </row>
    <row r="25" spans="1:12" x14ac:dyDescent="0.4">
      <c r="A25" s="56">
        <v>48</v>
      </c>
      <c r="B25" s="57"/>
      <c r="C25" s="57"/>
      <c r="D25" s="57"/>
      <c r="E25" s="57"/>
      <c r="F25">
        <v>385.41082</v>
      </c>
      <c r="G25">
        <v>319.70038</v>
      </c>
      <c r="H25">
        <v>393.12615</v>
      </c>
      <c r="I25">
        <v>423.00837000000001</v>
      </c>
      <c r="J25">
        <v>409.52897000000002</v>
      </c>
      <c r="K25" s="57"/>
      <c r="L25" s="57"/>
    </row>
    <row r="26" spans="1:12" x14ac:dyDescent="0.4">
      <c r="A26" s="56">
        <v>49</v>
      </c>
      <c r="B26" s="57"/>
      <c r="C26" s="57"/>
      <c r="D26" s="57"/>
      <c r="E26" s="57"/>
      <c r="F26">
        <v>375.92493999999999</v>
      </c>
      <c r="G26">
        <v>340.12020000000001</v>
      </c>
      <c r="H26">
        <v>414.00479000000001</v>
      </c>
      <c r="I26">
        <v>424.24045000000001</v>
      </c>
      <c r="J26">
        <v>409.39301</v>
      </c>
      <c r="K26" s="57"/>
      <c r="L26" s="57"/>
    </row>
    <row r="27" spans="1:12" x14ac:dyDescent="0.4">
      <c r="A27" s="56">
        <v>50</v>
      </c>
      <c r="B27" s="57"/>
      <c r="C27" s="57"/>
      <c r="D27" s="57"/>
      <c r="E27" s="57"/>
      <c r="F27">
        <v>370.57864999999998</v>
      </c>
      <c r="G27">
        <v>363.97825999999998</v>
      </c>
      <c r="H27">
        <v>432.60975000000002</v>
      </c>
      <c r="I27">
        <v>422.99345</v>
      </c>
      <c r="J27" s="57"/>
      <c r="K27" s="57"/>
      <c r="L27" s="57"/>
    </row>
    <row r="28" spans="1:12" x14ac:dyDescent="0.4">
      <c r="A28" s="56">
        <v>51</v>
      </c>
      <c r="B28" s="57"/>
      <c r="C28" s="57"/>
      <c r="D28" s="57"/>
      <c r="E28" s="57"/>
      <c r="F28">
        <v>369.98397</v>
      </c>
      <c r="G28">
        <v>389.74232000000001</v>
      </c>
      <c r="H28">
        <v>447.25137999999998</v>
      </c>
      <c r="I28">
        <v>420.57067000000001</v>
      </c>
      <c r="J28" s="57"/>
      <c r="K28" s="57"/>
      <c r="L28" s="57"/>
    </row>
    <row r="29" spans="1:12" x14ac:dyDescent="0.4">
      <c r="A29" s="56">
        <v>52</v>
      </c>
      <c r="B29" s="57"/>
      <c r="C29" s="57"/>
      <c r="D29" s="57"/>
      <c r="E29">
        <v>393.35140999999999</v>
      </c>
      <c r="F29">
        <v>376.32657999999998</v>
      </c>
      <c r="G29">
        <v>415.76148999999998</v>
      </c>
      <c r="H29">
        <v>456.73523999999998</v>
      </c>
      <c r="I29">
        <v>418.42849999999999</v>
      </c>
      <c r="J29" s="57"/>
      <c r="K29" s="57"/>
      <c r="L29" s="57"/>
    </row>
    <row r="30" spans="1:12" x14ac:dyDescent="0.4">
      <c r="A30" s="56">
        <v>53</v>
      </c>
      <c r="B30" s="57"/>
      <c r="C30" s="57"/>
      <c r="D30" s="57"/>
      <c r="E30">
        <v>393.36052999999998</v>
      </c>
      <c r="F30">
        <v>390.10147000000001</v>
      </c>
      <c r="G30">
        <v>440.70411999999999</v>
      </c>
      <c r="H30">
        <v>461.05615999999998</v>
      </c>
      <c r="I30">
        <v>417.60070000000002</v>
      </c>
      <c r="J30" s="57"/>
      <c r="K30" s="57"/>
      <c r="L30" s="57"/>
    </row>
    <row r="31" spans="1:12" x14ac:dyDescent="0.4">
      <c r="A31" s="56">
        <v>54</v>
      </c>
      <c r="B31" s="57"/>
      <c r="C31" s="57"/>
      <c r="D31" s="57"/>
      <c r="E31">
        <v>393.62518</v>
      </c>
      <c r="F31">
        <v>409.95481000000001</v>
      </c>
      <c r="G31">
        <v>463.53257000000002</v>
      </c>
      <c r="H31">
        <v>460.88887</v>
      </c>
      <c r="I31">
        <v>418.71902</v>
      </c>
      <c r="J31" s="57"/>
      <c r="K31" s="57"/>
      <c r="L31" s="57"/>
    </row>
    <row r="32" spans="1:12" x14ac:dyDescent="0.4">
      <c r="A32" s="56">
        <v>55</v>
      </c>
      <c r="B32" s="57"/>
      <c r="C32" s="57"/>
      <c r="D32" s="57"/>
      <c r="E32">
        <v>395.81925000000001</v>
      </c>
      <c r="F32">
        <v>434.09924000000001</v>
      </c>
      <c r="G32">
        <v>482.70918999999998</v>
      </c>
      <c r="H32">
        <v>457.05479000000003</v>
      </c>
      <c r="I32" s="57"/>
      <c r="J32" s="57"/>
      <c r="K32" s="57"/>
      <c r="L32" s="57"/>
    </row>
    <row r="33" spans="1:12" x14ac:dyDescent="0.4">
      <c r="A33" s="56">
        <v>56</v>
      </c>
      <c r="B33" s="57"/>
      <c r="C33" s="57"/>
      <c r="D33" s="57"/>
      <c r="E33">
        <v>401.64648999999997</v>
      </c>
      <c r="F33">
        <v>459.49031000000002</v>
      </c>
      <c r="G33">
        <v>496.49169999999998</v>
      </c>
      <c r="H33">
        <v>450.39908000000003</v>
      </c>
      <c r="I33" s="57"/>
      <c r="J33" s="57"/>
      <c r="K33" s="57"/>
      <c r="L33" s="57"/>
    </row>
    <row r="34" spans="1:12" x14ac:dyDescent="0.4">
      <c r="A34" s="56">
        <v>57</v>
      </c>
      <c r="B34" s="57"/>
      <c r="C34" s="57"/>
      <c r="D34">
        <v>456.58665000000002</v>
      </c>
      <c r="E34">
        <v>412.99428999999998</v>
      </c>
      <c r="F34">
        <v>483.60879</v>
      </c>
      <c r="G34">
        <v>504.05554999999998</v>
      </c>
      <c r="H34">
        <v>442.00263000000001</v>
      </c>
      <c r="I34" s="57"/>
      <c r="J34" s="57"/>
      <c r="K34" s="57"/>
      <c r="L34" s="57"/>
    </row>
    <row r="35" spans="1:12" x14ac:dyDescent="0.4">
      <c r="A35" s="56">
        <v>58</v>
      </c>
      <c r="B35" s="57"/>
      <c r="C35" s="57"/>
      <c r="D35">
        <v>459.81455</v>
      </c>
      <c r="E35">
        <v>429.47771</v>
      </c>
      <c r="F35">
        <v>505.54257000000001</v>
      </c>
      <c r="G35">
        <v>505.34809000000001</v>
      </c>
      <c r="H35">
        <v>433.04743000000002</v>
      </c>
      <c r="I35" s="57"/>
      <c r="J35" s="57"/>
      <c r="K35" s="57"/>
      <c r="L35" s="57"/>
    </row>
    <row r="36" spans="1:12" x14ac:dyDescent="0.4">
      <c r="A36" s="56">
        <v>59</v>
      </c>
      <c r="B36" s="57"/>
      <c r="C36" s="57"/>
      <c r="D36">
        <v>460.14481000000001</v>
      </c>
      <c r="E36">
        <v>449.13869999999997</v>
      </c>
      <c r="F36">
        <v>524.44979000000001</v>
      </c>
      <c r="G36">
        <v>500.76461</v>
      </c>
      <c r="H36">
        <v>424.84611999999998</v>
      </c>
      <c r="I36" s="57"/>
      <c r="J36" s="57"/>
      <c r="K36" s="57"/>
      <c r="L36" s="57"/>
    </row>
    <row r="37" spans="1:12" x14ac:dyDescent="0.4">
      <c r="A37" s="56">
        <v>60</v>
      </c>
      <c r="B37" s="57"/>
      <c r="C37" s="57"/>
      <c r="D37">
        <v>458.22895999999997</v>
      </c>
      <c r="E37">
        <v>470.82799999999997</v>
      </c>
      <c r="F37">
        <v>538.68217000000004</v>
      </c>
      <c r="G37">
        <v>491.46026000000001</v>
      </c>
      <c r="H37" s="57"/>
      <c r="I37" s="57"/>
      <c r="J37" s="57"/>
      <c r="K37" s="57"/>
      <c r="L37" s="57"/>
    </row>
    <row r="38" spans="1:12" x14ac:dyDescent="0.4">
      <c r="A38" s="56">
        <v>61</v>
      </c>
      <c r="B38" s="57"/>
      <c r="C38" s="57"/>
      <c r="D38">
        <v>455.85581000000002</v>
      </c>
      <c r="E38">
        <v>493.42487999999997</v>
      </c>
      <c r="F38">
        <v>546.38788</v>
      </c>
      <c r="G38">
        <v>479.27791000000002</v>
      </c>
      <c r="H38" s="57"/>
      <c r="I38" s="57"/>
      <c r="J38" s="57"/>
      <c r="K38" s="57"/>
      <c r="L38" s="57"/>
    </row>
    <row r="39" spans="1:12" x14ac:dyDescent="0.4">
      <c r="A39" s="56">
        <v>62</v>
      </c>
      <c r="B39" s="57"/>
      <c r="C39">
        <v>544.97460999999998</v>
      </c>
      <c r="D39">
        <v>456.11626999999999</v>
      </c>
      <c r="E39">
        <v>515.00665000000004</v>
      </c>
      <c r="F39">
        <v>546.42727000000002</v>
      </c>
      <c r="G39">
        <v>466.3818</v>
      </c>
      <c r="H39" s="57"/>
      <c r="I39" s="57"/>
      <c r="J39" s="57"/>
      <c r="K39" s="57"/>
      <c r="L39" s="57"/>
    </row>
    <row r="40" spans="1:12" x14ac:dyDescent="0.4">
      <c r="A40" s="56">
        <v>63</v>
      </c>
      <c r="B40" s="57"/>
      <c r="C40">
        <v>556.16976999999997</v>
      </c>
      <c r="D40">
        <v>460.47868999999997</v>
      </c>
      <c r="E40">
        <v>533.38508999999999</v>
      </c>
      <c r="F40">
        <v>539.34181000000001</v>
      </c>
      <c r="G40">
        <v>454.95605</v>
      </c>
      <c r="H40" s="57"/>
      <c r="I40" s="57"/>
      <c r="J40" s="57"/>
      <c r="K40" s="57"/>
      <c r="L40" s="57"/>
    </row>
    <row r="41" spans="1:12" x14ac:dyDescent="0.4">
      <c r="A41" s="56">
        <v>64</v>
      </c>
      <c r="B41" s="57"/>
      <c r="C41">
        <v>563.12342000000001</v>
      </c>
      <c r="D41">
        <v>467.41192999999998</v>
      </c>
      <c r="E41">
        <v>546.73595</v>
      </c>
      <c r="F41">
        <v>526.01978999999994</v>
      </c>
      <c r="G41">
        <v>446.90077000000002</v>
      </c>
      <c r="H41" s="57"/>
      <c r="I41" s="57"/>
      <c r="J41" s="57"/>
      <c r="K41" s="57"/>
      <c r="L41" s="57"/>
    </row>
    <row r="42" spans="1:12" x14ac:dyDescent="0.4">
      <c r="A42" s="56">
        <v>65</v>
      </c>
      <c r="B42" s="57"/>
      <c r="C42">
        <v>564.86276999999995</v>
      </c>
      <c r="D42">
        <v>476.35939999999999</v>
      </c>
      <c r="E42">
        <v>553.57768999999996</v>
      </c>
      <c r="F42">
        <v>508.48451</v>
      </c>
      <c r="G42" s="57"/>
      <c r="H42" s="57"/>
      <c r="I42" s="57"/>
      <c r="J42" s="57"/>
      <c r="K42" s="57"/>
      <c r="L42" s="57"/>
    </row>
    <row r="43" spans="1:12" x14ac:dyDescent="0.4">
      <c r="A43" s="56">
        <v>66</v>
      </c>
      <c r="B43" s="57"/>
      <c r="C43">
        <v>564.23031000000003</v>
      </c>
      <c r="D43">
        <v>487.34116</v>
      </c>
      <c r="E43">
        <v>553.25966000000005</v>
      </c>
      <c r="F43">
        <v>489.04122000000001</v>
      </c>
      <c r="G43" s="57"/>
      <c r="H43" s="57"/>
      <c r="I43" s="57"/>
      <c r="J43" s="57"/>
      <c r="K43" s="57"/>
      <c r="L43" s="57"/>
    </row>
    <row r="44" spans="1:12" x14ac:dyDescent="0.4">
      <c r="A44" s="56">
        <v>67</v>
      </c>
      <c r="B44" s="57"/>
      <c r="C44">
        <v>564.90431999999998</v>
      </c>
      <c r="D44">
        <v>499.07600000000002</v>
      </c>
      <c r="E44">
        <v>546.11387999999999</v>
      </c>
      <c r="F44">
        <v>469.32848000000001</v>
      </c>
      <c r="G44" s="57"/>
      <c r="H44" s="57"/>
      <c r="I44" s="57"/>
      <c r="J44" s="57"/>
      <c r="K44" s="57"/>
      <c r="L44" s="57"/>
    </row>
    <row r="45" spans="1:12" x14ac:dyDescent="0.4">
      <c r="A45" s="56">
        <v>68</v>
      </c>
      <c r="B45">
        <v>624.73654999999997</v>
      </c>
      <c r="C45">
        <v>568.73428999999999</v>
      </c>
      <c r="D45">
        <v>510.14393999999999</v>
      </c>
      <c r="E45">
        <v>533.38085999999998</v>
      </c>
      <c r="F45">
        <v>450.99050999999997</v>
      </c>
      <c r="G45" s="57"/>
      <c r="H45" s="57"/>
      <c r="I45" s="57"/>
      <c r="J45" s="57"/>
      <c r="K45" s="57"/>
      <c r="L45" s="57"/>
    </row>
    <row r="46" spans="1:12" x14ac:dyDescent="0.4">
      <c r="A46" s="56">
        <v>69</v>
      </c>
      <c r="B46">
        <v>602.15152999999998</v>
      </c>
      <c r="C46">
        <v>574.44854999999995</v>
      </c>
      <c r="D46">
        <v>519.01494000000002</v>
      </c>
      <c r="E46">
        <v>516.04043000000001</v>
      </c>
      <c r="F46">
        <v>436.69508000000002</v>
      </c>
      <c r="G46" s="57"/>
      <c r="H46" s="57"/>
      <c r="I46" s="57"/>
      <c r="J46" s="57"/>
      <c r="K46" s="57"/>
      <c r="L46" s="57"/>
    </row>
    <row r="47" spans="1:12" x14ac:dyDescent="0.4">
      <c r="A47" s="56">
        <v>70</v>
      </c>
      <c r="B47">
        <v>581.10698000000002</v>
      </c>
      <c r="C47">
        <v>580.55970000000002</v>
      </c>
      <c r="D47">
        <v>523.99040000000002</v>
      </c>
      <c r="E47">
        <v>496.22752000000003</v>
      </c>
      <c r="F47" s="57"/>
      <c r="G47" s="57"/>
      <c r="H47" s="57"/>
      <c r="I47" s="57"/>
      <c r="J47" s="57"/>
      <c r="K47" s="57"/>
      <c r="L47" s="57"/>
    </row>
    <row r="48" spans="1:12" x14ac:dyDescent="0.4">
      <c r="A48" s="56">
        <v>71</v>
      </c>
      <c r="B48">
        <v>555.54787999999996</v>
      </c>
      <c r="C48">
        <v>586.56467999999995</v>
      </c>
      <c r="D48">
        <v>523.58186000000001</v>
      </c>
      <c r="E48">
        <v>476.18874</v>
      </c>
      <c r="F48" s="57"/>
      <c r="G48" s="57"/>
      <c r="H48" s="57"/>
      <c r="I48" s="57"/>
      <c r="J48" s="57"/>
      <c r="K48" s="57"/>
      <c r="L48" s="57"/>
    </row>
    <row r="49" spans="1:12" x14ac:dyDescent="0.4">
      <c r="A49" s="56">
        <v>72</v>
      </c>
      <c r="B49">
        <v>533.70740999999998</v>
      </c>
      <c r="C49">
        <v>591.09177999999997</v>
      </c>
      <c r="D49">
        <v>518.09977000000003</v>
      </c>
      <c r="E49">
        <v>458.27902999999998</v>
      </c>
      <c r="F49" s="57"/>
      <c r="G49" s="57"/>
      <c r="H49" s="57"/>
      <c r="I49" s="57"/>
      <c r="J49" s="57"/>
      <c r="K49" s="57"/>
      <c r="L49" s="57"/>
    </row>
    <row r="50" spans="1:12" x14ac:dyDescent="0.4">
      <c r="A50" s="56">
        <v>73</v>
      </c>
      <c r="B50">
        <v>523.38463999999999</v>
      </c>
      <c r="C50">
        <v>592.27755000000002</v>
      </c>
      <c r="D50">
        <v>507.26402999999999</v>
      </c>
      <c r="E50">
        <v>446.47428000000002</v>
      </c>
      <c r="F50" s="57"/>
      <c r="G50" s="57"/>
      <c r="H50" s="57"/>
      <c r="I50" s="57"/>
      <c r="J50" s="57"/>
      <c r="K50" s="57"/>
      <c r="L50" s="57"/>
    </row>
    <row r="51" spans="1:12" x14ac:dyDescent="0.4">
      <c r="A51" s="56">
        <v>74</v>
      </c>
      <c r="B51">
        <v>527.52337999999997</v>
      </c>
      <c r="C51">
        <v>588.87890000000004</v>
      </c>
      <c r="D51">
        <v>490.71881000000002</v>
      </c>
      <c r="E51">
        <v>444.72669999999999</v>
      </c>
      <c r="F51" s="57"/>
      <c r="G51" s="57"/>
      <c r="H51" s="57"/>
      <c r="I51" s="57"/>
      <c r="J51" s="57"/>
      <c r="K51" s="57"/>
      <c r="L51" s="57"/>
    </row>
    <row r="52" spans="1:12" x14ac:dyDescent="0.4">
      <c r="A52" s="56">
        <v>75</v>
      </c>
      <c r="B52">
        <v>542.65530999999999</v>
      </c>
      <c r="C52">
        <v>581.12022999999999</v>
      </c>
      <c r="D52">
        <v>469.63407000000001</v>
      </c>
      <c r="E52" s="57"/>
      <c r="F52" s="57"/>
      <c r="G52" s="57"/>
      <c r="H52" s="57"/>
      <c r="I52" s="57"/>
      <c r="J52" s="57"/>
      <c r="K52" s="57"/>
      <c r="L52" s="57"/>
    </row>
    <row r="53" spans="1:12" x14ac:dyDescent="0.4">
      <c r="A53" s="56">
        <v>76</v>
      </c>
      <c r="B53">
        <v>566.75487999999996</v>
      </c>
      <c r="C53">
        <v>568.76460999999995</v>
      </c>
      <c r="D53">
        <v>444.82341000000002</v>
      </c>
      <c r="E53" s="57"/>
      <c r="F53" s="57"/>
      <c r="G53" s="57"/>
      <c r="H53" s="57"/>
      <c r="I53" s="57"/>
      <c r="J53" s="57"/>
      <c r="K53" s="57"/>
      <c r="L53" s="57"/>
    </row>
    <row r="54" spans="1:12" x14ac:dyDescent="0.4">
      <c r="A54" s="56">
        <v>77</v>
      </c>
      <c r="B54">
        <v>595.53884000000005</v>
      </c>
      <c r="C54">
        <v>550.86585000000002</v>
      </c>
      <c r="D54">
        <v>417.47575999999998</v>
      </c>
      <c r="E54" s="57"/>
      <c r="F54" s="57"/>
      <c r="G54" s="57"/>
      <c r="H54" s="57"/>
      <c r="I54" s="57"/>
      <c r="J54" s="57"/>
      <c r="K54" s="57"/>
      <c r="L54" s="57"/>
    </row>
    <row r="55" spans="1:12" x14ac:dyDescent="0.4">
      <c r="A55" s="56">
        <v>78</v>
      </c>
      <c r="B55">
        <v>620.70608000000004</v>
      </c>
      <c r="C55">
        <v>525.83280000000002</v>
      </c>
      <c r="D55">
        <v>394.44472000000002</v>
      </c>
      <c r="E55" s="57"/>
      <c r="F55" s="57"/>
      <c r="G55" s="57"/>
      <c r="H55" s="57"/>
      <c r="I55" s="57"/>
      <c r="J55" s="57"/>
      <c r="K55" s="57"/>
      <c r="L55" s="57"/>
    </row>
    <row r="56" spans="1:12" x14ac:dyDescent="0.4">
      <c r="A56" s="56">
        <v>79</v>
      </c>
      <c r="B56">
        <v>633.99681999999996</v>
      </c>
      <c r="C56">
        <v>493.68169999999998</v>
      </c>
      <c r="D56" s="57"/>
      <c r="E56" s="57"/>
      <c r="F56" s="57"/>
      <c r="G56" s="57"/>
      <c r="H56" s="57"/>
      <c r="I56" s="57"/>
      <c r="J56" s="57"/>
      <c r="K56" s="57"/>
      <c r="L56" s="57"/>
    </row>
    <row r="57" spans="1:12" x14ac:dyDescent="0.4">
      <c r="A57" s="56">
        <v>80</v>
      </c>
      <c r="B57">
        <v>630.92129999999997</v>
      </c>
      <c r="C57">
        <v>455.82452000000001</v>
      </c>
    </row>
    <row r="58" spans="1:12" x14ac:dyDescent="0.4">
      <c r="A58" s="56">
        <v>81</v>
      </c>
      <c r="B58">
        <v>612.71092999999996</v>
      </c>
      <c r="C58">
        <v>414.61592999999999</v>
      </c>
    </row>
    <row r="59" spans="1:12" x14ac:dyDescent="0.4">
      <c r="A59" s="56">
        <v>82</v>
      </c>
      <c r="B59">
        <v>577.88995999999997</v>
      </c>
      <c r="C59">
        <v>374.77474999999998</v>
      </c>
    </row>
    <row r="60" spans="1:12" x14ac:dyDescent="0.4">
      <c r="A60" s="56">
        <v>83</v>
      </c>
      <c r="B60">
        <v>526.12076999999999</v>
      </c>
    </row>
    <row r="61" spans="1:12" x14ac:dyDescent="0.4">
      <c r="A61" s="56">
        <v>84</v>
      </c>
      <c r="B61">
        <v>467.40750000000003</v>
      </c>
    </row>
    <row r="62" spans="1:12" x14ac:dyDescent="0.4">
      <c r="A62" s="56">
        <v>85</v>
      </c>
      <c r="B62">
        <v>427.92318999999998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33C77-C8CB-4F7F-AB4C-05317636580C}">
  <dimension ref="A1:D14"/>
  <sheetViews>
    <sheetView workbookViewId="0">
      <selection activeCell="G17" sqref="G17"/>
    </sheetView>
  </sheetViews>
  <sheetFormatPr defaultRowHeight="13.9" x14ac:dyDescent="0.4"/>
  <sheetData>
    <row r="1" spans="1:4" x14ac:dyDescent="0.4">
      <c r="A1" t="s">
        <v>98</v>
      </c>
      <c r="B1" t="s">
        <v>95</v>
      </c>
      <c r="C1" t="s">
        <v>96</v>
      </c>
      <c r="D1" t="s">
        <v>97</v>
      </c>
    </row>
    <row r="2" spans="1:4" x14ac:dyDescent="0.4">
      <c r="A2">
        <v>1920</v>
      </c>
      <c r="B2">
        <v>5.1981788000000001E-2</v>
      </c>
      <c r="C2">
        <v>0.19800000000000001</v>
      </c>
      <c r="D2">
        <v>0.34401821199999999</v>
      </c>
    </row>
    <row r="3" spans="1:4" x14ac:dyDescent="0.4">
      <c r="A3">
        <v>1925</v>
      </c>
      <c r="B3">
        <v>0.17205299099999999</v>
      </c>
      <c r="C3">
        <v>0.253</v>
      </c>
      <c r="D3">
        <v>0.33394700900000002</v>
      </c>
    </row>
    <row r="4" spans="1:4" x14ac:dyDescent="0.4">
      <c r="A4">
        <v>1930</v>
      </c>
      <c r="B4">
        <v>-1.5807285000000001E-2</v>
      </c>
      <c r="C4">
        <v>4.2599999999999999E-2</v>
      </c>
      <c r="D4">
        <v>0.101007285</v>
      </c>
    </row>
    <row r="5" spans="1:4" x14ac:dyDescent="0.4">
      <c r="A5">
        <v>1935</v>
      </c>
      <c r="B5">
        <v>-0.11498739299999999</v>
      </c>
      <c r="C5">
        <v>-6.54E-2</v>
      </c>
      <c r="D5">
        <v>-1.5812606999999999E-2</v>
      </c>
    </row>
    <row r="6" spans="1:4" x14ac:dyDescent="0.4">
      <c r="A6">
        <v>1940</v>
      </c>
      <c r="B6">
        <v>-0.12080740500000001</v>
      </c>
      <c r="C6">
        <v>-7.22E-2</v>
      </c>
      <c r="D6">
        <v>-2.3592595000000001E-2</v>
      </c>
    </row>
    <row r="7" spans="1:4" x14ac:dyDescent="0.4">
      <c r="A7">
        <v>1945</v>
      </c>
      <c r="B7">
        <v>-0.15103942400000001</v>
      </c>
      <c r="C7">
        <v>-0.104</v>
      </c>
      <c r="D7">
        <v>-5.6960575999999999E-2</v>
      </c>
    </row>
    <row r="8" spans="1:4" x14ac:dyDescent="0.4">
      <c r="A8">
        <v>1950</v>
      </c>
      <c r="B8">
        <v>-0.18670746499999999</v>
      </c>
      <c r="C8">
        <v>-0.14299999999999999</v>
      </c>
      <c r="D8">
        <v>-9.9292535000000001E-2</v>
      </c>
    </row>
    <row r="9" spans="1:4" x14ac:dyDescent="0.4">
      <c r="A9">
        <v>1955</v>
      </c>
      <c r="B9">
        <v>-0.15355149100000001</v>
      </c>
      <c r="C9">
        <v>-0.112</v>
      </c>
      <c r="D9">
        <v>-7.0448509000000006E-2</v>
      </c>
    </row>
    <row r="10" spans="1:4" x14ac:dyDescent="0.4">
      <c r="A10">
        <v>1960</v>
      </c>
      <c r="B10">
        <v>-8.7763497999999995E-2</v>
      </c>
      <c r="C10">
        <v>-4.6800000000000001E-2</v>
      </c>
      <c r="D10">
        <v>-5.8365020000000004E-3</v>
      </c>
    </row>
    <row r="11" spans="1:4" x14ac:dyDescent="0.4">
      <c r="A11">
        <v>1965</v>
      </c>
      <c r="B11">
        <v>-6.5983509999999995E-2</v>
      </c>
      <c r="C11">
        <v>-2.5999999999999999E-2</v>
      </c>
      <c r="D11">
        <v>1.3983509999999999E-2</v>
      </c>
    </row>
    <row r="12" spans="1:4" x14ac:dyDescent="0.4">
      <c r="A12">
        <v>1970</v>
      </c>
      <c r="B12">
        <v>2.0660576E-2</v>
      </c>
      <c r="C12">
        <v>6.7699999999999996E-2</v>
      </c>
      <c r="D12">
        <v>0.11473942400000001</v>
      </c>
    </row>
    <row r="13" spans="1:4" x14ac:dyDescent="0.4">
      <c r="A13">
        <v>1975</v>
      </c>
      <c r="B13">
        <v>-5.9751130999999999E-2</v>
      </c>
      <c r="C13">
        <v>1.12E-2</v>
      </c>
      <c r="D13">
        <v>8.2151131000000002E-2</v>
      </c>
    </row>
    <row r="14" spans="1:4" x14ac:dyDescent="0.4">
      <c r="A14">
        <v>1980</v>
      </c>
      <c r="B14">
        <v>-0.196125629</v>
      </c>
      <c r="C14">
        <v>-2.48E-3</v>
      </c>
      <c r="D14">
        <v>0.191165629</v>
      </c>
    </row>
  </sheetData>
  <phoneticPr fontId="3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F8E71-4375-466C-92A0-B300AE1C89B9}">
  <dimension ref="A1:AY84"/>
  <sheetViews>
    <sheetView zoomScale="55" zoomScaleNormal="55" workbookViewId="0">
      <selection activeCell="K43" sqref="K43"/>
    </sheetView>
  </sheetViews>
  <sheetFormatPr defaultRowHeight="13.9" x14ac:dyDescent="0.4"/>
  <cols>
    <col min="1" max="1" width="14.59765625" bestFit="1" customWidth="1"/>
    <col min="3" max="3" width="19.46484375" bestFit="1" customWidth="1"/>
    <col min="4" max="5" width="14.59765625" bestFit="1" customWidth="1"/>
    <col min="6" max="6" width="9" customWidth="1"/>
    <col min="7" max="7" width="14.73046875" bestFit="1" customWidth="1"/>
    <col min="9" max="9" width="14.1328125" bestFit="1" customWidth="1"/>
    <col min="10" max="10" width="14" bestFit="1" customWidth="1"/>
    <col min="11" max="11" width="13.86328125" bestFit="1" customWidth="1"/>
    <col min="12" max="12" width="12.73046875" bestFit="1" customWidth="1"/>
    <col min="13" max="13" width="6.19921875" customWidth="1"/>
    <col min="14" max="14" width="1.6640625" customWidth="1"/>
    <col min="16" max="16" width="13.86328125" bestFit="1" customWidth="1"/>
    <col min="17" max="19" width="12.73046875" bestFit="1" customWidth="1"/>
    <col min="20" max="20" width="5.33203125" customWidth="1"/>
    <col min="21" max="21" width="1.06640625" customWidth="1"/>
    <col min="23" max="26" width="13.86328125" bestFit="1" customWidth="1"/>
    <col min="27" max="27" width="12.73046875" bestFit="1" customWidth="1"/>
  </cols>
  <sheetData>
    <row r="1" spans="1:51" x14ac:dyDescent="0.4">
      <c r="A1" s="8" t="s">
        <v>42</v>
      </c>
      <c r="B1" s="8"/>
      <c r="C1" s="8"/>
      <c r="D1" s="8"/>
      <c r="E1" s="8"/>
    </row>
    <row r="2" spans="1:51" x14ac:dyDescent="0.4">
      <c r="A2" s="9" t="s">
        <v>43</v>
      </c>
      <c r="B2" s="10" t="s">
        <v>30</v>
      </c>
      <c r="C2" s="10" t="s">
        <v>31</v>
      </c>
      <c r="D2" s="10" t="s">
        <v>32</v>
      </c>
      <c r="E2" s="10" t="s">
        <v>44</v>
      </c>
    </row>
    <row r="3" spans="1:51" x14ac:dyDescent="0.35">
      <c r="A3" s="11">
        <v>2015</v>
      </c>
      <c r="B3" s="12">
        <v>37949.618999999999</v>
      </c>
      <c r="C3" s="12">
        <v>25652.050000000003</v>
      </c>
      <c r="D3" s="12">
        <v>16847.891000000003</v>
      </c>
      <c r="E3" s="12">
        <v>25746.986000000001</v>
      </c>
    </row>
    <row r="4" spans="1:51" x14ac:dyDescent="0.35">
      <c r="A4" s="12">
        <v>2020</v>
      </c>
      <c r="B4" s="12">
        <v>40730.123999999996</v>
      </c>
      <c r="C4" s="12">
        <v>37290.058999999994</v>
      </c>
      <c r="D4" s="12">
        <v>24104.343000000001</v>
      </c>
      <c r="E4" s="12">
        <v>31642.207999999999</v>
      </c>
    </row>
    <row r="5" spans="1:51" x14ac:dyDescent="0.35">
      <c r="A5" s="12">
        <v>2025</v>
      </c>
      <c r="B5" s="12">
        <v>57905.701000000001</v>
      </c>
      <c r="C5" s="12">
        <v>39857.357000000004</v>
      </c>
      <c r="D5" s="12">
        <v>35040.561000000002</v>
      </c>
      <c r="E5" s="12">
        <v>41715.955000000002</v>
      </c>
    </row>
    <row r="6" spans="1:51" x14ac:dyDescent="0.35">
      <c r="A6" s="12">
        <v>2030</v>
      </c>
      <c r="B6" s="12">
        <v>72789.42</v>
      </c>
      <c r="C6" s="12">
        <v>56493.675000000003</v>
      </c>
      <c r="D6" s="12">
        <v>37352.751000000004</v>
      </c>
      <c r="E6" s="12">
        <v>58368.141000000003</v>
      </c>
    </row>
    <row r="7" spans="1:51" x14ac:dyDescent="0.35">
      <c r="A7" s="12">
        <v>2035</v>
      </c>
      <c r="B7" s="12">
        <v>76796.592999999993</v>
      </c>
      <c r="C7" s="12">
        <v>70522.06</v>
      </c>
      <c r="D7" s="12">
        <v>52791.258000000002</v>
      </c>
      <c r="E7" s="12">
        <v>72222.078999999998</v>
      </c>
    </row>
    <row r="8" spans="1:51" x14ac:dyDescent="0.35">
      <c r="A8" s="12">
        <v>2040</v>
      </c>
      <c r="B8" s="12">
        <v>68958.391000000003</v>
      </c>
      <c r="C8" s="12">
        <v>74006.706999999995</v>
      </c>
      <c r="D8" s="12">
        <v>65704.350000000006</v>
      </c>
      <c r="E8" s="12">
        <v>94497.209000000003</v>
      </c>
    </row>
    <row r="9" spans="1:51" x14ac:dyDescent="0.35">
      <c r="A9" s="12">
        <v>2045</v>
      </c>
      <c r="B9" s="12">
        <v>75244.505000000005</v>
      </c>
      <c r="C9" s="12">
        <v>66293.744999999995</v>
      </c>
      <c r="D9" s="12">
        <v>68819.483999999997</v>
      </c>
      <c r="E9" s="12">
        <v>121208.77399999999</v>
      </c>
    </row>
    <row r="10" spans="1:51" x14ac:dyDescent="0.35">
      <c r="A10" s="12">
        <v>2050</v>
      </c>
      <c r="B10" s="12">
        <v>98290.415000000008</v>
      </c>
      <c r="C10" s="12">
        <v>72265.144</v>
      </c>
      <c r="D10" s="12">
        <v>61593.770000000004</v>
      </c>
      <c r="E10" s="12">
        <v>142240.37099999998</v>
      </c>
    </row>
    <row r="11" spans="1:51" x14ac:dyDescent="0.4">
      <c r="A11" s="13" t="s">
        <v>45</v>
      </c>
      <c r="B11" s="13"/>
      <c r="C11" s="13"/>
      <c r="D11" s="13"/>
      <c r="E11" s="13"/>
    </row>
    <row r="12" spans="1:51" s="14" customFormat="1" x14ac:dyDescent="0.4">
      <c r="A12" s="13"/>
      <c r="B12" s="13"/>
      <c r="C12" s="13"/>
      <c r="D12" s="13"/>
      <c r="E12" s="13"/>
    </row>
    <row r="13" spans="1:51" x14ac:dyDescent="0.35">
      <c r="A13" s="11">
        <v>2015</v>
      </c>
      <c r="B13" s="12">
        <v>2.5338235</v>
      </c>
      <c r="C13" s="12">
        <v>2.3210299999999999</v>
      </c>
      <c r="D13" s="12">
        <v>2.2378947</v>
      </c>
      <c r="E13" s="12">
        <v>2.1428571000000001</v>
      </c>
    </row>
    <row r="14" spans="1:51" x14ac:dyDescent="0.35">
      <c r="A14" s="12">
        <v>2020</v>
      </c>
      <c r="B14" s="12">
        <v>2.4474537311094049</v>
      </c>
      <c r="C14" s="12">
        <v>2.2451172319747084</v>
      </c>
      <c r="D14" s="12">
        <v>2.1519311356602442</v>
      </c>
      <c r="E14" s="12">
        <v>2.0391720016702846</v>
      </c>
    </row>
    <row r="15" spans="1:51" x14ac:dyDescent="0.35">
      <c r="A15" s="12">
        <v>2025</v>
      </c>
      <c r="B15" s="12">
        <v>2.3685743328871003</v>
      </c>
      <c r="C15" s="12">
        <v>2.1757766195385941</v>
      </c>
      <c r="D15" s="12">
        <v>2.0748042170389649</v>
      </c>
      <c r="E15" s="12">
        <v>1.9490598884359032</v>
      </c>
    </row>
    <row r="16" spans="1:51" s="5" customFormat="1" x14ac:dyDescent="0.35">
      <c r="A16" s="12">
        <v>2030</v>
      </c>
      <c r="B16" s="12">
        <v>2.2962701777014458</v>
      </c>
      <c r="C16" s="12">
        <v>2.1122105794589636</v>
      </c>
      <c r="D16" s="12">
        <v>2.0052535967779654</v>
      </c>
      <c r="E16" s="12">
        <v>1.8700960789876278</v>
      </c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</row>
    <row r="17" spans="1:17" x14ac:dyDescent="0.35">
      <c r="A17" s="12">
        <v>2035</v>
      </c>
      <c r="B17" s="12">
        <v>2.2297693053662018</v>
      </c>
      <c r="C17" s="12">
        <v>2.0537454703771147</v>
      </c>
      <c r="D17" s="12">
        <v>1.9422475038580607</v>
      </c>
      <c r="E17" s="12">
        <v>1.8004002435646285</v>
      </c>
    </row>
    <row r="18" spans="1:17" x14ac:dyDescent="0.35">
      <c r="A18" s="12">
        <v>2040</v>
      </c>
      <c r="B18" s="12">
        <v>2.1684159770587832</v>
      </c>
      <c r="C18" s="12">
        <v>1.999808414615688</v>
      </c>
      <c r="D18" s="12">
        <v>1.8849331642165965</v>
      </c>
      <c r="E18" s="12">
        <v>1.7384917274934104</v>
      </c>
    </row>
    <row r="19" spans="1:17" x14ac:dyDescent="0.35">
      <c r="A19" s="12">
        <v>2045</v>
      </c>
      <c r="B19" s="12">
        <v>2.1116495944385743</v>
      </c>
      <c r="C19" s="12">
        <v>1.9499091339379613</v>
      </c>
      <c r="D19" s="12">
        <v>1.8325995898431109</v>
      </c>
      <c r="E19" s="12">
        <v>1.6831886890988861</v>
      </c>
    </row>
    <row r="20" spans="1:17" x14ac:dyDescent="0.35">
      <c r="A20" s="12">
        <v>2050</v>
      </c>
      <c r="B20" s="12">
        <v>2.0589880466881993</v>
      </c>
      <c r="C20" s="12">
        <v>1.9036255778960787</v>
      </c>
      <c r="D20" s="12">
        <v>1.7846492802583966</v>
      </c>
      <c r="E20" s="12">
        <v>1.6335363154430214</v>
      </c>
    </row>
    <row r="21" spans="1:17" ht="14.25" thickBot="1" x14ac:dyDescent="0.45">
      <c r="A21" s="15" t="s">
        <v>46</v>
      </c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7"/>
      <c r="P21" s="17"/>
    </row>
    <row r="22" spans="1:17" x14ac:dyDescent="0.4">
      <c r="A22" s="18"/>
      <c r="B22" s="19"/>
      <c r="C22" s="20">
        <v>1920</v>
      </c>
      <c r="D22" s="20">
        <v>1925</v>
      </c>
      <c r="E22" s="20">
        <v>1930</v>
      </c>
      <c r="F22" s="20">
        <v>1935</v>
      </c>
      <c r="G22" s="20">
        <v>1940</v>
      </c>
      <c r="H22" s="20">
        <v>1945</v>
      </c>
      <c r="I22" s="20">
        <v>1950</v>
      </c>
      <c r="J22" s="20">
        <v>1955</v>
      </c>
      <c r="K22" s="20">
        <v>1960</v>
      </c>
      <c r="L22" s="20">
        <v>1965</v>
      </c>
      <c r="M22" s="20">
        <v>1970</v>
      </c>
      <c r="N22" s="20">
        <v>1975</v>
      </c>
      <c r="O22" s="21">
        <v>1980</v>
      </c>
      <c r="P22" s="21">
        <v>1985</v>
      </c>
      <c r="Q22" s="21">
        <v>1990</v>
      </c>
    </row>
    <row r="23" spans="1:17" x14ac:dyDescent="0.4">
      <c r="A23" s="22" t="s">
        <v>47</v>
      </c>
      <c r="B23" s="23"/>
      <c r="C23" s="24">
        <v>1.1800809053699295</v>
      </c>
      <c r="D23" s="24">
        <v>1.1654621457648686</v>
      </c>
      <c r="E23" s="24">
        <v>1.0160710725429725</v>
      </c>
      <c r="F23" s="24">
        <v>0.99340921512798941</v>
      </c>
      <c r="G23" s="24">
        <v>0.92816487031368744</v>
      </c>
      <c r="H23" s="24">
        <v>0.88717510813087119</v>
      </c>
      <c r="I23" s="24">
        <v>0.89737486008622747</v>
      </c>
      <c r="J23" s="24">
        <v>0.91299077727406719</v>
      </c>
      <c r="K23" s="24">
        <v>0.88928785453625747</v>
      </c>
      <c r="L23" s="24">
        <v>0.90244972202006568</v>
      </c>
      <c r="M23" s="24">
        <v>0.92340338787701493</v>
      </c>
      <c r="N23" s="24">
        <v>0.99658245315264737</v>
      </c>
      <c r="O23" s="24">
        <v>1.086063075069881</v>
      </c>
      <c r="P23" s="24">
        <v>1.3311833719717561</v>
      </c>
      <c r="Q23" s="24">
        <v>1.3911833719717599</v>
      </c>
    </row>
    <row r="24" spans="1:17" x14ac:dyDescent="0.4">
      <c r="A24" s="22" t="s">
        <v>48</v>
      </c>
      <c r="B24" s="23"/>
      <c r="C24" s="25">
        <v>1.0420341330079543</v>
      </c>
      <c r="D24" s="25">
        <v>1.0673990554392569</v>
      </c>
      <c r="E24" s="25">
        <v>1.0025925548731744</v>
      </c>
      <c r="F24" s="25">
        <v>0.95674498154973608</v>
      </c>
      <c r="G24" s="25">
        <v>0.91132690878984735</v>
      </c>
      <c r="H24" s="25">
        <v>0.92845496716093212</v>
      </c>
      <c r="I24" s="25">
        <v>0.94057433087886433</v>
      </c>
      <c r="J24" s="25">
        <v>0.96243158102132531</v>
      </c>
      <c r="K24" s="25">
        <v>0.9664550397883459</v>
      </c>
      <c r="L24" s="25">
        <v>0.9476310881365041</v>
      </c>
      <c r="M24" s="25">
        <v>0.96745177527257165</v>
      </c>
      <c r="N24" s="25">
        <v>1.0490368945933444</v>
      </c>
      <c r="O24" s="25">
        <v>1.0793194460860787</v>
      </c>
      <c r="P24" s="25">
        <v>1.2197799821725646</v>
      </c>
      <c r="Q24" s="25">
        <v>1.37977998217256</v>
      </c>
    </row>
    <row r="25" spans="1:17" ht="14.25" thickBot="1" x14ac:dyDescent="0.45">
      <c r="A25" s="26" t="s">
        <v>49</v>
      </c>
      <c r="B25" s="27"/>
      <c r="C25" s="28">
        <v>1.2189623938216427</v>
      </c>
      <c r="D25" s="28">
        <v>1.2878832768346304</v>
      </c>
      <c r="E25" s="29">
        <v>1.0435204031965697</v>
      </c>
      <c r="F25" s="28">
        <v>0.93669271134745513</v>
      </c>
      <c r="G25" s="28">
        <v>0.93034480824142074</v>
      </c>
      <c r="H25" s="28">
        <v>0.90122529742120483</v>
      </c>
      <c r="I25" s="28">
        <v>0.866754068895489</v>
      </c>
      <c r="J25" s="28">
        <v>0.89404425750035721</v>
      </c>
      <c r="K25" s="28">
        <v>0.95427823415290935</v>
      </c>
      <c r="L25" s="28">
        <v>0.97433508960874937</v>
      </c>
      <c r="M25" s="28">
        <v>1.0700442470478533</v>
      </c>
      <c r="N25" s="28">
        <v>1.0112629548117711</v>
      </c>
      <c r="O25" s="28">
        <v>0.99752307265940998</v>
      </c>
      <c r="P25" s="28">
        <v>0.99752307265940998</v>
      </c>
      <c r="Q25" s="28">
        <v>0.79752307265941003</v>
      </c>
    </row>
    <row r="27" spans="1:17" ht="14.25" thickBot="1" x14ac:dyDescent="0.45">
      <c r="A27" s="4" t="s">
        <v>50</v>
      </c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</row>
    <row r="28" spans="1:17" x14ac:dyDescent="0.4">
      <c r="A28" s="30"/>
      <c r="B28" s="19"/>
      <c r="C28" s="31">
        <v>30</v>
      </c>
      <c r="D28" s="31">
        <v>35</v>
      </c>
      <c r="E28" s="31">
        <v>40</v>
      </c>
      <c r="F28" s="31">
        <v>45</v>
      </c>
      <c r="G28" s="31">
        <v>50</v>
      </c>
      <c r="H28" s="31">
        <v>55</v>
      </c>
      <c r="I28" s="31">
        <v>60</v>
      </c>
      <c r="J28" s="31">
        <v>65</v>
      </c>
      <c r="K28" s="31">
        <v>70</v>
      </c>
      <c r="L28" s="31">
        <v>75</v>
      </c>
    </row>
    <row r="29" spans="1:17" x14ac:dyDescent="0.4">
      <c r="A29" s="22" t="s">
        <v>51</v>
      </c>
      <c r="B29" s="23"/>
      <c r="C29" s="32">
        <v>0.74159189044847273</v>
      </c>
      <c r="D29" s="32">
        <v>0.79383988042877274</v>
      </c>
      <c r="E29" s="32">
        <v>0.90448188679713581</v>
      </c>
      <c r="F29" s="32">
        <v>0.98086621977057542</v>
      </c>
      <c r="G29" s="32">
        <v>1.0073049519327182</v>
      </c>
      <c r="H29" s="32">
        <v>1.1009693290548759</v>
      </c>
      <c r="I29" s="32">
        <v>1.2060396800969453</v>
      </c>
      <c r="J29" s="32">
        <v>1.1966437939995398</v>
      </c>
      <c r="K29" s="32">
        <v>1.1773166222959428</v>
      </c>
      <c r="L29" s="32">
        <v>1.0161001325912038</v>
      </c>
    </row>
    <row r="30" spans="1:17" x14ac:dyDescent="0.4">
      <c r="A30" s="22" t="s">
        <v>52</v>
      </c>
      <c r="B30" s="23"/>
      <c r="C30" s="33">
        <v>0.84525738531466243</v>
      </c>
      <c r="D30" s="33">
        <v>0.91004138725995787</v>
      </c>
      <c r="E30" s="33">
        <v>1.0076750029972807</v>
      </c>
      <c r="F30" s="33">
        <v>1.0473125427525478</v>
      </c>
      <c r="G30" s="33">
        <v>1.0547025668260583</v>
      </c>
      <c r="H30" s="33">
        <v>1.0570696513140234</v>
      </c>
      <c r="I30" s="33">
        <v>1.0862973641423417</v>
      </c>
      <c r="J30" s="33">
        <v>1.0511614545185943</v>
      </c>
      <c r="K30" s="33">
        <v>1.0246393530566911</v>
      </c>
      <c r="L30" s="33">
        <v>0.94434425727428151</v>
      </c>
    </row>
    <row r="31" spans="1:17" ht="14.25" thickBot="1" x14ac:dyDescent="0.45">
      <c r="A31" s="34" t="s">
        <v>53</v>
      </c>
      <c r="B31" s="27"/>
      <c r="C31" s="28">
        <v>0.77259523210692804</v>
      </c>
      <c r="D31" s="28">
        <v>0.83694242348876813</v>
      </c>
      <c r="E31" s="28">
        <v>0.8780954309205613</v>
      </c>
      <c r="F31" s="28">
        <v>0.94970867434606332</v>
      </c>
      <c r="G31" s="28">
        <v>0.98471797362566982</v>
      </c>
      <c r="H31" s="28">
        <v>1.0938460806530181</v>
      </c>
      <c r="I31" s="28">
        <v>1.1422499983308942</v>
      </c>
      <c r="J31" s="28">
        <v>1.1793931187113906</v>
      </c>
      <c r="K31" s="28">
        <v>1.1107106103557052</v>
      </c>
      <c r="L31" s="28">
        <v>1.1502737988572274</v>
      </c>
    </row>
    <row r="32" spans="1:17" x14ac:dyDescent="0.4">
      <c r="C32" s="35"/>
    </row>
    <row r="33" spans="1:26" x14ac:dyDescent="0.4">
      <c r="A33" s="24" t="s">
        <v>54</v>
      </c>
      <c r="B33" s="36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</row>
    <row r="34" spans="1:26" x14ac:dyDescent="0.4">
      <c r="B34" s="10" t="s">
        <v>30</v>
      </c>
      <c r="C34" s="10" t="s">
        <v>31</v>
      </c>
      <c r="D34" s="10" t="s">
        <v>32</v>
      </c>
      <c r="E34" s="10" t="s">
        <v>33</v>
      </c>
      <c r="M34" s="37"/>
    </row>
    <row r="35" spans="1:26" x14ac:dyDescent="0.4">
      <c r="A35" s="38" t="s">
        <v>55</v>
      </c>
      <c r="B35" s="39">
        <v>277</v>
      </c>
      <c r="C35" s="39">
        <v>255</v>
      </c>
      <c r="D35" s="39">
        <v>246</v>
      </c>
      <c r="E35" s="39">
        <v>225</v>
      </c>
    </row>
    <row r="36" spans="1:26" x14ac:dyDescent="0.4">
      <c r="A36" s="38" t="s">
        <v>56</v>
      </c>
      <c r="B36" s="39">
        <v>2015</v>
      </c>
      <c r="C36" s="39">
        <v>1934</v>
      </c>
      <c r="D36" s="39">
        <v>1829</v>
      </c>
      <c r="E36" s="39">
        <v>1631</v>
      </c>
    </row>
    <row r="37" spans="1:26" x14ac:dyDescent="0.4">
      <c r="A37" s="38" t="s">
        <v>57</v>
      </c>
      <c r="B37" s="39">
        <v>92.048820000000006</v>
      </c>
      <c r="C37" s="39">
        <v>104.93380000000001</v>
      </c>
      <c r="D37" s="39">
        <v>122.66889999999999</v>
      </c>
      <c r="E37" s="39">
        <v>81.636709999999994</v>
      </c>
    </row>
    <row r="38" spans="1:26" x14ac:dyDescent="0.4">
      <c r="D38" s="35"/>
    </row>
    <row r="39" spans="1:26" x14ac:dyDescent="0.4">
      <c r="A39" s="40" t="s">
        <v>58</v>
      </c>
      <c r="D39" s="35"/>
    </row>
    <row r="40" spans="1:26" x14ac:dyDescent="0.4">
      <c r="B40" s="10" t="s">
        <v>30</v>
      </c>
      <c r="C40" s="10" t="s">
        <v>31</v>
      </c>
      <c r="D40" s="10" t="s">
        <v>32</v>
      </c>
      <c r="E40" s="10" t="s">
        <v>33</v>
      </c>
    </row>
    <row r="41" spans="1:26" x14ac:dyDescent="0.4">
      <c r="A41" s="38" t="s">
        <v>55</v>
      </c>
      <c r="B41" s="41">
        <f>B35/I29/J23</f>
        <v>251.56590582069151</v>
      </c>
      <c r="C41" s="41">
        <f>C35/J29/I23</f>
        <v>237.46597383754977</v>
      </c>
      <c r="D41" s="41">
        <f>D35/K29/H23</f>
        <v>235.5225437220254</v>
      </c>
      <c r="E41" s="41">
        <f>E35/L29/G23</f>
        <v>238.57277551347627</v>
      </c>
    </row>
    <row r="42" spans="1:26" x14ac:dyDescent="0.4">
      <c r="A42" s="38" t="s">
        <v>56</v>
      </c>
      <c r="B42" s="41">
        <f>B36/I30/J24</f>
        <v>1927.3316767382394</v>
      </c>
      <c r="C42" s="41">
        <f>C36/J30/I24</f>
        <v>1956.1129141775186</v>
      </c>
      <c r="D42" s="41">
        <f>D36/K30/H24</f>
        <v>1922.5685326002597</v>
      </c>
      <c r="E42" s="41">
        <f>E36/L30/G24</f>
        <v>1895.1754568952254</v>
      </c>
    </row>
    <row r="43" spans="1:26" x14ac:dyDescent="0.4">
      <c r="A43" s="38" t="s">
        <v>57</v>
      </c>
      <c r="B43" s="41">
        <f>B37/I31/J25</f>
        <v>90.13595021024058</v>
      </c>
      <c r="C43" s="41">
        <f>C37/J31/I25</f>
        <v>102.65046517681665</v>
      </c>
      <c r="D43" s="41">
        <f>D37/K31/H25</f>
        <v>122.54629241401028</v>
      </c>
      <c r="E43" s="41">
        <f>E37/L31/G25</f>
        <v>76.285206861655539</v>
      </c>
    </row>
    <row r="46" spans="1:26" x14ac:dyDescent="0.4">
      <c r="A46" s="38" t="s">
        <v>59</v>
      </c>
      <c r="B46" s="4" t="s">
        <v>60</v>
      </c>
      <c r="I46" s="4"/>
      <c r="J46" s="4"/>
    </row>
    <row r="47" spans="1:26" x14ac:dyDescent="0.4">
      <c r="H47" s="42"/>
      <c r="J47" s="4" t="s">
        <v>61</v>
      </c>
      <c r="O47" s="42"/>
      <c r="Q47" s="4" t="s">
        <v>62</v>
      </c>
      <c r="V47" s="42"/>
      <c r="X47" s="4" t="s">
        <v>63</v>
      </c>
    </row>
    <row r="48" spans="1:26" x14ac:dyDescent="0.4">
      <c r="A48" s="43"/>
      <c r="B48" s="10" t="s">
        <v>43</v>
      </c>
      <c r="C48" s="10" t="s">
        <v>30</v>
      </c>
      <c r="D48" s="10" t="s">
        <v>31</v>
      </c>
      <c r="E48" s="10" t="s">
        <v>32</v>
      </c>
      <c r="F48" s="10" t="s">
        <v>33</v>
      </c>
      <c r="G48" s="4"/>
      <c r="H48" s="4"/>
      <c r="I48" s="10" t="s">
        <v>30</v>
      </c>
      <c r="J48" s="10" t="s">
        <v>31</v>
      </c>
      <c r="K48" s="10" t="s">
        <v>32</v>
      </c>
      <c r="L48" s="10" t="s">
        <v>33</v>
      </c>
      <c r="O48" s="4"/>
      <c r="P48" s="10" t="s">
        <v>30</v>
      </c>
      <c r="Q48" s="10" t="s">
        <v>31</v>
      </c>
      <c r="R48" s="10" t="s">
        <v>32</v>
      </c>
      <c r="S48" s="10" t="s">
        <v>33</v>
      </c>
      <c r="V48" s="4"/>
      <c r="W48" s="10" t="s">
        <v>30</v>
      </c>
      <c r="X48" s="10" t="s">
        <v>31</v>
      </c>
      <c r="Y48" s="10" t="s">
        <v>32</v>
      </c>
      <c r="Z48" s="10" t="s">
        <v>33</v>
      </c>
    </row>
    <row r="49" spans="1:27" x14ac:dyDescent="0.4">
      <c r="A49" s="44"/>
      <c r="B49" s="45">
        <v>2015</v>
      </c>
      <c r="C49" s="42">
        <f>B3/B13*B41*J23/10/100*1.33/1000*I29</f>
        <v>5.5177557299433051</v>
      </c>
      <c r="D49" s="4">
        <f>C3/C13*I23*C41/10/100*1.33/1000*J29</f>
        <v>3.7482896634252909</v>
      </c>
      <c r="E49" s="4">
        <f>D3/D13*H23*K29*D41/10/100*1.33/1000</f>
        <v>2.4631601198126081</v>
      </c>
      <c r="F49" s="4">
        <f>E3/E13*G23*E41/10/100*1.33/1000*L29</f>
        <v>3.5955666668113335</v>
      </c>
      <c r="H49" s="45">
        <v>2015</v>
      </c>
      <c r="O49" s="45">
        <v>2015</v>
      </c>
      <c r="V49" s="45">
        <v>2015</v>
      </c>
    </row>
    <row r="50" spans="1:27" x14ac:dyDescent="0.4">
      <c r="A50" s="46" t="s">
        <v>64</v>
      </c>
      <c r="B50" s="47">
        <v>2020</v>
      </c>
      <c r="C50" s="4">
        <f>I50+P50+W50</f>
        <v>0.44910788689154602</v>
      </c>
      <c r="D50" s="4">
        <f>J50+Q50+X50</f>
        <v>1.977036605842728</v>
      </c>
      <c r="E50" s="4">
        <f>K50+R50+Y50</f>
        <v>1.3362814937535594</v>
      </c>
      <c r="F50" s="4">
        <f>L50+S50+Z50</f>
        <v>0.84657600368820307</v>
      </c>
      <c r="G50" s="4">
        <f>SUM(C50:F50)</f>
        <v>4.6090019901760364</v>
      </c>
      <c r="H50" s="47">
        <v>2020</v>
      </c>
      <c r="I50" s="4">
        <f>(B4-B$3)/B$3*C$49</f>
        <v>0.40427671739961329</v>
      </c>
      <c r="J50" s="4">
        <f>(C4-C$3)/C$3*D$49</f>
        <v>1.700551372601818</v>
      </c>
      <c r="K50" s="4">
        <f>(D4-D$3)/D$3*E$49</f>
        <v>1.0608926172263597</v>
      </c>
      <c r="L50" s="4">
        <f>(E4-E$3)/E$3*F$49</f>
        <v>0.82326776876535512</v>
      </c>
      <c r="M50" s="4">
        <f>SUM(I50:L50)</f>
        <v>3.9889884759931462</v>
      </c>
      <c r="O50" s="47">
        <v>2020</v>
      </c>
      <c r="P50" s="4">
        <f>-(B14-B$13)/B$13*$C$49</f>
        <v>0.18808227455067814</v>
      </c>
      <c r="Q50" s="4">
        <f>-(C14-C$13)/C$13*$C$49</f>
        <v>0.18046647856658873</v>
      </c>
      <c r="R50" s="4">
        <f>-(D14-D$13)/D$13*$C$49</f>
        <v>0.2119518624813034</v>
      </c>
      <c r="S50" s="4">
        <f>-(E14-E$13)/E$13*$C$49</f>
        <v>0.26698422653499515</v>
      </c>
      <c r="T50" s="4">
        <f>SUM(P50:S50)</f>
        <v>0.84748484213356545</v>
      </c>
      <c r="V50" s="47">
        <v>2020</v>
      </c>
      <c r="W50" s="4">
        <f>($K23-$J$23)/$J$23*$C$49</f>
        <v>-0.14325110505874541</v>
      </c>
      <c r="X50" s="4">
        <f>($J23-I23)/I23*$C$49</f>
        <v>9.6018754674321194E-2</v>
      </c>
      <c r="Y50" s="4">
        <f>($I23-$H23)/$H23*$C$49</f>
        <v>6.3437014045896148E-2</v>
      </c>
      <c r="Z50" s="4">
        <f>($H23-$G23)/$G23*$C$49</f>
        <v>-0.24367599161214717</v>
      </c>
      <c r="AA50" s="4">
        <f>SUM(W50:Z50)</f>
        <v>-0.22747132795067526</v>
      </c>
    </row>
    <row r="51" spans="1:27" x14ac:dyDescent="0.4">
      <c r="A51" s="48"/>
      <c r="B51" s="47">
        <v>2025</v>
      </c>
      <c r="C51" s="4">
        <f>I51+P51+W51</f>
        <v>3.1976990546829538</v>
      </c>
      <c r="D51" s="4">
        <f t="shared" ref="D51:F56" si="0">J51+Q51+X51</f>
        <v>2.3712700483777844</v>
      </c>
      <c r="E51" s="4">
        <f t="shared" si="0"/>
        <v>3.2224424530126852</v>
      </c>
      <c r="F51" s="4">
        <f t="shared" si="0"/>
        <v>2.5460447306541694</v>
      </c>
      <c r="G51" s="4">
        <f t="shared" ref="G51:G56" si="1">SUM(C51:F51)</f>
        <v>11.337456286727594</v>
      </c>
      <c r="H51" s="47">
        <v>2025</v>
      </c>
      <c r="I51" s="4">
        <f>(B5-B$3)/B$3*C$49</f>
        <v>2.9015518127525466</v>
      </c>
      <c r="J51" s="4">
        <f>(C5-C$3)/C$3*D$49</f>
        <v>2.0756861690930326</v>
      </c>
      <c r="K51" s="4">
        <f>(D5-D$3)/D$3*E$49</f>
        <v>2.6597666863414076</v>
      </c>
      <c r="L51" s="4">
        <f>(E5-E$3)/E$3*F$49</f>
        <v>2.2300665654513314</v>
      </c>
      <c r="M51" s="4">
        <f t="shared" ref="M51:M56" si="2">SUM(I51:L51)</f>
        <v>9.8670712336383186</v>
      </c>
      <c r="O51" s="47">
        <v>2025</v>
      </c>
      <c r="P51" s="4">
        <f>-(B15-B$13)/B$13*$C$49</f>
        <v>0.35985321736323039</v>
      </c>
      <c r="Q51" s="4">
        <f>-(C15-C$13)/C$13*$C$49</f>
        <v>0.34530905345237101</v>
      </c>
      <c r="R51" s="4">
        <f>-(D15-D$13)/D$13*$C$49</f>
        <v>0.40211608117999142</v>
      </c>
      <c r="S51" s="4">
        <f>-(E15-E$13)/E$13*$C$49</f>
        <v>0.4990186581059608</v>
      </c>
      <c r="T51" s="4">
        <f t="shared" ref="T51:T56" si="3">SUM(P51:S51)</f>
        <v>1.6062970101015535</v>
      </c>
      <c r="V51" s="47">
        <v>2025</v>
      </c>
      <c r="W51" s="4">
        <f>($L23-$J$23)/$J$23*$C$49</f>
        <v>-6.3705975432823109E-2</v>
      </c>
      <c r="X51" s="4">
        <f>($K23-I23)/I23*$C$49</f>
        <v>-4.9725174167618832E-2</v>
      </c>
      <c r="Y51" s="4">
        <f>($J23-$H23)/$H23*$C$49</f>
        <v>0.16055968549128594</v>
      </c>
      <c r="Z51" s="4">
        <f>($I23-$G$23)/$G$23*$C$49</f>
        <v>-0.18304049290312263</v>
      </c>
      <c r="AA51" s="4">
        <f t="shared" ref="AA51:AA52" si="4">SUM(W51:Z51)</f>
        <v>-0.13591195701227865</v>
      </c>
    </row>
    <row r="52" spans="1:27" x14ac:dyDescent="0.4">
      <c r="A52" s="48"/>
      <c r="B52" s="49">
        <v>2030</v>
      </c>
      <c r="C52" s="4">
        <f t="shared" ref="C52:C57" si="5">I52+P52+W52</f>
        <v>5.645833287650559</v>
      </c>
      <c r="D52" s="4">
        <f t="shared" si="0"/>
        <v>5.0342208052720459</v>
      </c>
      <c r="E52" s="4">
        <f t="shared" si="0"/>
        <v>3.584548977544356</v>
      </c>
      <c r="F52" s="4">
        <f t="shared" si="0"/>
        <v>5.1676841532537212</v>
      </c>
      <c r="G52" s="4">
        <f t="shared" si="1"/>
        <v>19.432287223720682</v>
      </c>
      <c r="H52" s="49">
        <v>2030</v>
      </c>
      <c r="I52" s="4">
        <f>(B6-B$3)/B$3*C$49</f>
        <v>5.0655979338773989</v>
      </c>
      <c r="J52" s="4">
        <f>(C6-C$3)/C$3*D$49</f>
        <v>4.5065928138585027</v>
      </c>
      <c r="K52" s="4">
        <f>(D6-D$3)/D$3*E$49</f>
        <v>2.9978086523910172</v>
      </c>
      <c r="L52" s="4">
        <f>(E6-E$3)/E$3*F$49</f>
        <v>4.5555443868608885</v>
      </c>
      <c r="M52" s="4">
        <f t="shared" si="2"/>
        <v>17.125543786987809</v>
      </c>
      <c r="O52" s="49">
        <v>2030</v>
      </c>
      <c r="P52" s="4">
        <f>-(B16-B$13)/B$13*$C$49</f>
        <v>0.51730564709022397</v>
      </c>
      <c r="Q52" s="4">
        <f>-(C16-C$13)/C$13*$C$49</f>
        <v>0.49642380934918717</v>
      </c>
      <c r="R52" s="4">
        <f>-(D16-D$13)/D$13*$C$49</f>
        <v>0.57360016998284735</v>
      </c>
      <c r="S52" s="4">
        <f>-(E16-E$13)/E$13*$C$49</f>
        <v>0.70234673445849638</v>
      </c>
      <c r="T52" s="4">
        <f t="shared" si="3"/>
        <v>2.2896763608807547</v>
      </c>
      <c r="V52" s="49">
        <v>2030</v>
      </c>
      <c r="W52" s="4">
        <f>($M23-$J$23)/$J$23*$C$49</f>
        <v>6.2929706682936529E-2</v>
      </c>
      <c r="X52" s="4">
        <f>($L23-$I$23)/$I$23*$C$49</f>
        <v>3.1204182064356378E-2</v>
      </c>
      <c r="Y52" s="4">
        <f>($K23-$H$23)/$H$23*$C$49</f>
        <v>1.3140155170491543E-2</v>
      </c>
      <c r="Z52" s="4">
        <f>($J23-$G$23)/$G$23*$C$49</f>
        <v>-9.0206968065663445E-2</v>
      </c>
      <c r="AA52" s="4">
        <f t="shared" si="4"/>
        <v>1.7067075852121E-2</v>
      </c>
    </row>
    <row r="53" spans="1:27" x14ac:dyDescent="0.4">
      <c r="A53" s="48"/>
      <c r="B53" s="49">
        <v>2035</v>
      </c>
      <c r="C53" s="4">
        <f t="shared" si="5"/>
        <v>6.8155440310662971</v>
      </c>
      <c r="D53" s="4">
        <f t="shared" si="0"/>
        <v>7.3518827922909731</v>
      </c>
      <c r="E53" s="4">
        <f t="shared" si="0"/>
        <v>6.078864972355845</v>
      </c>
      <c r="F53" s="4">
        <f t="shared" si="0"/>
        <v>7.1409409490603464</v>
      </c>
      <c r="G53" s="4">
        <f t="shared" si="1"/>
        <v>27.387232744773463</v>
      </c>
      <c r="H53" s="49">
        <v>2035</v>
      </c>
      <c r="I53" s="4">
        <f>(B7-B$3)/B$3*C$49</f>
        <v>5.6482283360857606</v>
      </c>
      <c r="J53" s="4">
        <f>(C7-C$3)/C$3*D$49</f>
        <v>6.5564270567377418</v>
      </c>
      <c r="K53" s="4">
        <f>(D7-D$3)/D$3*E$49</f>
        <v>5.2549169605969395</v>
      </c>
      <c r="L53" s="4">
        <f>(E7-E$3)/E$3*F$49</f>
        <v>6.4902468672549372</v>
      </c>
      <c r="M53" s="4">
        <f t="shared" si="2"/>
        <v>23.94981922067538</v>
      </c>
      <c r="O53" s="49">
        <v>2035</v>
      </c>
      <c r="P53" s="4">
        <f>-(B17-B$13)/B$13*$C$49</f>
        <v>0.66212061521015064</v>
      </c>
      <c r="Q53" s="4">
        <f>-(C17-C$13)/C$13*$C$49</f>
        <v>0.63541218547449874</v>
      </c>
      <c r="R53" s="4">
        <f>-(D17-D$13)/D$13*$C$49</f>
        <v>0.72894806469395457</v>
      </c>
      <c r="S53" s="4">
        <f>-(E17-E$13)/E$13*$C$49</f>
        <v>0.88181021583503783</v>
      </c>
      <c r="T53" s="4">
        <f t="shared" si="3"/>
        <v>2.9082910812136413</v>
      </c>
      <c r="V53" s="49">
        <v>2035</v>
      </c>
      <c r="W53" s="4">
        <f>($N23-$J$23)/$J$23*$C$49</f>
        <v>0.50519507977038636</v>
      </c>
      <c r="X53" s="4">
        <f>($M23-$I$23)/$I$23*$C$49</f>
        <v>0.16004355007873289</v>
      </c>
      <c r="Y53" s="4">
        <f>($L23-$H$23)/$H$23*$C$49</f>
        <v>9.4999947064950491E-2</v>
      </c>
      <c r="Z53" s="4">
        <f>($K23-$G$23)/$G$23*$C$49</f>
        <v>-0.23111613402962802</v>
      </c>
      <c r="AA53" s="4">
        <f>SUM(W53:Z53)</f>
        <v>0.52912244288444177</v>
      </c>
    </row>
    <row r="54" spans="1:27" x14ac:dyDescent="0.4">
      <c r="A54" s="48"/>
      <c r="B54" s="49">
        <v>2040</v>
      </c>
      <c r="C54" s="4">
        <f t="shared" si="5"/>
        <v>6.3502850263472954</v>
      </c>
      <c r="D54" s="4">
        <f t="shared" si="0"/>
        <v>8.4392465258005078</v>
      </c>
      <c r="E54" s="4">
        <f t="shared" si="0"/>
        <v>8.2383927600484412</v>
      </c>
      <c r="F54" s="4">
        <f t="shared" si="0"/>
        <v>10.48931910492295</v>
      </c>
      <c r="G54" s="4">
        <f t="shared" si="1"/>
        <v>33.517243417119197</v>
      </c>
      <c r="H54" s="49">
        <v>2040</v>
      </c>
      <c r="I54" s="4">
        <f>(B8-B$3)/B$3*C$49</f>
        <v>4.5085783175189595</v>
      </c>
      <c r="J54" s="4">
        <f>(C8-C$3)/C$3*D$49</f>
        <v>7.0656053224430542</v>
      </c>
      <c r="K54" s="4">
        <f>(D8-D$3)/D$3*E$49</f>
        <v>7.1428098272988452</v>
      </c>
      <c r="L54" s="4">
        <f>(E8-E$3)/E$3*F$49</f>
        <v>9.6009688339693753</v>
      </c>
      <c r="M54" s="4">
        <f t="shared" si="2"/>
        <v>28.317962301230235</v>
      </c>
      <c r="O54" s="49">
        <v>2040</v>
      </c>
      <c r="P54" s="4">
        <f>-(B18-B$13)/B$13*$C$49</f>
        <v>0.79572608489631924</v>
      </c>
      <c r="Q54" s="4">
        <f>-(C18-C$13)/C$13*$C$49</f>
        <v>0.76363607680028245</v>
      </c>
      <c r="R54" s="4">
        <f>-(D18-D$13)/D$13*$C$49</f>
        <v>0.87026236601680307</v>
      </c>
      <c r="S54" s="4">
        <f>-(E18-E$13)/E$13*$C$49</f>
        <v>1.0412217180225849</v>
      </c>
      <c r="T54" s="4">
        <f t="shared" si="3"/>
        <v>3.4708462457359897</v>
      </c>
      <c r="V54" s="49">
        <v>2040</v>
      </c>
      <c r="W54" s="4">
        <f>($O23-$J$23)/$J$23*$C$49</f>
        <v>1.0459806239320164</v>
      </c>
      <c r="X54" s="4">
        <f>($N23-$I$23)/$I$23*$C$49</f>
        <v>0.61000512655717032</v>
      </c>
      <c r="Y54" s="4">
        <f>($M23-$H$23)/$H$23*$C$49</f>
        <v>0.22532056673279158</v>
      </c>
      <c r="Z54" s="4">
        <f>($L23-$G$23)/$G$23*$C$49</f>
        <v>-0.15287144706900987</v>
      </c>
      <c r="AA54" s="4">
        <f t="shared" ref="AA54:AA56" si="6">SUM(W54:Z54)</f>
        <v>1.7284348701529684</v>
      </c>
    </row>
    <row r="55" spans="1:27" x14ac:dyDescent="0.4">
      <c r="A55" s="48"/>
      <c r="B55" s="49">
        <v>2045</v>
      </c>
      <c r="C55" s="4">
        <f t="shared" si="5"/>
        <v>8.869293343872668</v>
      </c>
      <c r="D55" s="4">
        <f t="shared" si="0"/>
        <v>7.981045987412946</v>
      </c>
      <c r="E55" s="4">
        <f t="shared" si="0"/>
        <v>9.2779935199521706</v>
      </c>
      <c r="F55" s="4">
        <f t="shared" si="0"/>
        <v>14.486557321297065</v>
      </c>
      <c r="G55" s="4">
        <f t="shared" si="1"/>
        <v>40.614890172534849</v>
      </c>
      <c r="H55" s="49">
        <v>2045</v>
      </c>
      <c r="I55" s="4">
        <f>(B9-B$3)/B$3*C$49</f>
        <v>5.4225596026163636</v>
      </c>
      <c r="J55" s="4">
        <f>(C9-C$3)/C$3*D$49</f>
        <v>5.938583671581152</v>
      </c>
      <c r="K55" s="4">
        <f>(D9-D$3)/D$3*E$49</f>
        <v>7.5982421325453773</v>
      </c>
      <c r="L55" s="4">
        <f>(E9-E$3)/E$3*F$49</f>
        <v>13.331238960824779</v>
      </c>
      <c r="M55" s="4">
        <f t="shared" si="2"/>
        <v>32.290624367567673</v>
      </c>
      <c r="O55" s="49">
        <v>2045</v>
      </c>
      <c r="P55" s="4">
        <f>-(B19-B$13)/B$13*$C$49</f>
        <v>0.91934283759074009</v>
      </c>
      <c r="Q55" s="4">
        <f>-(C19-C$13)/C$13*$C$49</f>
        <v>0.8822610156763746</v>
      </c>
      <c r="R55" s="4">
        <f>-(D19-D$13)/D$13*$C$49</f>
        <v>0.99929608680255511</v>
      </c>
      <c r="S55" s="4">
        <f>-(E19-E$13)/E$13*$C$49</f>
        <v>1.1836244274634811</v>
      </c>
      <c r="T55" s="4">
        <f t="shared" si="3"/>
        <v>3.984524367533151</v>
      </c>
      <c r="V55" s="49">
        <v>2045</v>
      </c>
      <c r="W55" s="4">
        <f>($P23-$J$23)/$J$23*$C$49</f>
        <v>2.5273909036655646</v>
      </c>
      <c r="X55" s="4">
        <f>($O23-$I$23)/$I$23*$C$49</f>
        <v>1.160201300155419</v>
      </c>
      <c r="Y55" s="4">
        <f>($N23-$H$23)/$H$23*$C$49</f>
        <v>0.68045530060423831</v>
      </c>
      <c r="Z55" s="4">
        <f>($M23-$G$23)/$G$23*$C$49</f>
        <v>-2.830606699119621E-2</v>
      </c>
      <c r="AA55" s="4">
        <f t="shared" si="6"/>
        <v>4.339741437434026</v>
      </c>
    </row>
    <row r="56" spans="1:27" x14ac:dyDescent="0.4">
      <c r="A56" s="50"/>
      <c r="B56" s="49">
        <v>2050</v>
      </c>
      <c r="C56" s="4">
        <f t="shared" si="5"/>
        <v>12.697390675670912</v>
      </c>
      <c r="D56" s="4">
        <f t="shared" si="0"/>
        <v>10.470808402790276</v>
      </c>
      <c r="E56" s="4">
        <f t="shared" si="0"/>
        <v>8.8963428504476951</v>
      </c>
      <c r="F56" s="4">
        <f t="shared" si="0"/>
        <v>17.986507418523438</v>
      </c>
      <c r="G56" s="4">
        <f t="shared" si="1"/>
        <v>50.051049347432318</v>
      </c>
      <c r="H56" s="49">
        <v>2050</v>
      </c>
      <c r="I56" s="4">
        <f>(B10-B$3)/B$3*C$49</f>
        <v>8.7733627280511062</v>
      </c>
      <c r="J56" s="4">
        <f>(C10-C$3)/C$3*D$49</f>
        <v>6.8111273142096405</v>
      </c>
      <c r="K56" s="4">
        <f>(D10-D$3)/D$3*E$49</f>
        <v>6.5418434081013723</v>
      </c>
      <c r="L56" s="4">
        <f>(E10-E$3)/E$3*F$49</f>
        <v>16.268301540616029</v>
      </c>
      <c r="M56" s="4">
        <f t="shared" si="2"/>
        <v>38.394634990978147</v>
      </c>
      <c r="O56" s="49">
        <v>2050</v>
      </c>
      <c r="P56" s="4">
        <f>-(B20-B$13)/B$13*$C$49</f>
        <v>1.034020737155297</v>
      </c>
      <c r="Q56" s="4">
        <f>-(C20-C$13)/C$13*$C$49</f>
        <v>0.99229033737934691</v>
      </c>
      <c r="R56" s="4">
        <f>-(D20-D$13)/D$13*$C$49</f>
        <v>1.1175224249156095</v>
      </c>
      <c r="S56" s="4">
        <f>-(E20-E$13)/E$13*$C$49</f>
        <v>1.3114769423348336</v>
      </c>
      <c r="T56" s="4">
        <f t="shared" si="3"/>
        <v>4.4553104417850875</v>
      </c>
      <c r="V56" s="49">
        <v>2050</v>
      </c>
      <c r="W56" s="4">
        <f>($Q23-$J$23)/$J$23*$C$49</f>
        <v>2.8900072104645087</v>
      </c>
      <c r="X56" s="4">
        <f>($P23-$I$23)/$I$23*$C$49</f>
        <v>2.6673907512012889</v>
      </c>
      <c r="Y56" s="4">
        <f>($O23-$H$23)/$H$23*$C$49</f>
        <v>1.2369770174307135</v>
      </c>
      <c r="Z56" s="4">
        <f>($N23-$G$23)/$G$23*$C$49</f>
        <v>0.40672893557257361</v>
      </c>
      <c r="AA56" s="4">
        <f t="shared" si="6"/>
        <v>7.2011039146690843</v>
      </c>
    </row>
    <row r="57" spans="1:27" x14ac:dyDescent="0.4">
      <c r="A57" s="50"/>
      <c r="B57" s="49"/>
      <c r="H57" s="49"/>
      <c r="O57" s="49"/>
      <c r="V57" s="49"/>
    </row>
    <row r="58" spans="1:27" x14ac:dyDescent="0.4">
      <c r="A58" s="51"/>
      <c r="B58" s="52">
        <v>2010</v>
      </c>
      <c r="C58" s="42">
        <f>B3/B13*J24*I$30/10/100*0.1229/1000*B$42</f>
        <v>3.7090099104481817</v>
      </c>
      <c r="D58" s="42">
        <f>C3/C13*I24*J$30/10/100*0.1229/1000*C$42</f>
        <v>2.6269371148283311</v>
      </c>
      <c r="E58" s="42">
        <f>D3/D13*H24*K$30/10/100*0.1229/1000*D$42</f>
        <v>1.6922771278439064</v>
      </c>
      <c r="F58" s="42">
        <f>E3/E13*G24*L$30/10/100*0.1229/1000*E$42</f>
        <v>2.408457740369808</v>
      </c>
      <c r="H58" s="52">
        <v>2010</v>
      </c>
      <c r="O58" s="52">
        <v>2010</v>
      </c>
      <c r="V58" s="52">
        <v>2010</v>
      </c>
    </row>
    <row r="59" spans="1:27" x14ac:dyDescent="0.4">
      <c r="A59" s="53" t="s">
        <v>65</v>
      </c>
      <c r="B59" s="47">
        <v>2020</v>
      </c>
      <c r="C59" s="4">
        <f>I59+P59+W59</f>
        <v>0.41368654589841464</v>
      </c>
      <c r="D59" s="4">
        <f>J59+Q59+X59</f>
        <v>1.8650846592849748</v>
      </c>
      <c r="E59" s="4">
        <f>K59+R59+Y59</f>
        <v>1.7620477496581852</v>
      </c>
      <c r="F59" s="4">
        <f>L59+S59+Z59</f>
        <v>1.0739742326014727</v>
      </c>
      <c r="G59" s="4">
        <f>SUM(C59:F59)</f>
        <v>5.1147931874430475</v>
      </c>
      <c r="H59" s="47">
        <v>2020</v>
      </c>
      <c r="I59" s="4">
        <f>(B4-B$3)/B$3*$C$58</f>
        <v>0.27175294173706227</v>
      </c>
      <c r="J59" s="4">
        <f>(C4-C$3)/C$3*$C$58</f>
        <v>1.6827306479944133</v>
      </c>
      <c r="K59" s="4">
        <f>(D4-D$3)/D$3*$C$58</f>
        <v>1.5974849542112728</v>
      </c>
      <c r="L59" s="4">
        <f>(E4-E$3)/E$3*$C$58</f>
        <v>0.8492425801719915</v>
      </c>
      <c r="M59" s="4">
        <f>SUM(I59:L59)</f>
        <v>4.4012111241147398</v>
      </c>
      <c r="O59" s="47">
        <v>2020</v>
      </c>
      <c r="P59" s="4">
        <f>-(B14-B$13)/B$13*$C$58</f>
        <v>0.12642803604052782</v>
      </c>
      <c r="Q59" s="4">
        <f>-(C14-C$13)/C$13*$C$58</f>
        <v>0.12130873316387994</v>
      </c>
      <c r="R59" s="4">
        <f>-(D14-D$13)/D$13*$C$58</f>
        <v>0.14247306277350955</v>
      </c>
      <c r="S59" s="4">
        <f>-(E14-E$13)/E$13*$C$58</f>
        <v>0.17946556364897548</v>
      </c>
      <c r="T59" s="4">
        <f>SUM(P59:S59)</f>
        <v>0.56967539562689273</v>
      </c>
      <c r="V59" s="47">
        <v>2020</v>
      </c>
      <c r="W59" s="4">
        <f>($K24-$J$24)/$J$24*$C$58</f>
        <v>1.5505568120824521E-2</v>
      </c>
      <c r="X59" s="4">
        <f>($J24-I24)/I24*$D$58</f>
        <v>6.1045278126681458E-2</v>
      </c>
      <c r="Y59" s="4">
        <f>($I24-$H24)/$H24*$E$58</f>
        <v>2.20897326734028E-2</v>
      </c>
      <c r="Z59" s="4">
        <f>($H24-$G24)/$G24*$F$58</f>
        <v>4.5266088780505656E-2</v>
      </c>
      <c r="AA59" s="4">
        <f>SUM(W59:Z59)</f>
        <v>0.14390666770141441</v>
      </c>
    </row>
    <row r="60" spans="1:27" x14ac:dyDescent="0.4">
      <c r="A60" s="53"/>
      <c r="B60" s="47">
        <v>2025</v>
      </c>
      <c r="C60" s="4">
        <f>I60+P60+W60</f>
        <v>2.1352633916727246</v>
      </c>
      <c r="D60" s="4">
        <f t="shared" ref="D60:F65" si="7">J60+Q60+X60</f>
        <v>2.3583318410746807</v>
      </c>
      <c r="E60" s="4">
        <f t="shared" si="7"/>
        <v>4.337287850411542</v>
      </c>
      <c r="F60" s="4">
        <f t="shared" si="7"/>
        <v>2.713160317290507</v>
      </c>
      <c r="G60" s="4">
        <f t="shared" ref="G60:G65" si="8">SUM(C60:F60)</f>
        <v>11.544043400449455</v>
      </c>
      <c r="H60" s="47">
        <v>2025</v>
      </c>
      <c r="I60" s="4">
        <f>(B5-B$3)/B$3*$C$58</f>
        <v>1.9504097237897589</v>
      </c>
      <c r="J60" s="4">
        <f>(C5-C$3)/C$3*$C$58</f>
        <v>2.0539342642774723</v>
      </c>
      <c r="K60" s="4">
        <f>(D5-D$3)/D$3*$C$58</f>
        <v>4.0050587534969981</v>
      </c>
      <c r="L60" s="4">
        <f>(E5-E$3)/E$3*$C$58</f>
        <v>2.3004270977830101</v>
      </c>
      <c r="M60" s="4">
        <f t="shared" ref="M60:M65" si="9">SUM(I60:L60)</f>
        <v>10.309829839347241</v>
      </c>
      <c r="O60" s="47">
        <v>2025</v>
      </c>
      <c r="P60" s="4">
        <f>-(B15-B$13)/B$13*$C$58</f>
        <v>0.24189167024264036</v>
      </c>
      <c r="Q60" s="4">
        <f>-(C15-C$13)/C$13*$C$58</f>
        <v>0.23211515045365821</v>
      </c>
      <c r="R60" s="4">
        <f>-(D15-D$13)/D$13*$C$58</f>
        <v>0.27030057205205393</v>
      </c>
      <c r="S60" s="4">
        <f>-(E15-E$13)/E$13*$C$58</f>
        <v>0.33543803658604132</v>
      </c>
      <c r="T60" s="4">
        <f t="shared" ref="T60:T65" si="10">SUM(P60:S60)</f>
        <v>1.0797454293343938</v>
      </c>
      <c r="V60" s="47">
        <v>2025</v>
      </c>
      <c r="W60" s="4">
        <f>($L24-$J$24)/$J$24*$C$58</f>
        <v>-5.7038002359674572E-2</v>
      </c>
      <c r="X60" s="4">
        <f>($K24-I24)/I24*$D$58</f>
        <v>7.2282426343550074E-2</v>
      </c>
      <c r="Y60" s="4">
        <f>($J24-$H24)/$H24*$E$58</f>
        <v>6.1928524862489488E-2</v>
      </c>
      <c r="Z60" s="4">
        <f>($I24-$G$24)/$G$24*$F$58</f>
        <v>7.7295182921455513E-2</v>
      </c>
      <c r="AA60" s="4">
        <f t="shared" ref="AA60:AA61" si="11">SUM(W60:Z60)</f>
        <v>0.15446813176782051</v>
      </c>
    </row>
    <row r="61" spans="1:27" x14ac:dyDescent="0.4">
      <c r="A61" s="53"/>
      <c r="B61" s="49">
        <v>2030</v>
      </c>
      <c r="C61" s="4">
        <f t="shared" ref="C61:C65" si="12">I61+P61+W61</f>
        <v>3.7721487730288721</v>
      </c>
      <c r="D61" s="4">
        <f t="shared" si="7"/>
        <v>4.8127691753598363</v>
      </c>
      <c r="E61" s="4">
        <f t="shared" si="7"/>
        <v>4.9689134586755079</v>
      </c>
      <c r="F61" s="4">
        <f t="shared" si="7"/>
        <v>5.3064495846909212</v>
      </c>
      <c r="G61" s="4">
        <f t="shared" si="8"/>
        <v>18.860280991755136</v>
      </c>
      <c r="H61" s="49">
        <v>2030</v>
      </c>
      <c r="I61" s="4">
        <f>(B6-B$3)/B$3*$C$58</f>
        <v>3.4050715288351765</v>
      </c>
      <c r="J61" s="4">
        <f>(C6-C$3)/C$3*$C$58</f>
        <v>4.4593665137611369</v>
      </c>
      <c r="K61" s="4">
        <f>(D6-D$3)/D$3*$C$58</f>
        <v>4.5140800680840405</v>
      </c>
      <c r="L61" s="4">
        <f>(E6-E$3)/E$3*$C$58</f>
        <v>4.6992757593166932</v>
      </c>
      <c r="M61" s="4">
        <f t="shared" si="9"/>
        <v>17.077793869997045</v>
      </c>
      <c r="O61" s="49">
        <v>2030</v>
      </c>
      <c r="P61" s="4">
        <f>-(B16-B$13)/B$13*$C$58</f>
        <v>0.34773046609806424</v>
      </c>
      <c r="Q61" s="4">
        <f>-(C16-C$13)/C$13*$C$58</f>
        <v>0.33369379123955756</v>
      </c>
      <c r="R61" s="4">
        <f>-(D16-D$13)/D$13*$C$58</f>
        <v>0.3855713843140719</v>
      </c>
      <c r="S61" s="4">
        <f>-(E16-E$13)/E$13*$C$58</f>
        <v>0.47211423016441634</v>
      </c>
      <c r="T61" s="4">
        <f t="shared" si="10"/>
        <v>1.53910987181611</v>
      </c>
      <c r="V61" s="49">
        <v>2030</v>
      </c>
      <c r="W61" s="4">
        <f>($M24-$J$24)/$J$24*$C$58</f>
        <v>1.9346778095631786E-2</v>
      </c>
      <c r="X61" s="4">
        <f>($L24-$I$24)/$I$24*$D$58</f>
        <v>1.9708870359141817E-2</v>
      </c>
      <c r="Y61" s="4">
        <f>($K24-$H$24)/$H$24*$E$58</f>
        <v>6.9262006277395635E-2</v>
      </c>
      <c r="Z61" s="4">
        <f>($J24-$G$24)/$G$24*$F$58</f>
        <v>0.13505959520981095</v>
      </c>
      <c r="AA61" s="4">
        <f t="shared" si="11"/>
        <v>0.24337724994198018</v>
      </c>
    </row>
    <row r="62" spans="1:27" x14ac:dyDescent="0.4">
      <c r="A62" s="53"/>
      <c r="B62" s="49">
        <v>2035</v>
      </c>
      <c r="C62" s="4">
        <f t="shared" si="12"/>
        <v>4.5755461672622486</v>
      </c>
      <c r="D62" s="4">
        <f t="shared" si="7"/>
        <v>6.9899071159225379</v>
      </c>
      <c r="E62" s="4">
        <f t="shared" si="7"/>
        <v>8.4377660198334947</v>
      </c>
      <c r="F62" s="4">
        <f t="shared" si="7"/>
        <v>7.433461337719578</v>
      </c>
      <c r="G62" s="4">
        <f t="shared" si="8"/>
        <v>27.436680640737862</v>
      </c>
      <c r="H62" s="49">
        <v>2035</v>
      </c>
      <c r="I62" s="4">
        <f>(B7-B$3)/B$3*$C$58</f>
        <v>3.7967129935328949</v>
      </c>
      <c r="J62" s="4">
        <f>(C7-C$3)/C$3*$C$58</f>
        <v>6.4877197639919215</v>
      </c>
      <c r="K62" s="4">
        <f>(D7-D$3)/D$3*$C$58</f>
        <v>7.9128185490917593</v>
      </c>
      <c r="L62" s="4">
        <f>(E7-E$3)/E$3*$C$58</f>
        <v>6.6950197792472057</v>
      </c>
      <c r="M62" s="4">
        <f t="shared" si="9"/>
        <v>24.892271085863783</v>
      </c>
      <c r="O62" s="49">
        <v>2035</v>
      </c>
      <c r="P62" s="4">
        <f>-(B17-B$13)/B$13*$C$58</f>
        <v>0.44507441864443126</v>
      </c>
      <c r="Q62" s="4">
        <f>-(C17-C$13)/C$13*$C$58</f>
        <v>0.42712113556514214</v>
      </c>
      <c r="R62" s="4">
        <f>-(D17-D$13)/D$13*$C$58</f>
        <v>0.48999552145445918</v>
      </c>
      <c r="S62" s="4">
        <f>-(E17-E$13)/E$13*$C$58</f>
        <v>0.59274875325084597</v>
      </c>
      <c r="T62" s="4">
        <f t="shared" si="10"/>
        <v>1.9549398289148785</v>
      </c>
      <c r="V62" s="49">
        <v>2035</v>
      </c>
      <c r="W62" s="4">
        <f>($N24-$J$24)/$J$24*$C$58</f>
        <v>0.33375875508492236</v>
      </c>
      <c r="X62" s="4">
        <f>($M24-$I$24)/$I$24*$D$58</f>
        <v>7.5066216365474683E-2</v>
      </c>
      <c r="Y62" s="4">
        <f>($L24-$H$24)/$H$24*$E$58</f>
        <v>3.495194928727581E-2</v>
      </c>
      <c r="Z62" s="4">
        <f>($K24-$G$24)/$G$24*$F$58</f>
        <v>0.14569280522152597</v>
      </c>
      <c r="AA62" s="4">
        <f>SUM(W62:Z62)</f>
        <v>0.58946972595919878</v>
      </c>
    </row>
    <row r="63" spans="1:27" x14ac:dyDescent="0.4">
      <c r="A63" s="53"/>
      <c r="B63" s="49">
        <v>2040</v>
      </c>
      <c r="C63" s="4">
        <f t="shared" si="12"/>
        <v>4.0159902856710987</v>
      </c>
      <c r="D63" s="4">
        <f t="shared" si="7"/>
        <v>7.9325802034535569</v>
      </c>
      <c r="E63" s="4">
        <f t="shared" si="7"/>
        <v>11.411659985186558</v>
      </c>
      <c r="F63" s="4">
        <f t="shared" si="7"/>
        <v>10.699736951913438</v>
      </c>
      <c r="G63" s="4">
        <f t="shared" si="8"/>
        <v>34.059967426224652</v>
      </c>
      <c r="H63" s="49">
        <v>2040</v>
      </c>
      <c r="I63" s="4">
        <f>(B8-B$3)/B$3*$C$58</f>
        <v>3.0306455160677137</v>
      </c>
      <c r="J63" s="4">
        <f>(C8-C$3)/C$3*$C$58</f>
        <v>6.9915621569941777</v>
      </c>
      <c r="K63" s="4">
        <f>(D8-D$3)/D$3*$C$58</f>
        <v>10.755594906235164</v>
      </c>
      <c r="L63" s="4">
        <f>(E8-E$3)/E$3*$C$58</f>
        <v>9.9038877192275052</v>
      </c>
      <c r="M63" s="4">
        <f t="shared" si="9"/>
        <v>30.681690298524561</v>
      </c>
      <c r="O63" s="49">
        <v>2040</v>
      </c>
      <c r="P63" s="4">
        <f>-(B18-B$13)/B$13*$C$58</f>
        <v>0.53488339812985963</v>
      </c>
      <c r="Q63" s="4">
        <f>-(C18-C$13)/C$13*$C$58</f>
        <v>0.51331264293882006</v>
      </c>
      <c r="R63" s="4">
        <f>-(D18-D$13)/D$13*$C$58</f>
        <v>0.58498634195239574</v>
      </c>
      <c r="S63" s="4">
        <f>-(E18-E$13)/E$13*$C$58</f>
        <v>0.69990442856362745</v>
      </c>
      <c r="T63" s="4">
        <f t="shared" si="10"/>
        <v>2.3330868115847028</v>
      </c>
      <c r="V63" s="49">
        <v>2040</v>
      </c>
      <c r="W63" s="4">
        <f>($O24-$J$24)/$J$24*$C$58</f>
        <v>0.45046137147352577</v>
      </c>
      <c r="X63" s="4">
        <f>($N24-$I$24)/$I$24*$C$58</f>
        <v>0.42770540352055836</v>
      </c>
      <c r="Y63" s="4">
        <f>($M24-$H$24)/$H$24*$E$58</f>
        <v>7.1078736998998068E-2</v>
      </c>
      <c r="Z63" s="4">
        <f>($L24-$G$24)/$G$24*$F$58</f>
        <v>9.5944804122306701E-2</v>
      </c>
      <c r="AA63" s="4">
        <f t="shared" ref="AA63:AA65" si="13">SUM(W63:Z63)</f>
        <v>1.0451903161153888</v>
      </c>
    </row>
    <row r="64" spans="1:27" x14ac:dyDescent="0.4">
      <c r="A64" s="53"/>
      <c r="B64" s="49">
        <v>2045</v>
      </c>
      <c r="C64" s="4">
        <f t="shared" si="12"/>
        <v>5.2547644057914589</v>
      </c>
      <c r="D64" s="4">
        <f t="shared" si="7"/>
        <v>6.8569050480680813</v>
      </c>
      <c r="E64" s="4">
        <f t="shared" si="7"/>
        <v>12.332886390566561</v>
      </c>
      <c r="F64" s="4">
        <f t="shared" si="7"/>
        <v>14.695804953590084</v>
      </c>
      <c r="G64" s="4">
        <f t="shared" si="8"/>
        <v>39.140360798016189</v>
      </c>
      <c r="H64" s="49">
        <v>2045</v>
      </c>
      <c r="I64" s="4">
        <f>(B9-B$3)/B$3*$C$58</f>
        <v>3.6450195134511145</v>
      </c>
      <c r="J64" s="4">
        <f>(C9-C$3)/C$3*$C$58</f>
        <v>5.8763509946539267</v>
      </c>
      <c r="K64" s="4">
        <f>(D9-D$3)/D$3*$C$58</f>
        <v>11.44138180255198</v>
      </c>
      <c r="L64" s="4">
        <f>(E9-E$3)/E$3*$C$58</f>
        <v>13.751851100594969</v>
      </c>
      <c r="M64" s="4">
        <f t="shared" si="9"/>
        <v>34.714603411251993</v>
      </c>
      <c r="O64" s="49">
        <v>2045</v>
      </c>
      <c r="P64" s="4">
        <f>-(B19-B$13)/B$13*$C$58</f>
        <v>0.61797800819983828</v>
      </c>
      <c r="Q64" s="4">
        <f>-(C19-C$13)/C$13*$C$58</f>
        <v>0.59305177882156357</v>
      </c>
      <c r="R64" s="4">
        <f>-(D19-D$13)/D$13*$C$58</f>
        <v>0.67172221294777146</v>
      </c>
      <c r="S64" s="4">
        <f>-(E19-E$13)/E$13*$C$58</f>
        <v>0.79562687197023019</v>
      </c>
      <c r="T64" s="4">
        <f t="shared" si="10"/>
        <v>2.6783788719394033</v>
      </c>
      <c r="V64" s="49">
        <v>2045</v>
      </c>
      <c r="W64" s="4">
        <f>($P24-$J$24)/$J$24*$C$58</f>
        <v>0.99176688414050596</v>
      </c>
      <c r="X64" s="4">
        <f>($O24-$I$24)/$I$24*$D$58</f>
        <v>0.38750227459259079</v>
      </c>
      <c r="Y64" s="4">
        <f>($N24-$H$24)/$H$24*$E$58</f>
        <v>0.21978237506680806</v>
      </c>
      <c r="Z64" s="4">
        <f>($M24-$G$24)/$G$24*$F$58</f>
        <v>0.14832698102488562</v>
      </c>
      <c r="AA64" s="4">
        <f t="shared" si="13"/>
        <v>1.7473785148247902</v>
      </c>
    </row>
    <row r="65" spans="1:27" x14ac:dyDescent="0.4">
      <c r="A65" s="54"/>
      <c r="B65" s="49"/>
      <c r="C65" s="4">
        <f t="shared" si="12"/>
        <v>8.2008512584560869</v>
      </c>
      <c r="D65" s="4">
        <f t="shared" si="7"/>
        <v>8.1865594621922586</v>
      </c>
      <c r="E65" s="4">
        <f t="shared" si="7"/>
        <v>10.876834936086873</v>
      </c>
      <c r="F65" s="4">
        <f t="shared" si="7"/>
        <v>18.027089693004974</v>
      </c>
      <c r="G65" s="4">
        <f t="shared" si="8"/>
        <v>45.291335349740194</v>
      </c>
      <c r="H65" s="49">
        <v>2050</v>
      </c>
      <c r="I65" s="4">
        <f>(B10-B$3)/B$3*$C$58</f>
        <v>5.8974138941508745</v>
      </c>
      <c r="J65" s="4">
        <f>(C10-C$3)/C$3*$C$58</f>
        <v>6.7397509205951431</v>
      </c>
      <c r="K65" s="4">
        <f>(D10-D$3)/D$3*$C$58</f>
        <v>9.8506637218103528</v>
      </c>
      <c r="L65" s="4">
        <f>(E10-E$3)/E$3*$C$58</f>
        <v>16.781580549531331</v>
      </c>
      <c r="M65" s="4">
        <f t="shared" si="9"/>
        <v>39.269409086087705</v>
      </c>
      <c r="O65" s="49">
        <v>2040</v>
      </c>
      <c r="P65" s="4">
        <f>-(B20-B$13)/B$13*$C$58</f>
        <v>0.69506396249210867</v>
      </c>
      <c r="Q65" s="4">
        <f>-(C20-C$13)/C$13*$C$58</f>
        <v>0.66701298055102265</v>
      </c>
      <c r="R65" s="4">
        <f>-(D20-D$13)/D$13*$C$58</f>
        <v>0.7511934112390779</v>
      </c>
      <c r="S65" s="4">
        <f>-(E20-E$13)/E$13*$C$58</f>
        <v>0.88156874180694422</v>
      </c>
      <c r="T65" s="4">
        <f t="shared" si="10"/>
        <v>2.9948390960891533</v>
      </c>
      <c r="V65" s="49"/>
      <c r="W65" s="4">
        <f>($Q24-$J$24)/$J$24*$C$58</f>
        <v>1.608373401813104</v>
      </c>
      <c r="X65" s="4">
        <f>($P24-$I$24)/$I$24*$D$58</f>
        <v>0.77979556104609349</v>
      </c>
      <c r="Y65" s="4">
        <f>($O24-$H$24)/$H$24*$E$58</f>
        <v>0.27497780303744318</v>
      </c>
      <c r="Z65" s="4">
        <f>($N24-$G$24)/$G$24*$F$58</f>
        <v>0.36394040166669966</v>
      </c>
      <c r="AA65" s="4">
        <f t="shared" si="13"/>
        <v>3.0270871675633404</v>
      </c>
    </row>
    <row r="66" spans="1:27" x14ac:dyDescent="0.4">
      <c r="A66" s="54"/>
      <c r="B66" s="52">
        <v>2010</v>
      </c>
      <c r="C66" s="42">
        <f>B3/B13*J25*I$31*B$43/10/100/1000*0.714</f>
        <v>0.98434535829243863</v>
      </c>
      <c r="D66" s="42">
        <f>C3/C13*I25*J$31*C$43/10/100/1000*0.714</f>
        <v>0.82804690080828791</v>
      </c>
      <c r="E66" s="42">
        <f>D3/D13*H25*K$31*D$43/10/100/1000*0.714</f>
        <v>0.6593842645907283</v>
      </c>
      <c r="F66" s="42">
        <f>E3/E13*G25*L$31*E$43/10/100/1000*0.714</f>
        <v>0.70035283726181585</v>
      </c>
    </row>
    <row r="67" spans="1:27" x14ac:dyDescent="0.4">
      <c r="A67" s="53" t="s">
        <v>66</v>
      </c>
      <c r="B67" s="47">
        <v>2020</v>
      </c>
      <c r="C67" s="4">
        <f>I68+P68+W68</f>
        <v>0.17199223955540516</v>
      </c>
      <c r="D67" s="4">
        <f>J68+Q68+X68</f>
        <v>0.50485094172187883</v>
      </c>
      <c r="E67" s="4">
        <f>K68+R68+Y68</f>
        <v>0.43655174023106297</v>
      </c>
      <c r="F67" s="4">
        <f>L68+S68+Z68</f>
        <v>0.25109113392547661</v>
      </c>
      <c r="G67" s="4">
        <f t="shared" ref="G67:G72" si="14">SUM(C67:F67)</f>
        <v>1.3644860554338236</v>
      </c>
      <c r="H67" s="52">
        <v>2010</v>
      </c>
      <c r="O67" s="52">
        <v>2010</v>
      </c>
      <c r="V67" s="52">
        <v>2010</v>
      </c>
    </row>
    <row r="68" spans="1:27" x14ac:dyDescent="0.4">
      <c r="A68" s="53"/>
      <c r="B68" s="47">
        <v>2025</v>
      </c>
      <c r="C68" s="4">
        <f>I69+P69+W69</f>
        <v>0.6702219401428342</v>
      </c>
      <c r="D68" s="4">
        <f>J69+Q69+X69</f>
        <v>0.69031711341671431</v>
      </c>
      <c r="E68" s="4">
        <f>K69+R69+Y69</f>
        <v>1.1293965125539176</v>
      </c>
      <c r="F68" s="4">
        <f>L69+S69+Z69</f>
        <v>0.65166984550244222</v>
      </c>
      <c r="G68" s="4">
        <f t="shared" si="14"/>
        <v>3.1416054116159087</v>
      </c>
      <c r="H68" s="47">
        <v>2020</v>
      </c>
      <c r="I68" s="4">
        <f>(B4-B$3)/B$3*$C$66</f>
        <v>7.2121335143283366E-2</v>
      </c>
      <c r="J68" s="4">
        <f>(C4-C$3)/C$3*$C$66</f>
        <v>0.44658497620718868</v>
      </c>
      <c r="K68" s="4">
        <f>(D4-D$3)/D$3*$C$66</f>
        <v>0.42396136370254767</v>
      </c>
      <c r="L68" s="4">
        <f>(E4-E$3)/E$3*$C$66</f>
        <v>0.22538305694512997</v>
      </c>
      <c r="M68" s="4">
        <f>SUM(I68:L68)</f>
        <v>1.1680507319981497</v>
      </c>
      <c r="O68" s="47">
        <v>2020</v>
      </c>
      <c r="P68" s="4">
        <f>-(B14-B$13)/B$13*$C$66</f>
        <v>3.3553118875189199E-2</v>
      </c>
      <c r="Q68" s="4">
        <f>-(C14-C$13)/C$13*$C$66</f>
        <v>3.2194491601067805E-2</v>
      </c>
      <c r="R68" s="4">
        <f>-(D14-D$13)/D$13*$C$66</f>
        <v>3.7811357049155198E-2</v>
      </c>
      <c r="S68" s="4">
        <f>-(E14-E$13)/E$13*$C$66</f>
        <v>4.7628908742888422E-2</v>
      </c>
      <c r="T68" s="4">
        <f>SUM(P68:S68)</f>
        <v>0.15118787626830063</v>
      </c>
      <c r="V68" s="47">
        <v>2020</v>
      </c>
      <c r="W68" s="4">
        <f>($K25-$J$25)/$J$25*$C$66</f>
        <v>6.6317785536932586E-2</v>
      </c>
      <c r="X68" s="4">
        <f>($J25-I25)/I25*$D$66</f>
        <v>2.6071473913622353E-2</v>
      </c>
      <c r="Y68" s="4">
        <f>($I25-$H25)/$H25*$E$66</f>
        <v>-2.5220980520639851E-2</v>
      </c>
      <c r="Z68" s="4">
        <f>($H25-$G25)/$G25*$F$66</f>
        <v>-2.1920831762541764E-2</v>
      </c>
      <c r="AA68" s="4">
        <f>SUM(W68:Z68)</f>
        <v>4.524744716737332E-2</v>
      </c>
    </row>
    <row r="69" spans="1:27" x14ac:dyDescent="0.4">
      <c r="A69" s="53"/>
      <c r="B69" s="49">
        <v>2030</v>
      </c>
      <c r="C69" s="4">
        <f>I70+P70+W70</f>
        <v>1.1897439784295754</v>
      </c>
      <c r="D69" s="4">
        <f>J70+Q70+X70</f>
        <v>1.3748214803739323</v>
      </c>
      <c r="E69" s="4">
        <f>K70+R70+Y70</f>
        <v>1.3391496628490935</v>
      </c>
      <c r="F69" s="4">
        <f>L70+S70+Z70</f>
        <v>1.3451241947776842</v>
      </c>
      <c r="G69" s="4">
        <f t="shared" si="14"/>
        <v>5.2488393164302849</v>
      </c>
      <c r="H69" s="47">
        <v>2025</v>
      </c>
      <c r="I69" s="4">
        <f>(B5-B$3)/B$3*$C$66</f>
        <v>0.51762513574650881</v>
      </c>
      <c r="J69" s="4">
        <f>(C5-C$3)/C$3*$C$66</f>
        <v>0.54509982666372037</v>
      </c>
      <c r="K69" s="4">
        <f>(D5-D$3)/D$3*$C$66</f>
        <v>1.0629146561694929</v>
      </c>
      <c r="L69" s="4">
        <f>(E5-E$3)/E$3*$C$66</f>
        <v>0.61051730528248416</v>
      </c>
      <c r="M69" s="4">
        <f t="shared" ref="M69:M74" si="15">SUM(I69:L69)</f>
        <v>2.7361569238622065</v>
      </c>
      <c r="O69" s="47">
        <v>2025</v>
      </c>
      <c r="P69" s="4">
        <f>-(B15-B$13)/B$13*$C$66</f>
        <v>6.4196361983884967E-2</v>
      </c>
      <c r="Q69" s="4">
        <f>-(C15-C$13)/C$13*$C$66</f>
        <v>6.1601741827322518E-2</v>
      </c>
      <c r="R69" s="4">
        <f>-(D15-D$13)/D$13*$C$66</f>
        <v>7.1735886359785825E-2</v>
      </c>
      <c r="S69" s="4">
        <f>-(E15-E$13)/E$13*$C$66</f>
        <v>8.9022915085255339E-2</v>
      </c>
      <c r="T69" s="4">
        <f t="shared" ref="T69:T74" si="16">SUM(P69:S69)</f>
        <v>0.28655690525624866</v>
      </c>
      <c r="V69" s="47">
        <v>2025</v>
      </c>
      <c r="W69" s="4">
        <f>($L25-$J$25)/$J$25*$C$66</f>
        <v>8.8400442412440355E-2</v>
      </c>
      <c r="X69" s="4">
        <f>($K25-I25)/I25*$D$66</f>
        <v>8.3615544925671512E-2</v>
      </c>
      <c r="Y69" s="4">
        <f>($J25-$H25)/$H25*$E$66</f>
        <v>-5.2540299753611411E-3</v>
      </c>
      <c r="Z69" s="4">
        <f>($I25-$G$25)/$G$25*$F$66</f>
        <v>-4.787037486529723E-2</v>
      </c>
      <c r="AA69" s="4">
        <f t="shared" ref="AA69:AA70" si="17">SUM(W69:Z69)</f>
        <v>0.11889158249745348</v>
      </c>
    </row>
    <row r="70" spans="1:27" x14ac:dyDescent="0.4">
      <c r="A70" s="53"/>
      <c r="B70" s="49">
        <v>2035</v>
      </c>
      <c r="C70" s="4">
        <f>I71+P71+W71</f>
        <v>1.2547989215626285</v>
      </c>
      <c r="D70" s="4">
        <f>J71+Q71+X71</f>
        <v>2.0293622647274647</v>
      </c>
      <c r="E70" s="4">
        <f>K71+R71+Y71</f>
        <v>2.2835392457070127</v>
      </c>
      <c r="F70" s="4">
        <f>L71+S71+Z71</f>
        <v>1.9521397400834188</v>
      </c>
      <c r="G70" s="4">
        <f t="shared" si="14"/>
        <v>7.5198401720805244</v>
      </c>
      <c r="H70" s="49">
        <v>2030</v>
      </c>
      <c r="I70" s="4">
        <f>(B6-B$3)/B$3*$C$66</f>
        <v>0.90368223191337604</v>
      </c>
      <c r="J70" s="4">
        <f>(C6-C$3)/C$3*$C$66</f>
        <v>1.1834847667514303</v>
      </c>
      <c r="K70" s="4">
        <f>(D6-D$3)/D$3*$C$66</f>
        <v>1.1980053624181382</v>
      </c>
      <c r="L70" s="4">
        <f>(E6-E$3)/E$3*$C$66</f>
        <v>1.2471550070516284</v>
      </c>
      <c r="M70" s="4">
        <f t="shared" si="15"/>
        <v>4.5323273681345722</v>
      </c>
      <c r="O70" s="49">
        <v>2030</v>
      </c>
      <c r="P70" s="4">
        <f>-(B16-B$13)/B$13*$C$66</f>
        <v>9.2285240132759627E-2</v>
      </c>
      <c r="Q70" s="4">
        <f>-(C16-C$13)/C$13*$C$66</f>
        <v>8.8560004537160578E-2</v>
      </c>
      <c r="R70" s="4">
        <f>-(D16-D$13)/D$13*$C$66</f>
        <v>0.10232795587059651</v>
      </c>
      <c r="S70" s="4">
        <f>-(E16-E$13)/E$13*$C$66</f>
        <v>0.12529582348567947</v>
      </c>
      <c r="T70" s="4">
        <f t="shared" si="16"/>
        <v>0.40846902402619617</v>
      </c>
      <c r="V70" s="49">
        <v>2030</v>
      </c>
      <c r="W70" s="4">
        <f>($M25-$J$25)/$J$25*$C$66</f>
        <v>0.1937765063834396</v>
      </c>
      <c r="X70" s="4">
        <f>($L25-$I$25)/$I$25*$D$66</f>
        <v>0.10277670908534123</v>
      </c>
      <c r="Y70" s="4">
        <f>($K25-$H$25)/$H$25*$E$66</f>
        <v>3.8816344560358908E-2</v>
      </c>
      <c r="Z70" s="4">
        <f>($J25-$G$25)/$G$25*$F$66</f>
        <v>-2.73266357596238E-2</v>
      </c>
      <c r="AA70" s="4">
        <f t="shared" si="17"/>
        <v>0.30804292426951596</v>
      </c>
    </row>
    <row r="71" spans="1:27" x14ac:dyDescent="0.4">
      <c r="A71" s="53"/>
      <c r="B71" s="49">
        <v>2040</v>
      </c>
      <c r="C71" s="4">
        <f>I72+P72+W72</f>
        <v>1.0601969827126274</v>
      </c>
      <c r="D71" s="4">
        <f>J72+Q72+X72</f>
        <v>2.1558556227127941</v>
      </c>
      <c r="E71" s="4">
        <f>K72+R72+Y72</f>
        <v>3.1332280622826523</v>
      </c>
      <c r="F71" s="4">
        <f>L72+S72+Z72</f>
        <v>2.8472878462600262</v>
      </c>
      <c r="G71" s="4">
        <f t="shared" si="14"/>
        <v>9.1965685139680993</v>
      </c>
      <c r="H71" s="49">
        <v>2035</v>
      </c>
      <c r="I71" s="4">
        <f>(B7-B$3)/B$3*$C$66</f>
        <v>1.007621144776369</v>
      </c>
      <c r="J71" s="4">
        <f>(C7-C$3)/C$3*$C$66</f>
        <v>1.7217955707257429</v>
      </c>
      <c r="K71" s="4">
        <f>(D7-D$3)/D$3*$C$66</f>
        <v>2.1000068476138414</v>
      </c>
      <c r="L71" s="4">
        <f>(E7-E$3)/E$3*$C$66</f>
        <v>1.7768115487676654</v>
      </c>
      <c r="M71" s="4">
        <f t="shared" si="15"/>
        <v>6.6062351118836187</v>
      </c>
      <c r="O71" s="49">
        <v>2035</v>
      </c>
      <c r="P71" s="4">
        <f>-(B17-B$13)/B$13*$C$66</f>
        <v>0.11811964612259891</v>
      </c>
      <c r="Q71" s="4">
        <f>-(C17-C$13)/C$13*$C$66</f>
        <v>0.11335497002523227</v>
      </c>
      <c r="R71" s="4">
        <f>-(D17-D$13)/D$13*$C$66</f>
        <v>0.13004139346435387</v>
      </c>
      <c r="S71" s="4">
        <f>-(E17-E$13)/E$13*$C$66</f>
        <v>0.15731138443509743</v>
      </c>
      <c r="T71" s="4">
        <f t="shared" si="16"/>
        <v>0.51882739404728251</v>
      </c>
      <c r="V71" s="49">
        <v>2035</v>
      </c>
      <c r="W71" s="4">
        <f>($N25-$J$25)/$J$25*$C$66</f>
        <v>0.1290581306636607</v>
      </c>
      <c r="X71" s="4">
        <f>($M25-$I$25)/$I$25*$D$66</f>
        <v>0.19421172397648959</v>
      </c>
      <c r="Y71" s="4">
        <f>($L25-$H$25)/$H$25*$E$66</f>
        <v>5.349100462881743E-2</v>
      </c>
      <c r="Z71" s="4">
        <f>($K25-$G$25)/$G$25*$F$66</f>
        <v>1.8016806880655888E-2</v>
      </c>
      <c r="AA71" s="4">
        <f>SUM(W71:Z71)</f>
        <v>0.39477766614962362</v>
      </c>
    </row>
    <row r="72" spans="1:27" x14ac:dyDescent="0.4">
      <c r="A72" s="53"/>
      <c r="B72" s="49">
        <v>2045</v>
      </c>
      <c r="C72" s="4">
        <f>I73+P73+W73</f>
        <v>1.2453002859870221</v>
      </c>
      <c r="D72" s="4">
        <f>J73+Q73+X73</f>
        <v>1.8418635413658948</v>
      </c>
      <c r="E72" s="4">
        <f>K73+R73+Y73</f>
        <v>3.2952427025402993</v>
      </c>
      <c r="F72" s="4">
        <f>L73+S73+Z73</f>
        <v>3.9659633046703684</v>
      </c>
      <c r="G72" s="4">
        <f t="shared" si="14"/>
        <v>10.348369834563584</v>
      </c>
      <c r="H72" s="49">
        <v>2040</v>
      </c>
      <c r="I72" s="4">
        <f>(B8-B$3)/B$3*$C$66</f>
        <v>0.80431217990748594</v>
      </c>
      <c r="J72" s="4">
        <f>(C8-C$3)/C$3*$C$66</f>
        <v>1.8555118273109932</v>
      </c>
      <c r="K72" s="4">
        <f>(D8-D$3)/D$3*$C$66</f>
        <v>2.8544598632110589</v>
      </c>
      <c r="L72" s="4">
        <f>(E8-E$3)/E$3*$C$66</f>
        <v>2.6284227168034366</v>
      </c>
      <c r="M72" s="4">
        <f t="shared" si="15"/>
        <v>8.1427065872329756</v>
      </c>
      <c r="O72" s="49">
        <v>2040</v>
      </c>
      <c r="P72" s="4">
        <f>-(B18-B$13)/B$13*$C$66</f>
        <v>0.1419543228217453</v>
      </c>
      <c r="Q72" s="4">
        <f>-(C18-C$13)/C$13*$C$66</f>
        <v>0.13622959485934505</v>
      </c>
      <c r="R72" s="4">
        <f>-(D18-D$13)/D$13*$C$66</f>
        <v>0.15525129462264858</v>
      </c>
      <c r="S72" s="4">
        <f>-(E18-E$13)/E$13*$C$66</f>
        <v>0.18574975320615378</v>
      </c>
      <c r="T72" s="4">
        <f t="shared" si="16"/>
        <v>0.61918496550989266</v>
      </c>
      <c r="V72" s="49">
        <v>2040</v>
      </c>
      <c r="W72" s="4">
        <f>($O25-$J$25)/$J$25*$C$66</f>
        <v>0.11393047998339627</v>
      </c>
      <c r="X72" s="4">
        <f>($N25-$I$25)/$I$25*$C$66</f>
        <v>0.16411420054245579</v>
      </c>
      <c r="Y72" s="4">
        <f>($M25-$H$25)/$H$25*$E$66</f>
        <v>0.12351690444894478</v>
      </c>
      <c r="Z72" s="4">
        <f>($L25-$G$25)/$G$25*$F$66</f>
        <v>3.3115376250435806E-2</v>
      </c>
      <c r="AA72" s="4">
        <f t="shared" ref="AA72:AA74" si="18">SUM(W72:Z72)</f>
        <v>0.43467696122523269</v>
      </c>
    </row>
    <row r="73" spans="1:27" x14ac:dyDescent="0.4">
      <c r="H73" s="49">
        <v>2045</v>
      </c>
      <c r="I73" s="4">
        <f>(B9-B$3)/B$3*$C$66</f>
        <v>0.96736275328997801</v>
      </c>
      <c r="J73" s="4">
        <f>(C9-C$3)/C$3*$C$66</f>
        <v>1.5595425639037426</v>
      </c>
      <c r="K73" s="4">
        <f>(D9-D$3)/D$3*$C$66</f>
        <v>3.0364629218347736</v>
      </c>
      <c r="L73" s="4">
        <f>(E9-E$3)/E$3*$C$66</f>
        <v>3.6496453570175866</v>
      </c>
      <c r="M73" s="4">
        <f t="shared" si="15"/>
        <v>9.2130135960460802</v>
      </c>
      <c r="O73" s="49">
        <v>2045</v>
      </c>
      <c r="P73" s="4">
        <f>-(B19-B$13)/B$13*$C$66</f>
        <v>0.16400705271364788</v>
      </c>
      <c r="Q73" s="4">
        <f>-(C19-C$13)/C$13*$C$66</f>
        <v>0.15739180530783212</v>
      </c>
      <c r="R73" s="4">
        <f>-(D19-D$13)/D$13*$C$66</f>
        <v>0.17827038976478937</v>
      </c>
      <c r="S73" s="4">
        <f>-(E19-E$13)/E$13*$C$66</f>
        <v>0.21115382198102381</v>
      </c>
      <c r="T73" s="4">
        <f t="shared" si="16"/>
        <v>0.71082306976729315</v>
      </c>
      <c r="V73" s="49">
        <v>2045</v>
      </c>
      <c r="W73" s="4">
        <f>($P25-$J$25)/$J$25*$C$66</f>
        <v>0.11393047998339627</v>
      </c>
      <c r="X73" s="4">
        <f>($O25-$I$25)/$I$25*$D$66</f>
        <v>0.12492917215432026</v>
      </c>
      <c r="Y73" s="4">
        <f>($N25-$H$25)/$H$25*$E$66</f>
        <v>8.0509390940736211E-2</v>
      </c>
      <c r="Z73" s="4">
        <f>($M25-$G$25)/$G$25*$F$66</f>
        <v>0.10516412567175809</v>
      </c>
      <c r="AA73" s="4">
        <f t="shared" si="18"/>
        <v>0.42453316875021085</v>
      </c>
    </row>
    <row r="74" spans="1:27" x14ac:dyDescent="0.4">
      <c r="H74" s="49">
        <v>2050</v>
      </c>
      <c r="I74" s="4">
        <f>(B10-B$3)/B$3*$C$66</f>
        <v>1.565132510507443</v>
      </c>
      <c r="J74" s="4">
        <f>(C10-C$3)/C$3*$C$66</f>
        <v>1.7886828816624447</v>
      </c>
      <c r="K74" s="4">
        <f>(D10-D$3)/D$3*$C$66</f>
        <v>2.6142974391492144</v>
      </c>
      <c r="L74" s="4">
        <f>(E10-E$3)/E$3*$C$66</f>
        <v>4.4537144190983744</v>
      </c>
      <c r="M74" s="4">
        <f t="shared" si="15"/>
        <v>10.421827250417476</v>
      </c>
      <c r="O74" s="49">
        <v>2050</v>
      </c>
      <c r="P74" s="4">
        <f>-(B20-B$13)/B$13*$C$66</f>
        <v>0.18446512727510694</v>
      </c>
      <c r="Q74" s="4">
        <f>-(C20-C$13)/C$13*$C$66</f>
        <v>0.17702059233561507</v>
      </c>
      <c r="R74" s="4">
        <f>-(D20-D$13)/D$13*$C$66</f>
        <v>0.19936149144548906</v>
      </c>
      <c r="S74" s="4">
        <f>-(E20-E$13)/E$13*$C$66</f>
        <v>0.23396219475415561</v>
      </c>
      <c r="T74" s="4">
        <f t="shared" si="16"/>
        <v>0.79480940581036663</v>
      </c>
      <c r="V74" s="49">
        <v>2050</v>
      </c>
      <c r="W74" s="4">
        <f>($Q25-$J$25)/$J$25*$C$66</f>
        <v>-0.10627010852987319</v>
      </c>
      <c r="X74" s="4">
        <f>($P25-$I$25)/$I$25*$D$66</f>
        <v>0.12492917215432026</v>
      </c>
      <c r="Y74" s="4">
        <f>($O25-$H$25)/$H$25*$E$66</f>
        <v>7.0456563845755549E-2</v>
      </c>
      <c r="Z74" s="4">
        <f>($N25-$G$25)/$G$25*$F$66</f>
        <v>6.0914247099024356E-2</v>
      </c>
      <c r="AA74" s="4">
        <f t="shared" si="18"/>
        <v>0.15002987456922698</v>
      </c>
    </row>
    <row r="76" spans="1:27" x14ac:dyDescent="0.4">
      <c r="B76" s="4" t="s">
        <v>61</v>
      </c>
      <c r="C76" s="4" t="s">
        <v>67</v>
      </c>
      <c r="D76" s="4" t="s">
        <v>63</v>
      </c>
      <c r="E76" s="4" t="s">
        <v>37</v>
      </c>
    </row>
    <row r="77" spans="1:27" x14ac:dyDescent="0.4">
      <c r="A77" s="45">
        <v>2015</v>
      </c>
      <c r="G77" s="55" t="s">
        <v>68</v>
      </c>
      <c r="H77" s="55" t="s">
        <v>69</v>
      </c>
      <c r="I77" s="55" t="s">
        <v>70</v>
      </c>
    </row>
    <row r="78" spans="1:27" x14ac:dyDescent="0.4">
      <c r="A78" s="47">
        <v>2020</v>
      </c>
      <c r="B78" s="4">
        <f>M50+M59+M68</f>
        <v>9.5582503321060361</v>
      </c>
      <c r="C78" s="4">
        <f>T50+T59+T68</f>
        <v>1.5683481140287587</v>
      </c>
      <c r="D78" s="4">
        <f>AA50+AA59+AA68</f>
        <v>-3.8317213081887527E-2</v>
      </c>
      <c r="E78" s="4">
        <f>SUM(B78:D78)</f>
        <v>11.088281233052907</v>
      </c>
      <c r="G78" s="4">
        <f>B78/E78</f>
        <v>0.8620136999784942</v>
      </c>
      <c r="H78" s="4">
        <f>C78/E78</f>
        <v>0.14144194948390118</v>
      </c>
      <c r="I78" s="4">
        <f>D78/E78</f>
        <v>-3.455649462395332E-3</v>
      </c>
    </row>
    <row r="79" spans="1:27" x14ac:dyDescent="0.4">
      <c r="A79" s="47">
        <v>2025</v>
      </c>
      <c r="B79" s="4">
        <f>M51+M60+M69</f>
        <v>22.913057996847765</v>
      </c>
      <c r="C79" s="4">
        <f>T51+T60+T69</f>
        <v>2.9725993446921959</v>
      </c>
      <c r="D79" s="4">
        <f>AA51+AA60+AA69</f>
        <v>0.13744775725299535</v>
      </c>
      <c r="E79" s="4">
        <f t="shared" ref="E79:E84" si="19">SUM(B79:D79)</f>
        <v>26.023105098792957</v>
      </c>
      <c r="G79" s="4">
        <f>B79/E79</f>
        <v>0.88048900812803288</v>
      </c>
      <c r="H79" s="4">
        <f>C79/E79</f>
        <v>0.11422923334502751</v>
      </c>
      <c r="I79" s="4">
        <f>D79/E79</f>
        <v>5.2817585269396101E-3</v>
      </c>
    </row>
    <row r="80" spans="1:27" x14ac:dyDescent="0.4">
      <c r="A80" s="49">
        <v>2030</v>
      </c>
      <c r="B80" s="4">
        <f>M52+M61+M70</f>
        <v>38.735665025119431</v>
      </c>
      <c r="C80" s="4">
        <f>T52+T61+T70</f>
        <v>4.2372552567230608</v>
      </c>
      <c r="D80" s="4">
        <f>AA52+AA61+AA70</f>
        <v>0.56848725006361711</v>
      </c>
      <c r="E80" s="4">
        <f t="shared" si="19"/>
        <v>43.54140753190611</v>
      </c>
      <c r="G80" s="4">
        <f>B80/E80</f>
        <v>0.88962822335807257</v>
      </c>
      <c r="H80" s="4">
        <f>C80/E80</f>
        <v>9.7315532430092E-2</v>
      </c>
      <c r="I80" s="4">
        <f>D80/E80</f>
        <v>1.3056244211835438E-2</v>
      </c>
    </row>
    <row r="81" spans="1:9" x14ac:dyDescent="0.4">
      <c r="A81" s="49">
        <v>2035</v>
      </c>
      <c r="B81" s="4">
        <f>M53+M62+M71</f>
        <v>55.448325418422783</v>
      </c>
      <c r="C81" s="4">
        <f>T53+T62+T71</f>
        <v>5.3820583041758026</v>
      </c>
      <c r="D81" s="4">
        <f>AA53+AA62+AA71</f>
        <v>1.5133698349932641</v>
      </c>
      <c r="E81" s="4">
        <f t="shared" si="19"/>
        <v>62.343753557591846</v>
      </c>
      <c r="G81" s="4">
        <f>B81/E81</f>
        <v>0.88939664768822091</v>
      </c>
      <c r="H81" s="4">
        <f>C81/E81</f>
        <v>8.6328749827422099E-2</v>
      </c>
      <c r="I81" s="4">
        <f>D81/E81</f>
        <v>2.4274602484357071E-2</v>
      </c>
    </row>
    <row r="82" spans="1:9" x14ac:dyDescent="0.4">
      <c r="A82" s="49">
        <v>2040</v>
      </c>
      <c r="B82" s="4">
        <f>M54+M63+M72</f>
        <v>67.142359186987775</v>
      </c>
      <c r="C82" s="4">
        <f>T54+T63+T72</f>
        <v>6.423118022830586</v>
      </c>
      <c r="D82" s="4">
        <f>AA54+AA63+AA72</f>
        <v>3.20830214749359</v>
      </c>
      <c r="E82" s="4">
        <f t="shared" si="19"/>
        <v>76.773779357311952</v>
      </c>
      <c r="G82" s="4">
        <f>B82/E82</f>
        <v>0.87454805206998221</v>
      </c>
      <c r="H82" s="4">
        <f>C82/E82</f>
        <v>8.3662912997116201E-2</v>
      </c>
      <c r="I82" s="4">
        <f>D82/E82</f>
        <v>4.1789034932901613E-2</v>
      </c>
    </row>
    <row r="83" spans="1:9" x14ac:dyDescent="0.4">
      <c r="A83" s="49">
        <v>2045</v>
      </c>
      <c r="B83" s="4">
        <f>M55+M64+M73</f>
        <v>76.218241374865741</v>
      </c>
      <c r="C83" s="4">
        <f>T55+T64+T73</f>
        <v>7.3737263092398466</v>
      </c>
      <c r="D83" s="4">
        <f>AA55+AA64+AA73</f>
        <v>6.5116531210090267</v>
      </c>
      <c r="E83" s="4">
        <f t="shared" si="19"/>
        <v>90.103620805114616</v>
      </c>
      <c r="G83" s="4">
        <f>B83/E83</f>
        <v>0.84589543343345097</v>
      </c>
      <c r="H83" s="4">
        <f>C83/E83</f>
        <v>8.1836070996397586E-2</v>
      </c>
      <c r="I83" s="4">
        <f>D83/E83</f>
        <v>7.22684955701514E-2</v>
      </c>
    </row>
    <row r="84" spans="1:9" x14ac:dyDescent="0.4">
      <c r="A84" s="49">
        <v>2050</v>
      </c>
      <c r="B84" s="4">
        <f>M56+M65+M74</f>
        <v>88.085871327483332</v>
      </c>
      <c r="C84" s="4">
        <f>T56+T65+T74</f>
        <v>8.2449589436846082</v>
      </c>
      <c r="D84" s="4">
        <f>AA56+AA65+AA74</f>
        <v>10.378220956801652</v>
      </c>
      <c r="E84" s="4">
        <f t="shared" si="19"/>
        <v>106.7090512279696</v>
      </c>
      <c r="G84" s="4">
        <f>B84/E84</f>
        <v>0.82547703605104372</v>
      </c>
      <c r="H84" s="4">
        <f>C84/E84</f>
        <v>7.7265788129540741E-2</v>
      </c>
      <c r="I84" s="4">
        <f>D84/E84</f>
        <v>9.7257175819415481E-2</v>
      </c>
    </row>
  </sheetData>
  <mergeCells count="5">
    <mergeCell ref="A1:E1"/>
    <mergeCell ref="A11:E12"/>
    <mergeCell ref="A50:A55"/>
    <mergeCell ref="A59:A64"/>
    <mergeCell ref="A67:A72"/>
  </mergeCells>
  <phoneticPr fontId="3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30744-61E1-477A-B902-6F371BE9C379}">
  <dimension ref="A1:S27"/>
  <sheetViews>
    <sheetView workbookViewId="0">
      <selection activeCell="C24" sqref="C24"/>
    </sheetView>
  </sheetViews>
  <sheetFormatPr defaultRowHeight="13.9" x14ac:dyDescent="0.4"/>
  <sheetData>
    <row r="1" spans="1:19" x14ac:dyDescent="0.4">
      <c r="A1" s="1" t="s">
        <v>19</v>
      </c>
      <c r="B1" s="2" t="s">
        <v>20</v>
      </c>
      <c r="C1" s="3">
        <v>43229</v>
      </c>
      <c r="D1" s="3">
        <v>43387</v>
      </c>
      <c r="E1" s="2" t="s">
        <v>21</v>
      </c>
      <c r="F1" s="2" t="s">
        <v>22</v>
      </c>
      <c r="G1" s="2" t="s">
        <v>23</v>
      </c>
      <c r="H1" s="2" t="s">
        <v>24</v>
      </c>
      <c r="I1" s="2" t="s">
        <v>25</v>
      </c>
      <c r="J1" s="2" t="s">
        <v>26</v>
      </c>
      <c r="K1" s="2" t="s">
        <v>27</v>
      </c>
      <c r="L1" s="2" t="s">
        <v>28</v>
      </c>
      <c r="M1" s="2" t="s">
        <v>29</v>
      </c>
      <c r="N1" s="2" t="s">
        <v>30</v>
      </c>
      <c r="O1" s="2" t="s">
        <v>31</v>
      </c>
      <c r="P1" s="2" t="s">
        <v>32</v>
      </c>
      <c r="Q1" s="2" t="s">
        <v>33</v>
      </c>
      <c r="R1" s="2" t="s">
        <v>34</v>
      </c>
      <c r="S1" s="2" t="s">
        <v>35</v>
      </c>
    </row>
    <row r="2" spans="1:19" x14ac:dyDescent="0.4">
      <c r="A2">
        <v>2015</v>
      </c>
      <c r="B2">
        <v>20326.896000000001</v>
      </c>
      <c r="C2">
        <v>19086.147000000001</v>
      </c>
      <c r="D2">
        <v>18526.589</v>
      </c>
      <c r="E2">
        <v>22402.289000000001</v>
      </c>
      <c r="F2">
        <v>26502.023000000001</v>
      </c>
      <c r="G2">
        <v>42221.143000000004</v>
      </c>
      <c r="H2">
        <v>33490.881000000001</v>
      </c>
      <c r="I2">
        <v>32338.902999999998</v>
      </c>
      <c r="J2">
        <v>37036.434000000001</v>
      </c>
      <c r="K2">
        <v>35887.294000000002</v>
      </c>
      <c r="L2">
        <v>29049.791000000001</v>
      </c>
      <c r="M2">
        <v>20603.519999999997</v>
      </c>
      <c r="N2">
        <v>18725.050999999999</v>
      </c>
      <c r="O2">
        <v>12526.492</v>
      </c>
      <c r="P2">
        <v>8073.6710000000003</v>
      </c>
      <c r="Q2">
        <v>6020.585</v>
      </c>
      <c r="R2">
        <v>3649.9130000000005</v>
      </c>
      <c r="S2">
        <v>1939.8939999999998</v>
      </c>
    </row>
    <row r="3" spans="1:19" x14ac:dyDescent="0.4">
      <c r="A3">
        <v>2020</v>
      </c>
      <c r="B3">
        <v>23394.763999999999</v>
      </c>
      <c r="C3">
        <v>22280.039000000001</v>
      </c>
      <c r="D3">
        <v>20975.231</v>
      </c>
      <c r="E3">
        <v>22554.575000000001</v>
      </c>
      <c r="F3">
        <v>26517.860999999997</v>
      </c>
      <c r="G3">
        <v>37130.665000000001</v>
      </c>
      <c r="H3">
        <v>46663.320999999996</v>
      </c>
      <c r="I3">
        <v>36540.527999999998</v>
      </c>
      <c r="J3">
        <v>34553.429000000004</v>
      </c>
      <c r="K3">
        <v>39117.966</v>
      </c>
      <c r="L3">
        <v>37051.796000000002</v>
      </c>
      <c r="M3">
        <v>29457.563000000002</v>
      </c>
      <c r="N3">
        <v>20407.434000000001</v>
      </c>
      <c r="O3">
        <v>17929.168999999998</v>
      </c>
      <c r="P3">
        <v>11415.503000000001</v>
      </c>
      <c r="Q3">
        <v>6761.4989999999998</v>
      </c>
      <c r="R3">
        <v>4403.0079999999998</v>
      </c>
      <c r="S3">
        <v>2792.81</v>
      </c>
    </row>
    <row r="4" spans="1:19" x14ac:dyDescent="0.4">
      <c r="A4">
        <v>2025</v>
      </c>
      <c r="B4">
        <v>21010.003000000001</v>
      </c>
      <c r="C4">
        <v>24668.717000000001</v>
      </c>
      <c r="D4">
        <v>23691.404000000002</v>
      </c>
      <c r="E4">
        <v>24819.659</v>
      </c>
      <c r="F4">
        <v>26140.087</v>
      </c>
      <c r="G4">
        <v>29392.178</v>
      </c>
      <c r="H4">
        <v>39910.25</v>
      </c>
      <c r="I4">
        <v>49471.953000000001</v>
      </c>
      <c r="J4">
        <v>38198.519999999997</v>
      </c>
      <c r="K4">
        <v>35704.165000000001</v>
      </c>
      <c r="L4">
        <v>39748.476000000002</v>
      </c>
      <c r="M4">
        <v>37246.722000000002</v>
      </c>
      <c r="N4">
        <v>29037.368000000002</v>
      </c>
      <c r="O4">
        <v>19488.900000000001</v>
      </c>
      <c r="P4">
        <v>16373.085000000001</v>
      </c>
      <c r="Q4">
        <v>9605.9950000000008</v>
      </c>
      <c r="R4">
        <v>5001.0479999999998</v>
      </c>
      <c r="S4">
        <v>3619.567</v>
      </c>
    </row>
    <row r="5" spans="1:19" x14ac:dyDescent="0.4">
      <c r="A5">
        <v>2030</v>
      </c>
      <c r="B5">
        <v>18860.993000000002</v>
      </c>
      <c r="C5">
        <v>22003.928</v>
      </c>
      <c r="D5">
        <v>25797.134999999998</v>
      </c>
      <c r="E5">
        <v>26711.682000000001</v>
      </c>
      <c r="F5">
        <v>28152.449000000001</v>
      </c>
      <c r="G5">
        <v>28505.524000000001</v>
      </c>
      <c r="H5">
        <v>31277.186999999998</v>
      </c>
      <c r="I5">
        <v>41590.198000000004</v>
      </c>
      <c r="J5">
        <v>50865.478000000003</v>
      </c>
      <c r="K5">
        <v>38935.077000000005</v>
      </c>
      <c r="L5">
        <v>35872.824999999997</v>
      </c>
      <c r="M5">
        <v>39551.603000000003</v>
      </c>
      <c r="N5">
        <v>36514.135000000002</v>
      </c>
      <c r="O5">
        <v>27662.348000000002</v>
      </c>
      <c r="P5">
        <v>17794.362000000001</v>
      </c>
      <c r="Q5">
        <v>13851.202000000001</v>
      </c>
      <c r="R5">
        <v>7173.0519999999997</v>
      </c>
      <c r="S5">
        <v>4344.8180000000002</v>
      </c>
    </row>
    <row r="6" spans="1:19" x14ac:dyDescent="0.4">
      <c r="A6">
        <v>2035</v>
      </c>
      <c r="B6">
        <v>18253.978999999999</v>
      </c>
      <c r="C6">
        <v>19509.983</v>
      </c>
      <c r="D6">
        <v>22677.062999999998</v>
      </c>
      <c r="E6">
        <v>27684.050000000003</v>
      </c>
      <c r="F6">
        <v>29121.705999999998</v>
      </c>
      <c r="G6">
        <v>30137.777999999998</v>
      </c>
      <c r="H6">
        <v>29886.460999999999</v>
      </c>
      <c r="I6">
        <v>32272.328000000001</v>
      </c>
      <c r="J6">
        <v>42293.846999999994</v>
      </c>
      <c r="K6">
        <v>51279.841999999997</v>
      </c>
      <c r="L6">
        <v>38820.385000000002</v>
      </c>
      <c r="M6">
        <v>35424.551999999996</v>
      </c>
      <c r="N6">
        <v>38515.546000000002</v>
      </c>
      <c r="O6">
        <v>34672.67</v>
      </c>
      <c r="P6">
        <v>25215.409</v>
      </c>
      <c r="Q6">
        <v>15099.121999999999</v>
      </c>
      <c r="R6">
        <v>10444.452000000001</v>
      </c>
      <c r="S6">
        <v>6021.03</v>
      </c>
    </row>
    <row r="7" spans="1:19" x14ac:dyDescent="0.4">
      <c r="A7">
        <v>2040</v>
      </c>
      <c r="B7">
        <v>18959.847999999998</v>
      </c>
      <c r="C7">
        <v>18708.475000000002</v>
      </c>
      <c r="D7">
        <v>19949.682000000001</v>
      </c>
      <c r="E7">
        <v>23787.564000000002</v>
      </c>
      <c r="F7">
        <v>29250.617999999999</v>
      </c>
      <c r="G7">
        <v>30611.810999999998</v>
      </c>
      <c r="H7">
        <v>31322.854000000003</v>
      </c>
      <c r="I7">
        <v>30620.412</v>
      </c>
      <c r="J7">
        <v>32670.038</v>
      </c>
      <c r="K7">
        <v>42420.684000000001</v>
      </c>
      <c r="L7">
        <v>50914.413999999997</v>
      </c>
      <c r="M7">
        <v>38199.991000000002</v>
      </c>
      <c r="N7">
        <v>34383.767999999996</v>
      </c>
      <c r="O7">
        <v>36504.084999999999</v>
      </c>
      <c r="P7">
        <v>31581.988999999998</v>
      </c>
      <c r="Q7">
        <v>21459.982</v>
      </c>
      <c r="R7">
        <v>11495.001</v>
      </c>
      <c r="S7">
        <v>8855.116</v>
      </c>
    </row>
    <row r="8" spans="1:19" x14ac:dyDescent="0.4">
      <c r="A8">
        <v>2045</v>
      </c>
      <c r="B8">
        <v>19015.875</v>
      </c>
      <c r="C8">
        <v>19278.883000000002</v>
      </c>
      <c r="D8">
        <v>19017.493999999999</v>
      </c>
      <c r="E8">
        <v>20666.069000000003</v>
      </c>
      <c r="F8">
        <v>24745.061999999998</v>
      </c>
      <c r="G8">
        <v>30246.646000000001</v>
      </c>
      <c r="H8">
        <v>31512.449000000001</v>
      </c>
      <c r="I8">
        <v>31955.502999999997</v>
      </c>
      <c r="J8">
        <v>30897.137999999999</v>
      </c>
      <c r="K8">
        <v>32697.252</v>
      </c>
      <c r="L8">
        <v>42043.741999999998</v>
      </c>
      <c r="M8">
        <v>50013.375</v>
      </c>
      <c r="N8">
        <v>37038.872000000003</v>
      </c>
      <c r="O8">
        <v>32584.43</v>
      </c>
      <c r="P8">
        <v>33272.243000000002</v>
      </c>
      <c r="Q8">
        <v>26969.061999999998</v>
      </c>
      <c r="R8">
        <v>16475.55</v>
      </c>
      <c r="S8">
        <v>10856.018</v>
      </c>
    </row>
    <row r="9" spans="1:19" x14ac:dyDescent="0.4">
      <c r="A9">
        <v>2050</v>
      </c>
      <c r="B9">
        <v>17688.133000000002</v>
      </c>
      <c r="C9">
        <v>19225.449000000001</v>
      </c>
      <c r="D9">
        <v>19497.198</v>
      </c>
      <c r="E9">
        <v>19514.172000000002</v>
      </c>
      <c r="F9">
        <v>21303.784999999996</v>
      </c>
      <c r="G9">
        <v>25364.792999999998</v>
      </c>
      <c r="H9">
        <v>30848.191000000003</v>
      </c>
      <c r="I9">
        <v>31985.466999999997</v>
      </c>
      <c r="J9">
        <v>32177.125999999997</v>
      </c>
      <c r="K9">
        <v>30870.814999999999</v>
      </c>
      <c r="L9">
        <v>32380.477999999999</v>
      </c>
      <c r="M9">
        <v>41264.525999999998</v>
      </c>
      <c r="N9">
        <v>48456.555999999997</v>
      </c>
      <c r="O9">
        <v>35095.596999999994</v>
      </c>
      <c r="P9">
        <v>29702.073</v>
      </c>
      <c r="Q9">
        <v>28446.170999999998</v>
      </c>
      <c r="R9">
        <v>20774.575000000001</v>
      </c>
      <c r="S9">
        <v>14849.371000000001</v>
      </c>
    </row>
    <row r="10" spans="1:19" x14ac:dyDescent="0.4">
      <c r="A10" s="1" t="s">
        <v>36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</row>
    <row r="11" spans="1:19" x14ac:dyDescent="0.4">
      <c r="A11">
        <v>2015</v>
      </c>
      <c r="B11">
        <v>20291.151999999998</v>
      </c>
      <c r="C11">
        <v>16048.883000000002</v>
      </c>
      <c r="D11">
        <v>15487.824000000001</v>
      </c>
      <c r="E11">
        <v>19527.707000000002</v>
      </c>
      <c r="F11">
        <v>30894.364999999998</v>
      </c>
      <c r="G11">
        <v>41205.259999999995</v>
      </c>
      <c r="H11">
        <v>33048.717000000004</v>
      </c>
      <c r="I11">
        <v>31084.020999999997</v>
      </c>
      <c r="J11">
        <v>35061.205000000002</v>
      </c>
      <c r="K11">
        <v>33639.735000000001</v>
      </c>
      <c r="L11">
        <v>27375.630999999998</v>
      </c>
      <c r="M11">
        <v>19916.91</v>
      </c>
      <c r="N11">
        <v>19224.567999999999</v>
      </c>
      <c r="O11">
        <v>13125.558000000001</v>
      </c>
      <c r="P11">
        <v>8774.2200000000012</v>
      </c>
      <c r="Q11">
        <v>6851.625</v>
      </c>
      <c r="R11">
        <v>4476.3789999999999</v>
      </c>
      <c r="S11">
        <v>2808.5899999999997</v>
      </c>
    </row>
    <row r="12" spans="1:19" x14ac:dyDescent="0.4">
      <c r="A12">
        <v>2020</v>
      </c>
      <c r="B12">
        <v>23368.686999999998</v>
      </c>
      <c r="C12">
        <v>22162.903999999999</v>
      </c>
      <c r="D12">
        <v>17503.192999999999</v>
      </c>
      <c r="E12">
        <v>19168.858</v>
      </c>
      <c r="F12">
        <v>22917.736000000001</v>
      </c>
      <c r="G12">
        <v>34473.296000000002</v>
      </c>
      <c r="H12">
        <v>45698.476999999999</v>
      </c>
      <c r="I12">
        <v>36005.824999999997</v>
      </c>
      <c r="J12">
        <v>33214.262999999999</v>
      </c>
      <c r="K12">
        <v>36988.468999999997</v>
      </c>
      <c r="L12">
        <v>35070.677000000003</v>
      </c>
      <c r="M12">
        <v>28422.5</v>
      </c>
      <c r="N12">
        <v>20322.689999999999</v>
      </c>
      <c r="O12">
        <v>19360.89</v>
      </c>
      <c r="P12">
        <v>12688.84</v>
      </c>
      <c r="Q12">
        <v>7987.5</v>
      </c>
      <c r="R12">
        <v>5584.5020000000004</v>
      </c>
      <c r="S12">
        <v>4112.8890000000001</v>
      </c>
    </row>
    <row r="13" spans="1:19" x14ac:dyDescent="0.4">
      <c r="A13">
        <v>2025</v>
      </c>
      <c r="B13">
        <v>20995.927000000003</v>
      </c>
      <c r="C13">
        <v>24599.573</v>
      </c>
      <c r="D13">
        <v>23506.219999999998</v>
      </c>
      <c r="E13">
        <v>21020.981</v>
      </c>
      <c r="F13">
        <v>22100.692999999999</v>
      </c>
      <c r="G13">
        <v>25360.158000000003</v>
      </c>
      <c r="H13">
        <v>37023.888999999996</v>
      </c>
      <c r="I13">
        <v>48584.009999999995</v>
      </c>
      <c r="J13">
        <v>37736.434000000001</v>
      </c>
      <c r="K13">
        <v>34361.773999999998</v>
      </c>
      <c r="L13">
        <v>37933.807000000001</v>
      </c>
      <c r="M13">
        <v>36016.328000000001</v>
      </c>
      <c r="N13">
        <v>28868.332999999999</v>
      </c>
      <c r="O13">
        <v>20368.457000000002</v>
      </c>
      <c r="P13">
        <v>18667.475999999999</v>
      </c>
      <c r="Q13">
        <v>11531.555</v>
      </c>
      <c r="R13">
        <v>6523.9469999999992</v>
      </c>
      <c r="S13">
        <v>5433.8430000000008</v>
      </c>
    </row>
    <row r="14" spans="1:19" x14ac:dyDescent="0.4">
      <c r="A14">
        <v>2030</v>
      </c>
      <c r="B14">
        <v>18846.684000000001</v>
      </c>
      <c r="C14">
        <v>21948.885000000002</v>
      </c>
      <c r="D14">
        <v>25644.925999999999</v>
      </c>
      <c r="E14">
        <v>26823.112999999998</v>
      </c>
      <c r="F14">
        <v>23755.673000000003</v>
      </c>
      <c r="G14">
        <v>24092.775000000001</v>
      </c>
      <c r="H14">
        <v>26982.731</v>
      </c>
      <c r="I14">
        <v>38606.027999999998</v>
      </c>
      <c r="J14">
        <v>50170.017999999996</v>
      </c>
      <c r="K14">
        <v>38587.892</v>
      </c>
      <c r="L14">
        <v>34834.241999999998</v>
      </c>
      <c r="M14">
        <v>38435.118999999999</v>
      </c>
      <c r="N14">
        <v>36275.284999999996</v>
      </c>
      <c r="O14">
        <v>28831.327000000001</v>
      </c>
      <c r="P14">
        <v>19558.388999999999</v>
      </c>
      <c r="Q14">
        <v>16945.411</v>
      </c>
      <c r="R14">
        <v>9434.5669999999991</v>
      </c>
      <c r="S14">
        <v>6619.0909999999994</v>
      </c>
    </row>
    <row r="15" spans="1:19" x14ac:dyDescent="0.4">
      <c r="A15">
        <v>2035</v>
      </c>
      <c r="B15">
        <v>18244.133999999998</v>
      </c>
      <c r="C15">
        <v>19469.234</v>
      </c>
      <c r="D15">
        <v>22574.307000000001</v>
      </c>
      <c r="E15">
        <v>27719.794999999998</v>
      </c>
      <c r="F15">
        <v>29219.000999999997</v>
      </c>
      <c r="G15">
        <v>25432.148999999998</v>
      </c>
      <c r="H15">
        <v>25269.749000000003</v>
      </c>
      <c r="I15">
        <v>27871.945</v>
      </c>
      <c r="J15">
        <v>39369.232000000004</v>
      </c>
      <c r="K15">
        <v>50800.745999999999</v>
      </c>
      <c r="L15">
        <v>38810.807000000001</v>
      </c>
      <c r="M15">
        <v>34932.053</v>
      </c>
      <c r="N15">
        <v>38281.046999999999</v>
      </c>
      <c r="O15">
        <v>35849.39</v>
      </c>
      <c r="P15">
        <v>27575.848999999998</v>
      </c>
      <c r="Q15">
        <v>17703.526999999998</v>
      </c>
      <c r="R15">
        <v>13861.782000000001</v>
      </c>
      <c r="S15">
        <v>9092.1659999999993</v>
      </c>
    </row>
    <row r="16" spans="1:19" x14ac:dyDescent="0.4">
      <c r="A16">
        <v>2040</v>
      </c>
      <c r="B16">
        <v>18952.937999999998</v>
      </c>
      <c r="C16">
        <v>18679.932000000001</v>
      </c>
      <c r="D16">
        <v>19878.460999999999</v>
      </c>
      <c r="E16">
        <v>23798.894</v>
      </c>
      <c r="F16">
        <v>29300.488999999998</v>
      </c>
      <c r="G16">
        <v>30742.934000000001</v>
      </c>
      <c r="H16">
        <v>26441.871999999999</v>
      </c>
      <c r="I16">
        <v>25922.263999999999</v>
      </c>
      <c r="J16">
        <v>28295.118000000002</v>
      </c>
      <c r="K16">
        <v>39635.909</v>
      </c>
      <c r="L16">
        <v>50857.911999999997</v>
      </c>
      <c r="M16">
        <v>38715.679000000004</v>
      </c>
      <c r="N16">
        <v>34574.623</v>
      </c>
      <c r="O16">
        <v>37502.622000000003</v>
      </c>
      <c r="P16">
        <v>34122.361000000004</v>
      </c>
      <c r="Q16">
        <v>24933.692000000003</v>
      </c>
      <c r="R16">
        <v>14479.132</v>
      </c>
      <c r="S16">
        <v>13274.286</v>
      </c>
    </row>
    <row r="17" spans="1:19" x14ac:dyDescent="0.4">
      <c r="A17">
        <v>2045</v>
      </c>
      <c r="B17">
        <v>19011.245999999999</v>
      </c>
      <c r="C17">
        <v>19258.677</v>
      </c>
      <c r="D17">
        <v>18968.076000000001</v>
      </c>
      <c r="E17">
        <v>20675.138000000003</v>
      </c>
      <c r="F17">
        <v>24777.710000000003</v>
      </c>
      <c r="G17">
        <v>30337.037999999997</v>
      </c>
      <c r="H17">
        <v>31672.014999999999</v>
      </c>
      <c r="I17">
        <v>27005.998</v>
      </c>
      <c r="J17">
        <v>26227.199999999997</v>
      </c>
      <c r="K17">
        <v>28426.012999999999</v>
      </c>
      <c r="L17">
        <v>39574.364000000001</v>
      </c>
      <c r="M17">
        <v>50579.752</v>
      </c>
      <c r="N17">
        <v>38205.633000000002</v>
      </c>
      <c r="O17">
        <v>33709.315000000002</v>
      </c>
      <c r="P17">
        <v>35547.241000000002</v>
      </c>
      <c r="Q17">
        <v>30797.986000000001</v>
      </c>
      <c r="R17">
        <v>20472.168999999998</v>
      </c>
      <c r="S17">
        <v>15637.989</v>
      </c>
    </row>
    <row r="18" spans="1:19" x14ac:dyDescent="0.4">
      <c r="A18">
        <v>2050</v>
      </c>
      <c r="B18">
        <v>17685.464</v>
      </c>
      <c r="C18">
        <v>19212.582999999999</v>
      </c>
      <c r="D18">
        <v>19463.414000000001</v>
      </c>
      <c r="E18">
        <v>19527.226000000002</v>
      </c>
      <c r="F18">
        <v>21328.214</v>
      </c>
      <c r="G18">
        <v>25433.398000000001</v>
      </c>
      <c r="H18">
        <v>30972.975000000002</v>
      </c>
      <c r="I18">
        <v>32190.712</v>
      </c>
      <c r="J18">
        <v>27264.018</v>
      </c>
      <c r="K18">
        <v>26305.743000000002</v>
      </c>
      <c r="L18">
        <v>28355.043999999998</v>
      </c>
      <c r="M18">
        <v>39288.870000000003</v>
      </c>
      <c r="N18">
        <v>49833.859000000004</v>
      </c>
      <c r="O18">
        <v>37169.546999999999</v>
      </c>
      <c r="P18">
        <v>31891.697</v>
      </c>
      <c r="Q18">
        <v>32050.293999999998</v>
      </c>
      <c r="R18">
        <v>25390.198999999997</v>
      </c>
      <c r="S18">
        <v>20729.760999999999</v>
      </c>
    </row>
    <row r="19" spans="1:19" x14ac:dyDescent="0.4">
      <c r="A19" s="1" t="s">
        <v>37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</row>
    <row r="20" spans="1:19" x14ac:dyDescent="0.4">
      <c r="A20">
        <v>2015</v>
      </c>
      <c r="B20">
        <f>B2+B11</f>
        <v>40618.047999999995</v>
      </c>
      <c r="C20">
        <f>C2+C11</f>
        <v>35135.03</v>
      </c>
      <c r="D20">
        <f t="shared" ref="D20:S20" si="0">D2+D11</f>
        <v>34014.413</v>
      </c>
      <c r="E20">
        <f t="shared" si="0"/>
        <v>41929.995999999999</v>
      </c>
      <c r="F20">
        <f t="shared" si="0"/>
        <v>57396.387999999999</v>
      </c>
      <c r="G20">
        <f t="shared" si="0"/>
        <v>83426.402999999991</v>
      </c>
      <c r="H20">
        <f t="shared" si="0"/>
        <v>66539.597999999998</v>
      </c>
      <c r="I20">
        <f t="shared" si="0"/>
        <v>63422.923999999999</v>
      </c>
      <c r="J20">
        <f t="shared" si="0"/>
        <v>72097.638999999996</v>
      </c>
      <c r="K20">
        <f t="shared" si="0"/>
        <v>69527.02900000001</v>
      </c>
      <c r="L20">
        <f t="shared" si="0"/>
        <v>56425.421999999999</v>
      </c>
      <c r="M20">
        <f t="shared" si="0"/>
        <v>40520.429999999993</v>
      </c>
      <c r="N20">
        <f t="shared" si="0"/>
        <v>37949.618999999999</v>
      </c>
      <c r="O20">
        <f t="shared" si="0"/>
        <v>25652.050000000003</v>
      </c>
      <c r="P20">
        <f t="shared" si="0"/>
        <v>16847.891000000003</v>
      </c>
      <c r="Q20">
        <f t="shared" si="0"/>
        <v>12872.21</v>
      </c>
      <c r="R20">
        <f t="shared" si="0"/>
        <v>8126.2920000000004</v>
      </c>
      <c r="S20">
        <f t="shared" si="0"/>
        <v>4748.4839999999995</v>
      </c>
    </row>
    <row r="21" spans="1:19" x14ac:dyDescent="0.4">
      <c r="A21">
        <v>2020</v>
      </c>
      <c r="B21">
        <f t="shared" ref="B21:S27" si="1">B3+B12</f>
        <v>46763.451000000001</v>
      </c>
      <c r="C21">
        <f t="shared" si="1"/>
        <v>44442.942999999999</v>
      </c>
      <c r="D21">
        <f t="shared" si="1"/>
        <v>38478.423999999999</v>
      </c>
      <c r="E21">
        <f t="shared" si="1"/>
        <v>41723.433000000005</v>
      </c>
      <c r="F21">
        <f t="shared" si="1"/>
        <v>49435.596999999994</v>
      </c>
      <c r="G21">
        <f t="shared" si="1"/>
        <v>71603.96100000001</v>
      </c>
      <c r="H21">
        <f t="shared" si="1"/>
        <v>92361.797999999995</v>
      </c>
      <c r="I21">
        <f t="shared" si="1"/>
        <v>72546.353000000003</v>
      </c>
      <c r="J21">
        <f t="shared" si="1"/>
        <v>67767.69200000001</v>
      </c>
      <c r="K21">
        <f t="shared" si="1"/>
        <v>76106.434999999998</v>
      </c>
      <c r="L21">
        <f t="shared" si="1"/>
        <v>72122.472999999998</v>
      </c>
      <c r="M21">
        <f t="shared" si="1"/>
        <v>57880.063000000002</v>
      </c>
      <c r="N21">
        <f t="shared" si="1"/>
        <v>40730.123999999996</v>
      </c>
      <c r="O21">
        <f t="shared" si="1"/>
        <v>37290.058999999994</v>
      </c>
      <c r="P21">
        <f t="shared" si="1"/>
        <v>24104.343000000001</v>
      </c>
      <c r="Q21">
        <f t="shared" si="1"/>
        <v>14748.999</v>
      </c>
      <c r="R21">
        <f t="shared" si="1"/>
        <v>9987.51</v>
      </c>
      <c r="S21">
        <f t="shared" si="1"/>
        <v>6905.6990000000005</v>
      </c>
    </row>
    <row r="22" spans="1:19" x14ac:dyDescent="0.4">
      <c r="A22">
        <v>2025</v>
      </c>
      <c r="B22">
        <f t="shared" si="1"/>
        <v>42005.930000000008</v>
      </c>
      <c r="C22">
        <f t="shared" si="1"/>
        <v>49268.29</v>
      </c>
      <c r="D22">
        <f t="shared" si="1"/>
        <v>47197.623999999996</v>
      </c>
      <c r="E22">
        <f t="shared" si="1"/>
        <v>45840.639999999999</v>
      </c>
      <c r="F22">
        <f t="shared" si="1"/>
        <v>48240.78</v>
      </c>
      <c r="G22">
        <f t="shared" si="1"/>
        <v>54752.336000000003</v>
      </c>
      <c r="H22">
        <f t="shared" si="1"/>
        <v>76934.138999999996</v>
      </c>
      <c r="I22">
        <f t="shared" si="1"/>
        <v>98055.962999999989</v>
      </c>
      <c r="J22">
        <f t="shared" si="1"/>
        <v>75934.953999999998</v>
      </c>
      <c r="K22">
        <f t="shared" si="1"/>
        <v>70065.938999999998</v>
      </c>
      <c r="L22">
        <f t="shared" si="1"/>
        <v>77682.282999999996</v>
      </c>
      <c r="M22">
        <f t="shared" si="1"/>
        <v>73263.05</v>
      </c>
      <c r="N22">
        <f t="shared" si="1"/>
        <v>57905.701000000001</v>
      </c>
      <c r="O22">
        <f t="shared" si="1"/>
        <v>39857.357000000004</v>
      </c>
      <c r="P22">
        <f t="shared" si="1"/>
        <v>35040.561000000002</v>
      </c>
      <c r="Q22">
        <f t="shared" si="1"/>
        <v>21137.550000000003</v>
      </c>
      <c r="R22">
        <f t="shared" si="1"/>
        <v>11524.994999999999</v>
      </c>
      <c r="S22">
        <f t="shared" si="1"/>
        <v>9053.41</v>
      </c>
    </row>
    <row r="23" spans="1:19" x14ac:dyDescent="0.4">
      <c r="A23">
        <v>2030</v>
      </c>
      <c r="B23">
        <f t="shared" si="1"/>
        <v>37707.677000000003</v>
      </c>
      <c r="C23">
        <f t="shared" si="1"/>
        <v>43952.813000000002</v>
      </c>
      <c r="D23">
        <f t="shared" si="1"/>
        <v>51442.061000000002</v>
      </c>
      <c r="E23">
        <f t="shared" si="1"/>
        <v>53534.794999999998</v>
      </c>
      <c r="F23">
        <f t="shared" si="1"/>
        <v>51908.122000000003</v>
      </c>
      <c r="G23">
        <f t="shared" si="1"/>
        <v>52598.298999999999</v>
      </c>
      <c r="H23">
        <f t="shared" si="1"/>
        <v>58259.917999999998</v>
      </c>
      <c r="I23">
        <f t="shared" si="1"/>
        <v>80196.225999999995</v>
      </c>
      <c r="J23">
        <f t="shared" si="1"/>
        <v>101035.496</v>
      </c>
      <c r="K23">
        <f t="shared" si="1"/>
        <v>77522.969000000012</v>
      </c>
      <c r="L23">
        <f t="shared" si="1"/>
        <v>70707.066999999995</v>
      </c>
      <c r="M23">
        <f t="shared" si="1"/>
        <v>77986.722000000009</v>
      </c>
      <c r="N23">
        <f t="shared" si="1"/>
        <v>72789.42</v>
      </c>
      <c r="O23">
        <f t="shared" si="1"/>
        <v>56493.675000000003</v>
      </c>
      <c r="P23">
        <f t="shared" si="1"/>
        <v>37352.751000000004</v>
      </c>
      <c r="Q23">
        <f t="shared" si="1"/>
        <v>30796.613000000001</v>
      </c>
      <c r="R23">
        <f t="shared" si="1"/>
        <v>16607.618999999999</v>
      </c>
      <c r="S23">
        <f t="shared" si="1"/>
        <v>10963.909</v>
      </c>
    </row>
    <row r="24" spans="1:19" x14ac:dyDescent="0.4">
      <c r="A24">
        <v>2035</v>
      </c>
      <c r="B24">
        <f t="shared" si="1"/>
        <v>36498.112999999998</v>
      </c>
      <c r="D24">
        <f t="shared" si="1"/>
        <v>45251.369999999995</v>
      </c>
      <c r="E24">
        <f t="shared" si="1"/>
        <v>55403.845000000001</v>
      </c>
      <c r="F24">
        <f t="shared" si="1"/>
        <v>58340.706999999995</v>
      </c>
      <c r="G24">
        <f t="shared" si="1"/>
        <v>55569.926999999996</v>
      </c>
      <c r="H24">
        <f t="shared" si="1"/>
        <v>55156.210000000006</v>
      </c>
      <c r="I24">
        <f t="shared" si="1"/>
        <v>60144.273000000001</v>
      </c>
      <c r="J24">
        <f t="shared" si="1"/>
        <v>81663.078999999998</v>
      </c>
      <c r="K24">
        <f t="shared" si="1"/>
        <v>102080.58799999999</v>
      </c>
      <c r="L24">
        <f t="shared" si="1"/>
        <v>77631.19200000001</v>
      </c>
      <c r="M24">
        <f t="shared" si="1"/>
        <v>70356.604999999996</v>
      </c>
      <c r="N24">
        <f t="shared" si="1"/>
        <v>76796.592999999993</v>
      </c>
      <c r="O24">
        <f t="shared" si="1"/>
        <v>70522.06</v>
      </c>
      <c r="P24">
        <f t="shared" si="1"/>
        <v>52791.258000000002</v>
      </c>
      <c r="Q24">
        <f t="shared" si="1"/>
        <v>32802.648999999998</v>
      </c>
      <c r="R24">
        <f t="shared" si="1"/>
        <v>24306.234000000004</v>
      </c>
      <c r="S24">
        <f t="shared" si="1"/>
        <v>15113.196</v>
      </c>
    </row>
    <row r="25" spans="1:19" x14ac:dyDescent="0.4">
      <c r="A25">
        <v>2040</v>
      </c>
      <c r="B25">
        <f t="shared" si="1"/>
        <v>37912.785999999993</v>
      </c>
      <c r="C25">
        <f t="shared" si="1"/>
        <v>37388.407000000007</v>
      </c>
      <c r="D25">
        <f t="shared" si="1"/>
        <v>39828.142999999996</v>
      </c>
      <c r="E25">
        <f t="shared" si="1"/>
        <v>47586.457999999999</v>
      </c>
      <c r="F25">
        <f t="shared" si="1"/>
        <v>58551.106999999996</v>
      </c>
      <c r="G25">
        <f t="shared" si="1"/>
        <v>61354.744999999995</v>
      </c>
      <c r="H25">
        <f t="shared" si="1"/>
        <v>57764.726000000002</v>
      </c>
      <c r="I25">
        <f t="shared" si="1"/>
        <v>56542.675999999999</v>
      </c>
      <c r="J25">
        <f t="shared" si="1"/>
        <v>60965.156000000003</v>
      </c>
      <c r="K25">
        <f t="shared" si="1"/>
        <v>82056.592999999993</v>
      </c>
      <c r="L25">
        <f t="shared" si="1"/>
        <v>101772.326</v>
      </c>
      <c r="M25">
        <f t="shared" si="1"/>
        <v>76915.670000000013</v>
      </c>
      <c r="N25">
        <f t="shared" si="1"/>
        <v>68958.391000000003</v>
      </c>
      <c r="O25">
        <f t="shared" si="1"/>
        <v>74006.706999999995</v>
      </c>
      <c r="P25">
        <f t="shared" si="1"/>
        <v>65704.350000000006</v>
      </c>
      <c r="Q25">
        <f t="shared" si="1"/>
        <v>46393.673999999999</v>
      </c>
      <c r="R25">
        <f t="shared" si="1"/>
        <v>25974.133000000002</v>
      </c>
      <c r="S25">
        <f t="shared" si="1"/>
        <v>22129.402000000002</v>
      </c>
    </row>
    <row r="26" spans="1:19" x14ac:dyDescent="0.4">
      <c r="A26">
        <v>2045</v>
      </c>
      <c r="B26">
        <f t="shared" si="1"/>
        <v>38027.120999999999</v>
      </c>
      <c r="C26">
        <f t="shared" si="1"/>
        <v>38537.56</v>
      </c>
      <c r="D26">
        <f t="shared" si="1"/>
        <v>37985.57</v>
      </c>
      <c r="E26">
        <f t="shared" si="1"/>
        <v>41341.207000000009</v>
      </c>
      <c r="F26">
        <f t="shared" si="1"/>
        <v>49522.771999999997</v>
      </c>
      <c r="G26">
        <f t="shared" si="1"/>
        <v>60583.683999999994</v>
      </c>
      <c r="H26">
        <f t="shared" si="1"/>
        <v>63184.464</v>
      </c>
      <c r="I26">
        <f t="shared" si="1"/>
        <v>58961.500999999997</v>
      </c>
      <c r="J26">
        <f t="shared" si="1"/>
        <v>57124.337999999996</v>
      </c>
      <c r="K26">
        <f t="shared" si="1"/>
        <v>61123.264999999999</v>
      </c>
      <c r="L26">
        <f t="shared" si="1"/>
        <v>81618.106</v>
      </c>
      <c r="M26">
        <f t="shared" si="1"/>
        <v>100593.12700000001</v>
      </c>
      <c r="N26">
        <f t="shared" si="1"/>
        <v>75244.505000000005</v>
      </c>
      <c r="O26">
        <f t="shared" si="1"/>
        <v>66293.744999999995</v>
      </c>
      <c r="P26">
        <f t="shared" si="1"/>
        <v>68819.483999999997</v>
      </c>
      <c r="Q26">
        <f t="shared" si="1"/>
        <v>57767.047999999995</v>
      </c>
      <c r="R26">
        <f t="shared" si="1"/>
        <v>36947.718999999997</v>
      </c>
      <c r="S26">
        <f t="shared" si="1"/>
        <v>26494.006999999998</v>
      </c>
    </row>
    <row r="27" spans="1:19" x14ac:dyDescent="0.4">
      <c r="A27">
        <v>2050</v>
      </c>
      <c r="B27">
        <f t="shared" si="1"/>
        <v>35373.597000000002</v>
      </c>
      <c r="C27">
        <f t="shared" si="1"/>
        <v>38438.031999999999</v>
      </c>
      <c r="D27">
        <f t="shared" si="1"/>
        <v>38960.612000000001</v>
      </c>
      <c r="E27">
        <f t="shared" si="1"/>
        <v>39041.398000000001</v>
      </c>
      <c r="F27">
        <f t="shared" si="1"/>
        <v>42631.998999999996</v>
      </c>
      <c r="G27">
        <f t="shared" si="1"/>
        <v>50798.190999999999</v>
      </c>
      <c r="H27">
        <f t="shared" si="1"/>
        <v>61821.166000000005</v>
      </c>
      <c r="I27">
        <f t="shared" si="1"/>
        <v>64176.178999999996</v>
      </c>
      <c r="J27">
        <f t="shared" si="1"/>
        <v>59441.144</v>
      </c>
      <c r="K27">
        <f t="shared" si="1"/>
        <v>57176.558000000005</v>
      </c>
      <c r="L27">
        <f t="shared" si="1"/>
        <v>60735.521999999997</v>
      </c>
      <c r="M27">
        <f t="shared" si="1"/>
        <v>80553.396000000008</v>
      </c>
      <c r="N27">
        <f t="shared" si="1"/>
        <v>98290.415000000008</v>
      </c>
      <c r="O27">
        <f>O9+O18</f>
        <v>72265.144</v>
      </c>
      <c r="P27">
        <f t="shared" si="1"/>
        <v>61593.770000000004</v>
      </c>
      <c r="Q27">
        <f t="shared" si="1"/>
        <v>60496.464999999997</v>
      </c>
      <c r="R27">
        <f t="shared" si="1"/>
        <v>46164.773999999998</v>
      </c>
      <c r="S27">
        <f t="shared" si="1"/>
        <v>35579.131999999998</v>
      </c>
    </row>
  </sheetData>
  <phoneticPr fontId="3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FA3F7-D28E-4BC9-9AB7-B3351255878D}">
  <dimension ref="A1:D215"/>
  <sheetViews>
    <sheetView workbookViewId="0">
      <selection activeCell="I17" sqref="I17"/>
    </sheetView>
  </sheetViews>
  <sheetFormatPr defaultRowHeight="13.9" x14ac:dyDescent="0.4"/>
  <cols>
    <col min="1" max="1" width="9.46484375" customWidth="1"/>
    <col min="2" max="2" width="10.46484375" bestFit="1" customWidth="1"/>
    <col min="3" max="3" width="9.46484375" customWidth="1"/>
    <col min="4" max="4" width="10.1328125" bestFit="1" customWidth="1"/>
  </cols>
  <sheetData>
    <row r="1" spans="1:4" x14ac:dyDescent="0.4">
      <c r="A1" t="s">
        <v>38</v>
      </c>
      <c r="B1" t="s">
        <v>41</v>
      </c>
      <c r="C1" t="s">
        <v>39</v>
      </c>
      <c r="D1" t="s">
        <v>0</v>
      </c>
    </row>
    <row r="2" spans="1:4" x14ac:dyDescent="0.4">
      <c r="A2">
        <v>1992</v>
      </c>
      <c r="B2">
        <v>1</v>
      </c>
      <c r="C2">
        <v>2.6869565</v>
      </c>
      <c r="D2">
        <v>68.608695999999995</v>
      </c>
    </row>
    <row r="3" spans="1:4" x14ac:dyDescent="0.4">
      <c r="A3">
        <v>1993</v>
      </c>
      <c r="B3">
        <v>1</v>
      </c>
      <c r="C3">
        <v>2.8189655</v>
      </c>
      <c r="D3">
        <v>69.724137999999996</v>
      </c>
    </row>
    <row r="4" spans="1:4" x14ac:dyDescent="0.4">
      <c r="A4">
        <v>1994</v>
      </c>
      <c r="B4">
        <v>1</v>
      </c>
      <c r="C4">
        <v>2.9306931000000001</v>
      </c>
      <c r="D4">
        <v>70.673266999999996</v>
      </c>
    </row>
    <row r="5" spans="1:4" x14ac:dyDescent="0.4">
      <c r="A5">
        <v>1995</v>
      </c>
      <c r="B5">
        <v>1</v>
      </c>
      <c r="C5">
        <v>2.7536231999999998</v>
      </c>
      <c r="D5">
        <v>71.391304000000005</v>
      </c>
    </row>
    <row r="6" spans="1:4" x14ac:dyDescent="0.4">
      <c r="A6">
        <v>1996</v>
      </c>
      <c r="B6">
        <v>1</v>
      </c>
      <c r="C6">
        <v>2.9220779000000001</v>
      </c>
      <c r="D6">
        <v>72.584416000000004</v>
      </c>
    </row>
    <row r="7" spans="1:4" x14ac:dyDescent="0.4">
      <c r="A7">
        <v>1997</v>
      </c>
      <c r="B7">
        <v>1</v>
      </c>
      <c r="C7">
        <v>2.7466667</v>
      </c>
      <c r="D7">
        <v>73.386667000000003</v>
      </c>
    </row>
    <row r="8" spans="1:4" x14ac:dyDescent="0.4">
      <c r="A8">
        <v>1998</v>
      </c>
      <c r="B8">
        <v>1</v>
      </c>
      <c r="C8">
        <v>2.6612903000000001</v>
      </c>
      <c r="D8">
        <v>74.467742000000001</v>
      </c>
    </row>
    <row r="9" spans="1:4" x14ac:dyDescent="0.4">
      <c r="A9">
        <v>1999</v>
      </c>
      <c r="B9">
        <v>1</v>
      </c>
      <c r="C9">
        <v>2.7872340000000002</v>
      </c>
      <c r="D9">
        <v>75.446809000000002</v>
      </c>
    </row>
    <row r="10" spans="1:4" x14ac:dyDescent="0.4">
      <c r="A10">
        <v>2000</v>
      </c>
      <c r="B10">
        <v>1</v>
      </c>
      <c r="C10">
        <v>2.92</v>
      </c>
      <c r="D10">
        <v>76.58</v>
      </c>
    </row>
    <row r="11" spans="1:4" x14ac:dyDescent="0.4">
      <c r="A11">
        <v>2001</v>
      </c>
      <c r="B11">
        <v>1</v>
      </c>
      <c r="C11">
        <v>2.9393938999999998</v>
      </c>
      <c r="D11">
        <v>77.272727000000003</v>
      </c>
    </row>
    <row r="12" spans="1:4" x14ac:dyDescent="0.4">
      <c r="A12">
        <v>2002</v>
      </c>
      <c r="B12">
        <v>1</v>
      </c>
      <c r="C12">
        <v>2.6712329000000001</v>
      </c>
      <c r="D12">
        <v>78.191781000000006</v>
      </c>
    </row>
    <row r="13" spans="1:4" x14ac:dyDescent="0.4">
      <c r="A13">
        <v>2003</v>
      </c>
      <c r="B13">
        <v>1</v>
      </c>
      <c r="C13">
        <v>2.8863636000000001</v>
      </c>
      <c r="D13">
        <v>78.772727000000003</v>
      </c>
    </row>
    <row r="14" spans="1:4" x14ac:dyDescent="0.4">
      <c r="A14">
        <v>2004</v>
      </c>
      <c r="B14">
        <v>1</v>
      </c>
      <c r="C14">
        <v>2.5</v>
      </c>
      <c r="D14">
        <v>79.433333000000005</v>
      </c>
    </row>
    <row r="15" spans="1:4" x14ac:dyDescent="0.4">
      <c r="A15">
        <v>2005</v>
      </c>
      <c r="B15">
        <v>1</v>
      </c>
      <c r="C15">
        <v>2.8</v>
      </c>
      <c r="D15">
        <v>80</v>
      </c>
    </row>
    <row r="16" spans="1:4" x14ac:dyDescent="0.4">
      <c r="A16">
        <v>1992</v>
      </c>
      <c r="B16">
        <v>2</v>
      </c>
      <c r="C16">
        <v>2.9529412000000002</v>
      </c>
      <c r="D16">
        <v>63.784314000000002</v>
      </c>
    </row>
    <row r="17" spans="1:4" x14ac:dyDescent="0.4">
      <c r="A17">
        <v>1993</v>
      </c>
      <c r="B17">
        <v>2</v>
      </c>
      <c r="C17">
        <v>2.8588235000000002</v>
      </c>
      <c r="D17">
        <v>64.784313999999995</v>
      </c>
    </row>
    <row r="18" spans="1:4" x14ac:dyDescent="0.4">
      <c r="A18">
        <v>1994</v>
      </c>
      <c r="B18">
        <v>2</v>
      </c>
      <c r="C18">
        <v>2.7887323999999998</v>
      </c>
      <c r="D18">
        <v>65.799295999999998</v>
      </c>
    </row>
    <row r="19" spans="1:4" x14ac:dyDescent="0.4">
      <c r="A19">
        <v>1995</v>
      </c>
      <c r="B19">
        <v>2</v>
      </c>
      <c r="C19">
        <v>2.8081632999999999</v>
      </c>
      <c r="D19">
        <v>66.665306000000001</v>
      </c>
    </row>
    <row r="20" spans="1:4" x14ac:dyDescent="0.4">
      <c r="A20">
        <v>1996</v>
      </c>
      <c r="B20">
        <v>2</v>
      </c>
      <c r="C20">
        <v>2.7064219999999999</v>
      </c>
      <c r="D20">
        <v>67.697248000000002</v>
      </c>
    </row>
    <row r="21" spans="1:4" x14ac:dyDescent="0.4">
      <c r="A21">
        <v>1997</v>
      </c>
      <c r="B21">
        <v>2</v>
      </c>
      <c r="C21">
        <v>2.7352941</v>
      </c>
      <c r="D21">
        <v>68.570588000000001</v>
      </c>
    </row>
    <row r="22" spans="1:4" x14ac:dyDescent="0.4">
      <c r="A22">
        <v>1998</v>
      </c>
      <c r="B22">
        <v>2</v>
      </c>
      <c r="C22">
        <v>2.7516340000000001</v>
      </c>
      <c r="D22">
        <v>69.575163000000003</v>
      </c>
    </row>
    <row r="23" spans="1:4" x14ac:dyDescent="0.4">
      <c r="A23">
        <v>1999</v>
      </c>
      <c r="B23">
        <v>2</v>
      </c>
      <c r="C23">
        <v>2.6666666999999999</v>
      </c>
      <c r="D23">
        <v>70.539006999999998</v>
      </c>
    </row>
    <row r="24" spans="1:4" x14ac:dyDescent="0.4">
      <c r="A24">
        <v>2000</v>
      </c>
      <c r="B24">
        <v>2</v>
      </c>
      <c r="C24">
        <v>2.7278481000000001</v>
      </c>
      <c r="D24">
        <v>71.411392000000006</v>
      </c>
    </row>
    <row r="25" spans="1:4" x14ac:dyDescent="0.4">
      <c r="A25">
        <v>2001</v>
      </c>
      <c r="B25">
        <v>2</v>
      </c>
      <c r="C25">
        <v>2.6803279</v>
      </c>
      <c r="D25">
        <v>72.524590000000003</v>
      </c>
    </row>
    <row r="26" spans="1:4" x14ac:dyDescent="0.4">
      <c r="A26">
        <v>2002</v>
      </c>
      <c r="B26">
        <v>2</v>
      </c>
      <c r="C26">
        <v>2.8306708999999999</v>
      </c>
      <c r="D26">
        <v>73.530350999999996</v>
      </c>
    </row>
    <row r="27" spans="1:4" x14ac:dyDescent="0.4">
      <c r="A27">
        <v>2003</v>
      </c>
      <c r="B27">
        <v>2</v>
      </c>
      <c r="C27">
        <v>2.8553191</v>
      </c>
      <c r="D27">
        <v>74.408511000000004</v>
      </c>
    </row>
    <row r="28" spans="1:4" x14ac:dyDescent="0.4">
      <c r="A28">
        <v>2004</v>
      </c>
      <c r="B28">
        <v>2</v>
      </c>
      <c r="C28">
        <v>2.7835497999999999</v>
      </c>
      <c r="D28">
        <v>75.445886999999999</v>
      </c>
    </row>
    <row r="29" spans="1:4" x14ac:dyDescent="0.4">
      <c r="A29">
        <v>2005</v>
      </c>
      <c r="B29">
        <v>2</v>
      </c>
      <c r="C29">
        <v>2.6848249000000002</v>
      </c>
      <c r="D29">
        <v>76.517510000000001</v>
      </c>
    </row>
    <row r="30" spans="1:4" x14ac:dyDescent="0.4">
      <c r="A30">
        <v>2006</v>
      </c>
      <c r="B30">
        <v>2</v>
      </c>
      <c r="C30">
        <v>2.6027396999999999</v>
      </c>
      <c r="D30">
        <v>77.515981999999994</v>
      </c>
    </row>
    <row r="31" spans="1:4" x14ac:dyDescent="0.4">
      <c r="A31">
        <v>2007</v>
      </c>
      <c r="B31">
        <v>2</v>
      </c>
      <c r="C31">
        <v>2.5161289999999998</v>
      </c>
      <c r="D31">
        <v>78.134409000000005</v>
      </c>
    </row>
    <row r="32" spans="1:4" x14ac:dyDescent="0.4">
      <c r="A32">
        <v>2008</v>
      </c>
      <c r="B32">
        <v>2</v>
      </c>
      <c r="C32">
        <v>2.359375</v>
      </c>
      <c r="D32">
        <v>78.851562999999999</v>
      </c>
    </row>
    <row r="33" spans="1:4" x14ac:dyDescent="0.4">
      <c r="A33">
        <v>2009</v>
      </c>
      <c r="B33">
        <v>2</v>
      </c>
      <c r="C33">
        <v>2.4342104999999998</v>
      </c>
      <c r="D33">
        <v>79.486841999999996</v>
      </c>
    </row>
    <row r="34" spans="1:4" x14ac:dyDescent="0.4">
      <c r="A34">
        <v>1992</v>
      </c>
      <c r="B34">
        <v>3</v>
      </c>
      <c r="C34">
        <v>3.1848340999999998</v>
      </c>
      <c r="D34">
        <v>58.701422000000001</v>
      </c>
    </row>
    <row r="35" spans="1:4" x14ac:dyDescent="0.4">
      <c r="A35">
        <v>1993</v>
      </c>
      <c r="B35">
        <v>3</v>
      </c>
      <c r="C35">
        <v>3.0727272999999999</v>
      </c>
      <c r="D35">
        <v>59.742857000000001</v>
      </c>
    </row>
    <row r="36" spans="1:4" x14ac:dyDescent="0.4">
      <c r="A36">
        <v>1994</v>
      </c>
      <c r="B36">
        <v>3</v>
      </c>
      <c r="C36">
        <v>3.0241546000000001</v>
      </c>
      <c r="D36">
        <v>60.891303999999998</v>
      </c>
    </row>
    <row r="37" spans="1:4" x14ac:dyDescent="0.4">
      <c r="A37">
        <v>1995</v>
      </c>
      <c r="B37">
        <v>3</v>
      </c>
      <c r="C37">
        <v>2.9727047</v>
      </c>
      <c r="D37">
        <v>61.754342000000001</v>
      </c>
    </row>
    <row r="38" spans="1:4" x14ac:dyDescent="0.4">
      <c r="A38">
        <v>1996</v>
      </c>
      <c r="B38">
        <v>3</v>
      </c>
      <c r="C38">
        <v>2.9466667000000002</v>
      </c>
      <c r="D38">
        <v>62.954667000000001</v>
      </c>
    </row>
    <row r="39" spans="1:4" x14ac:dyDescent="0.4">
      <c r="A39">
        <v>1997</v>
      </c>
      <c r="B39">
        <v>3</v>
      </c>
      <c r="C39">
        <v>2.9966997000000002</v>
      </c>
      <c r="D39">
        <v>63.904290000000003</v>
      </c>
    </row>
    <row r="40" spans="1:4" x14ac:dyDescent="0.4">
      <c r="A40">
        <v>1998</v>
      </c>
      <c r="B40">
        <v>3</v>
      </c>
      <c r="C40">
        <v>3.0519031000000001</v>
      </c>
      <c r="D40">
        <v>64.844290999999998</v>
      </c>
    </row>
    <row r="41" spans="1:4" x14ac:dyDescent="0.4">
      <c r="A41">
        <v>1999</v>
      </c>
      <c r="B41">
        <v>3</v>
      </c>
      <c r="C41">
        <v>3.0149254000000001</v>
      </c>
      <c r="D41">
        <v>65.858209000000002</v>
      </c>
    </row>
    <row r="42" spans="1:4" x14ac:dyDescent="0.4">
      <c r="A42">
        <v>2000</v>
      </c>
      <c r="B42">
        <v>3</v>
      </c>
      <c r="C42">
        <v>2.8557692000000001</v>
      </c>
      <c r="D42">
        <v>66.75</v>
      </c>
    </row>
    <row r="43" spans="1:4" x14ac:dyDescent="0.4">
      <c r="A43">
        <v>2001</v>
      </c>
      <c r="B43">
        <v>3</v>
      </c>
      <c r="C43">
        <v>2.8007518999999998</v>
      </c>
      <c r="D43">
        <v>67.864661999999996</v>
      </c>
    </row>
    <row r="44" spans="1:4" x14ac:dyDescent="0.4">
      <c r="A44">
        <v>2002</v>
      </c>
      <c r="B44">
        <v>3</v>
      </c>
      <c r="C44">
        <v>2.6935201000000002</v>
      </c>
      <c r="D44">
        <v>68.798598999999996</v>
      </c>
    </row>
    <row r="45" spans="1:4" x14ac:dyDescent="0.4">
      <c r="A45">
        <v>2003</v>
      </c>
      <c r="B45">
        <v>3</v>
      </c>
      <c r="C45">
        <v>2.7581574</v>
      </c>
      <c r="D45">
        <v>69.637236000000001</v>
      </c>
    </row>
    <row r="46" spans="1:4" x14ac:dyDescent="0.4">
      <c r="A46">
        <v>2004</v>
      </c>
      <c r="B46">
        <v>3</v>
      </c>
      <c r="C46">
        <v>2.75</v>
      </c>
      <c r="D46">
        <v>70.705769000000004</v>
      </c>
    </row>
    <row r="47" spans="1:4" x14ac:dyDescent="0.4">
      <c r="A47">
        <v>2005</v>
      </c>
      <c r="B47">
        <v>3</v>
      </c>
      <c r="C47">
        <v>2.5996731999999998</v>
      </c>
      <c r="D47">
        <v>71.740195999999997</v>
      </c>
    </row>
    <row r="48" spans="1:4" x14ac:dyDescent="0.4">
      <c r="A48">
        <v>2006</v>
      </c>
      <c r="B48">
        <v>3</v>
      </c>
      <c r="C48">
        <v>2.5598592</v>
      </c>
      <c r="D48">
        <v>72.771127000000007</v>
      </c>
    </row>
    <row r="49" spans="1:4" x14ac:dyDescent="0.4">
      <c r="A49">
        <v>2007</v>
      </c>
      <c r="B49">
        <v>3</v>
      </c>
      <c r="C49">
        <v>2.5230769</v>
      </c>
      <c r="D49">
        <v>73.817307999999997</v>
      </c>
    </row>
    <row r="50" spans="1:4" x14ac:dyDescent="0.4">
      <c r="A50">
        <v>2008</v>
      </c>
      <c r="B50">
        <v>3</v>
      </c>
      <c r="C50">
        <v>2.4228029000000002</v>
      </c>
      <c r="D50">
        <v>74.679334999999995</v>
      </c>
    </row>
    <row r="51" spans="1:4" x14ac:dyDescent="0.4">
      <c r="A51">
        <v>2009</v>
      </c>
      <c r="B51">
        <v>3</v>
      </c>
      <c r="C51">
        <v>2.4145786</v>
      </c>
      <c r="D51">
        <v>75.817768000000001</v>
      </c>
    </row>
    <row r="52" spans="1:4" x14ac:dyDescent="0.4">
      <c r="A52">
        <v>1992</v>
      </c>
      <c r="B52">
        <v>4</v>
      </c>
      <c r="C52">
        <v>3.42</v>
      </c>
      <c r="D52">
        <v>54.003999999999998</v>
      </c>
    </row>
    <row r="53" spans="1:4" x14ac:dyDescent="0.4">
      <c r="A53">
        <v>1993</v>
      </c>
      <c r="B53">
        <v>4</v>
      </c>
      <c r="C53">
        <v>3.2796780999999999</v>
      </c>
      <c r="D53">
        <v>54.933602</v>
      </c>
    </row>
    <row r="54" spans="1:4" x14ac:dyDescent="0.4">
      <c r="A54">
        <v>1994</v>
      </c>
      <c r="B54">
        <v>4</v>
      </c>
      <c r="C54">
        <v>3.245098</v>
      </c>
      <c r="D54">
        <v>55.931373000000001</v>
      </c>
    </row>
    <row r="55" spans="1:4" x14ac:dyDescent="0.4">
      <c r="A55">
        <v>1995</v>
      </c>
      <c r="B55">
        <v>4</v>
      </c>
      <c r="C55">
        <v>3.2615384999999999</v>
      </c>
      <c r="D55">
        <v>56.896703000000002</v>
      </c>
    </row>
    <row r="56" spans="1:4" x14ac:dyDescent="0.4">
      <c r="A56">
        <v>1996</v>
      </c>
      <c r="B56">
        <v>4</v>
      </c>
      <c r="C56">
        <v>3.2101769999999998</v>
      </c>
      <c r="D56">
        <v>58.050885000000001</v>
      </c>
    </row>
    <row r="57" spans="1:4" x14ac:dyDescent="0.4">
      <c r="A57">
        <v>1997</v>
      </c>
      <c r="B57">
        <v>4</v>
      </c>
      <c r="C57">
        <v>3.1981567000000002</v>
      </c>
      <c r="D57">
        <v>58.967742000000001</v>
      </c>
    </row>
    <row r="58" spans="1:4" x14ac:dyDescent="0.4">
      <c r="A58">
        <v>1998</v>
      </c>
      <c r="B58">
        <v>4</v>
      </c>
      <c r="C58">
        <v>3.0578704000000001</v>
      </c>
      <c r="D58">
        <v>59.960647999999999</v>
      </c>
    </row>
    <row r="59" spans="1:4" x14ac:dyDescent="0.4">
      <c r="A59">
        <v>1999</v>
      </c>
      <c r="B59">
        <v>4</v>
      </c>
      <c r="C59">
        <v>3.0086206999999998</v>
      </c>
      <c r="D59">
        <v>60.893678000000001</v>
      </c>
    </row>
    <row r="60" spans="1:4" x14ac:dyDescent="0.4">
      <c r="A60">
        <v>2000</v>
      </c>
      <c r="B60">
        <v>4</v>
      </c>
      <c r="C60">
        <v>2.9202127999999998</v>
      </c>
      <c r="D60">
        <v>61.819149000000003</v>
      </c>
    </row>
    <row r="61" spans="1:4" x14ac:dyDescent="0.4">
      <c r="A61">
        <v>2001</v>
      </c>
      <c r="B61">
        <v>4</v>
      </c>
      <c r="C61">
        <v>3.0089551999999999</v>
      </c>
      <c r="D61">
        <v>62.898507000000002</v>
      </c>
    </row>
    <row r="62" spans="1:4" x14ac:dyDescent="0.4">
      <c r="A62">
        <v>2002</v>
      </c>
      <c r="B62">
        <v>4</v>
      </c>
      <c r="C62">
        <v>3.0193004000000001</v>
      </c>
      <c r="D62">
        <v>63.933655000000002</v>
      </c>
    </row>
    <row r="63" spans="1:4" x14ac:dyDescent="0.4">
      <c r="A63">
        <v>2003</v>
      </c>
      <c r="B63">
        <v>4</v>
      </c>
      <c r="C63">
        <v>2.8801453000000001</v>
      </c>
      <c r="D63">
        <v>64.951573999999994</v>
      </c>
    </row>
    <row r="64" spans="1:4" x14ac:dyDescent="0.4">
      <c r="A64">
        <v>2004</v>
      </c>
      <c r="B64">
        <v>4</v>
      </c>
      <c r="C64">
        <v>2.8167597999999998</v>
      </c>
      <c r="D64">
        <v>65.898324000000002</v>
      </c>
    </row>
    <row r="65" spans="1:4" x14ac:dyDescent="0.4">
      <c r="A65">
        <v>2005</v>
      </c>
      <c r="B65">
        <v>4</v>
      </c>
      <c r="C65">
        <v>2.8586387000000002</v>
      </c>
      <c r="D65">
        <v>66.915182999999999</v>
      </c>
    </row>
    <row r="66" spans="1:4" x14ac:dyDescent="0.4">
      <c r="A66">
        <v>2006</v>
      </c>
      <c r="B66">
        <v>4</v>
      </c>
      <c r="C66">
        <v>2.7662651</v>
      </c>
      <c r="D66">
        <v>67.896386000000007</v>
      </c>
    </row>
    <row r="67" spans="1:4" x14ac:dyDescent="0.4">
      <c r="A67">
        <v>2007</v>
      </c>
      <c r="B67">
        <v>4</v>
      </c>
      <c r="C67">
        <v>2.7048518000000001</v>
      </c>
      <c r="D67">
        <v>68.952830000000006</v>
      </c>
    </row>
    <row r="68" spans="1:4" x14ac:dyDescent="0.4">
      <c r="A68">
        <v>2008</v>
      </c>
      <c r="B68">
        <v>4</v>
      </c>
      <c r="C68">
        <v>2.5237365999999999</v>
      </c>
      <c r="D68">
        <v>70.075038000000006</v>
      </c>
    </row>
    <row r="69" spans="1:4" x14ac:dyDescent="0.4">
      <c r="A69">
        <v>2009</v>
      </c>
      <c r="B69">
        <v>4</v>
      </c>
      <c r="C69">
        <v>2.4831080999999999</v>
      </c>
      <c r="D69">
        <v>70.969594999999998</v>
      </c>
    </row>
    <row r="70" spans="1:4" x14ac:dyDescent="0.4">
      <c r="A70">
        <v>1992</v>
      </c>
      <c r="B70">
        <v>5</v>
      </c>
      <c r="C70">
        <v>3.6630435000000001</v>
      </c>
      <c r="D70">
        <v>48.978261000000003</v>
      </c>
    </row>
    <row r="71" spans="1:4" x14ac:dyDescent="0.4">
      <c r="A71">
        <v>1993</v>
      </c>
      <c r="B71">
        <v>5</v>
      </c>
      <c r="C71">
        <v>3.5930901999999998</v>
      </c>
      <c r="D71">
        <v>49.932820999999997</v>
      </c>
    </row>
    <row r="72" spans="1:4" x14ac:dyDescent="0.4">
      <c r="A72">
        <v>1994</v>
      </c>
      <c r="B72">
        <v>5</v>
      </c>
      <c r="C72">
        <v>3.4566116</v>
      </c>
      <c r="D72">
        <v>51.022727000000003</v>
      </c>
    </row>
    <row r="73" spans="1:4" x14ac:dyDescent="0.4">
      <c r="A73">
        <v>1995</v>
      </c>
      <c r="B73">
        <v>5</v>
      </c>
      <c r="C73">
        <v>3.3563941000000002</v>
      </c>
      <c r="D73">
        <v>51.903564000000003</v>
      </c>
    </row>
    <row r="74" spans="1:4" x14ac:dyDescent="0.4">
      <c r="A74">
        <v>1996</v>
      </c>
      <c r="B74">
        <v>5</v>
      </c>
      <c r="C74">
        <v>3.3397028</v>
      </c>
      <c r="D74">
        <v>53.008493000000001</v>
      </c>
    </row>
    <row r="75" spans="1:4" x14ac:dyDescent="0.4">
      <c r="A75">
        <v>1997</v>
      </c>
      <c r="B75">
        <v>5</v>
      </c>
      <c r="C75">
        <v>3.3182795999999999</v>
      </c>
      <c r="D75">
        <v>53.898924999999998</v>
      </c>
    </row>
    <row r="76" spans="1:4" x14ac:dyDescent="0.4">
      <c r="A76">
        <v>1998</v>
      </c>
      <c r="B76">
        <v>5</v>
      </c>
      <c r="C76">
        <v>3.2637615000000002</v>
      </c>
      <c r="D76">
        <v>54.850917000000003</v>
      </c>
    </row>
    <row r="77" spans="1:4" x14ac:dyDescent="0.4">
      <c r="A77">
        <v>1999</v>
      </c>
      <c r="B77">
        <v>5</v>
      </c>
      <c r="C77">
        <v>3.1472527000000001</v>
      </c>
      <c r="D77">
        <v>55.789011000000002</v>
      </c>
    </row>
    <row r="78" spans="1:4" x14ac:dyDescent="0.4">
      <c r="A78">
        <v>2000</v>
      </c>
      <c r="B78">
        <v>5</v>
      </c>
      <c r="C78">
        <v>3.1412556</v>
      </c>
      <c r="D78">
        <v>56.896861000000001</v>
      </c>
    </row>
    <row r="79" spans="1:4" x14ac:dyDescent="0.4">
      <c r="A79">
        <v>2001</v>
      </c>
      <c r="B79">
        <v>5</v>
      </c>
      <c r="C79">
        <v>3.1550926000000001</v>
      </c>
      <c r="D79">
        <v>57.877315000000003</v>
      </c>
    </row>
    <row r="80" spans="1:4" x14ac:dyDescent="0.4">
      <c r="A80">
        <v>2002</v>
      </c>
      <c r="B80">
        <v>5</v>
      </c>
      <c r="C80">
        <v>2.9894535000000002</v>
      </c>
      <c r="D80">
        <v>58.923298000000003</v>
      </c>
    </row>
    <row r="81" spans="1:4" x14ac:dyDescent="0.4">
      <c r="A81">
        <v>2003</v>
      </c>
      <c r="B81">
        <v>5</v>
      </c>
      <c r="C81">
        <v>2.9299423999999998</v>
      </c>
      <c r="D81">
        <v>59.815739000000001</v>
      </c>
    </row>
    <row r="82" spans="1:4" x14ac:dyDescent="0.4">
      <c r="A82">
        <v>2004</v>
      </c>
      <c r="B82">
        <v>5</v>
      </c>
      <c r="C82">
        <v>2.9186472000000001</v>
      </c>
      <c r="D82">
        <v>60.842779</v>
      </c>
    </row>
    <row r="83" spans="1:4" x14ac:dyDescent="0.4">
      <c r="A83">
        <v>2005</v>
      </c>
      <c r="B83">
        <v>5</v>
      </c>
      <c r="C83">
        <v>2.8125</v>
      </c>
      <c r="D83">
        <v>61.846429000000001</v>
      </c>
    </row>
    <row r="84" spans="1:4" x14ac:dyDescent="0.4">
      <c r="A84">
        <v>2006</v>
      </c>
      <c r="B84">
        <v>5</v>
      </c>
      <c r="C84">
        <v>2.8089780000000002</v>
      </c>
      <c r="D84">
        <v>62.892073000000003</v>
      </c>
    </row>
    <row r="85" spans="1:4" x14ac:dyDescent="0.4">
      <c r="A85">
        <v>2007</v>
      </c>
      <c r="B85">
        <v>5</v>
      </c>
      <c r="C85">
        <v>2.7773196000000002</v>
      </c>
      <c r="D85">
        <v>63.884535999999997</v>
      </c>
    </row>
    <row r="86" spans="1:4" x14ac:dyDescent="0.4">
      <c r="A86">
        <v>2008</v>
      </c>
      <c r="B86">
        <v>5</v>
      </c>
      <c r="C86">
        <v>2.7148241</v>
      </c>
      <c r="D86">
        <v>64.858040000000003</v>
      </c>
    </row>
    <row r="87" spans="1:4" x14ac:dyDescent="0.4">
      <c r="A87">
        <v>2009</v>
      </c>
      <c r="B87">
        <v>5</v>
      </c>
      <c r="C87">
        <v>2.6758373</v>
      </c>
      <c r="D87">
        <v>65.870812999999998</v>
      </c>
    </row>
    <row r="88" spans="1:4" x14ac:dyDescent="0.4">
      <c r="A88">
        <v>1992</v>
      </c>
      <c r="B88">
        <v>6</v>
      </c>
      <c r="C88">
        <v>3.5557102999999999</v>
      </c>
      <c r="D88">
        <v>43.821727000000003</v>
      </c>
    </row>
    <row r="89" spans="1:4" x14ac:dyDescent="0.4">
      <c r="A89">
        <v>1993</v>
      </c>
      <c r="B89">
        <v>6</v>
      </c>
      <c r="C89">
        <v>3.4943181999999999</v>
      </c>
      <c r="D89">
        <v>44.872159000000003</v>
      </c>
    </row>
    <row r="90" spans="1:4" x14ac:dyDescent="0.4">
      <c r="A90">
        <v>1994</v>
      </c>
      <c r="B90">
        <v>6</v>
      </c>
      <c r="C90">
        <v>3.4457651999999999</v>
      </c>
      <c r="D90">
        <v>45.895988000000003</v>
      </c>
    </row>
    <row r="91" spans="1:4" x14ac:dyDescent="0.4">
      <c r="A91">
        <v>1995</v>
      </c>
      <c r="B91">
        <v>6</v>
      </c>
      <c r="C91">
        <v>3.3961424</v>
      </c>
      <c r="D91">
        <v>46.893174999999999</v>
      </c>
    </row>
    <row r="92" spans="1:4" x14ac:dyDescent="0.4">
      <c r="A92">
        <v>1996</v>
      </c>
      <c r="B92">
        <v>6</v>
      </c>
      <c r="C92">
        <v>3.3615495000000002</v>
      </c>
      <c r="D92">
        <v>47.923960000000001</v>
      </c>
    </row>
    <row r="93" spans="1:4" x14ac:dyDescent="0.4">
      <c r="A93">
        <v>1997</v>
      </c>
      <c r="B93">
        <v>6</v>
      </c>
      <c r="C93">
        <v>3.3600582999999999</v>
      </c>
      <c r="D93">
        <v>48.879009000000003</v>
      </c>
    </row>
    <row r="94" spans="1:4" x14ac:dyDescent="0.4">
      <c r="A94">
        <v>1998</v>
      </c>
      <c r="B94">
        <v>6</v>
      </c>
      <c r="C94">
        <v>3.2575107000000001</v>
      </c>
      <c r="D94">
        <v>49.835478999999999</v>
      </c>
    </row>
    <row r="95" spans="1:4" x14ac:dyDescent="0.4">
      <c r="A95">
        <v>1999</v>
      </c>
      <c r="B95">
        <v>6</v>
      </c>
      <c r="C95">
        <v>3.2348596999999999</v>
      </c>
      <c r="D95">
        <v>50.714919000000002</v>
      </c>
    </row>
    <row r="96" spans="1:4" x14ac:dyDescent="0.4">
      <c r="A96">
        <v>2000</v>
      </c>
      <c r="B96">
        <v>6</v>
      </c>
      <c r="C96">
        <v>3.1674346999999998</v>
      </c>
      <c r="D96">
        <v>51.703533</v>
      </c>
    </row>
    <row r="97" spans="1:4" x14ac:dyDescent="0.4">
      <c r="A97">
        <v>2001</v>
      </c>
      <c r="B97">
        <v>6</v>
      </c>
      <c r="C97">
        <v>3.0669711</v>
      </c>
      <c r="D97">
        <v>52.694063999999997</v>
      </c>
    </row>
    <row r="98" spans="1:4" x14ac:dyDescent="0.4">
      <c r="A98">
        <v>2002</v>
      </c>
      <c r="B98">
        <v>6</v>
      </c>
      <c r="C98">
        <v>3.0103358999999998</v>
      </c>
      <c r="D98">
        <v>53.832040999999997</v>
      </c>
    </row>
    <row r="99" spans="1:4" x14ac:dyDescent="0.4">
      <c r="A99">
        <v>2003</v>
      </c>
      <c r="B99">
        <v>6</v>
      </c>
      <c r="C99">
        <v>2.9217390999999999</v>
      </c>
      <c r="D99">
        <v>54.788820000000001</v>
      </c>
    </row>
    <row r="100" spans="1:4" x14ac:dyDescent="0.4">
      <c r="A100">
        <v>2004</v>
      </c>
      <c r="B100">
        <v>6</v>
      </c>
      <c r="C100">
        <v>2.9039022000000001</v>
      </c>
      <c r="D100">
        <v>55.788001999999999</v>
      </c>
    </row>
    <row r="101" spans="1:4" x14ac:dyDescent="0.4">
      <c r="A101">
        <v>2005</v>
      </c>
      <c r="B101">
        <v>6</v>
      </c>
      <c r="C101">
        <v>2.8763006</v>
      </c>
      <c r="D101">
        <v>56.768208000000001</v>
      </c>
    </row>
    <row r="102" spans="1:4" x14ac:dyDescent="0.4">
      <c r="A102">
        <v>2006</v>
      </c>
      <c r="B102">
        <v>6</v>
      </c>
      <c r="C102">
        <v>2.8404384999999999</v>
      </c>
      <c r="D102">
        <v>57.780754999999999</v>
      </c>
    </row>
    <row r="103" spans="1:4" x14ac:dyDescent="0.4">
      <c r="A103">
        <v>2007</v>
      </c>
      <c r="B103">
        <v>6</v>
      </c>
      <c r="C103">
        <v>2.7802129</v>
      </c>
      <c r="D103">
        <v>58.796492999999998</v>
      </c>
    </row>
    <row r="104" spans="1:4" x14ac:dyDescent="0.4">
      <c r="A104">
        <v>2008</v>
      </c>
      <c r="B104">
        <v>6</v>
      </c>
      <c r="C104">
        <v>2.7421384</v>
      </c>
      <c r="D104">
        <v>59.830188999999997</v>
      </c>
    </row>
    <row r="105" spans="1:4" x14ac:dyDescent="0.4">
      <c r="A105">
        <v>2009</v>
      </c>
      <c r="B105">
        <v>6</v>
      </c>
      <c r="C105">
        <v>2.7103872999999998</v>
      </c>
      <c r="D105">
        <v>60.795774999999999</v>
      </c>
    </row>
    <row r="106" spans="1:4" x14ac:dyDescent="0.4">
      <c r="A106">
        <v>1992</v>
      </c>
      <c r="B106">
        <v>7</v>
      </c>
      <c r="C106">
        <v>3.1862845000000002</v>
      </c>
      <c r="D106">
        <v>38.93347</v>
      </c>
    </row>
    <row r="107" spans="1:4" x14ac:dyDescent="0.4">
      <c r="A107">
        <v>1993</v>
      </c>
      <c r="B107">
        <v>7</v>
      </c>
      <c r="C107">
        <v>3.1687631000000001</v>
      </c>
      <c r="D107">
        <v>39.965409000000001</v>
      </c>
    </row>
    <row r="108" spans="1:4" x14ac:dyDescent="0.4">
      <c r="A108">
        <v>1994</v>
      </c>
      <c r="B108">
        <v>7</v>
      </c>
      <c r="C108">
        <v>3.193038</v>
      </c>
      <c r="D108">
        <v>40.985232000000003</v>
      </c>
    </row>
    <row r="109" spans="1:4" x14ac:dyDescent="0.4">
      <c r="A109">
        <v>1995</v>
      </c>
      <c r="B109">
        <v>7</v>
      </c>
      <c r="C109">
        <v>3.1876310000000001</v>
      </c>
      <c r="D109">
        <v>41.948636999999998</v>
      </c>
    </row>
    <row r="110" spans="1:4" x14ac:dyDescent="0.4">
      <c r="A110">
        <v>1996</v>
      </c>
      <c r="B110">
        <v>7</v>
      </c>
      <c r="C110">
        <v>3.1824669000000001</v>
      </c>
      <c r="D110">
        <v>42.950051000000002</v>
      </c>
    </row>
    <row r="111" spans="1:4" x14ac:dyDescent="0.4">
      <c r="A111">
        <v>1997</v>
      </c>
      <c r="B111">
        <v>7</v>
      </c>
      <c r="C111">
        <v>3.1668352</v>
      </c>
      <c r="D111">
        <v>43.898887999999999</v>
      </c>
    </row>
    <row r="112" spans="1:4" x14ac:dyDescent="0.4">
      <c r="A112">
        <v>1998</v>
      </c>
      <c r="B112">
        <v>7</v>
      </c>
      <c r="C112">
        <v>3.1263158</v>
      </c>
      <c r="D112">
        <v>44.897894999999998</v>
      </c>
    </row>
    <row r="113" spans="1:4" x14ac:dyDescent="0.4">
      <c r="A113">
        <v>1999</v>
      </c>
      <c r="B113">
        <v>7</v>
      </c>
      <c r="C113">
        <v>3.0798787000000001</v>
      </c>
      <c r="D113">
        <v>45.913043000000002</v>
      </c>
    </row>
    <row r="114" spans="1:4" x14ac:dyDescent="0.4">
      <c r="A114">
        <v>2000</v>
      </c>
      <c r="B114">
        <v>7</v>
      </c>
      <c r="C114">
        <v>3.1092784</v>
      </c>
      <c r="D114">
        <v>46.822679999999998</v>
      </c>
    </row>
    <row r="115" spans="1:4" x14ac:dyDescent="0.4">
      <c r="A115">
        <v>2001</v>
      </c>
      <c r="B115">
        <v>7</v>
      </c>
      <c r="C115">
        <v>3.0536082000000002</v>
      </c>
      <c r="D115">
        <v>47.805154999999999</v>
      </c>
    </row>
    <row r="116" spans="1:4" x14ac:dyDescent="0.4">
      <c r="A116">
        <v>2002</v>
      </c>
      <c r="B116">
        <v>7</v>
      </c>
      <c r="C116">
        <v>2.9680992000000002</v>
      </c>
      <c r="D116">
        <v>48.956136000000001</v>
      </c>
    </row>
    <row r="117" spans="1:4" x14ac:dyDescent="0.4">
      <c r="A117">
        <v>2003</v>
      </c>
      <c r="B117">
        <v>7</v>
      </c>
      <c r="C117">
        <v>2.9168118000000001</v>
      </c>
      <c r="D117">
        <v>49.999563999999999</v>
      </c>
    </row>
    <row r="118" spans="1:4" x14ac:dyDescent="0.4">
      <c r="A118">
        <v>2004</v>
      </c>
      <c r="B118">
        <v>7</v>
      </c>
      <c r="C118">
        <v>2.8621080000000001</v>
      </c>
      <c r="D118">
        <v>50.970910000000003</v>
      </c>
    </row>
    <row r="119" spans="1:4" x14ac:dyDescent="0.4">
      <c r="A119">
        <v>2005</v>
      </c>
      <c r="B119">
        <v>7</v>
      </c>
      <c r="C119">
        <v>2.8357815</v>
      </c>
      <c r="D119">
        <v>51.879849</v>
      </c>
    </row>
    <row r="120" spans="1:4" x14ac:dyDescent="0.4">
      <c r="A120">
        <v>2006</v>
      </c>
      <c r="B120">
        <v>7</v>
      </c>
      <c r="C120">
        <v>2.8052893999999999</v>
      </c>
      <c r="D120">
        <v>52.911459999999998</v>
      </c>
    </row>
    <row r="121" spans="1:4" x14ac:dyDescent="0.4">
      <c r="A121">
        <v>2007</v>
      </c>
      <c r="B121">
        <v>7</v>
      </c>
      <c r="C121">
        <v>2.7352341999999998</v>
      </c>
      <c r="D121">
        <v>53.953564</v>
      </c>
    </row>
    <row r="122" spans="1:4" x14ac:dyDescent="0.4">
      <c r="A122">
        <v>2008</v>
      </c>
      <c r="B122">
        <v>7</v>
      </c>
      <c r="C122">
        <v>2.7669735000000002</v>
      </c>
      <c r="D122">
        <v>54.875718999999997</v>
      </c>
    </row>
    <row r="123" spans="1:4" x14ac:dyDescent="0.4">
      <c r="A123">
        <v>2009</v>
      </c>
      <c r="B123">
        <v>7</v>
      </c>
      <c r="C123">
        <v>2.7227122000000001</v>
      </c>
      <c r="D123">
        <v>55.900772000000003</v>
      </c>
    </row>
    <row r="124" spans="1:4" x14ac:dyDescent="0.4">
      <c r="A124">
        <v>1992</v>
      </c>
      <c r="B124">
        <v>8</v>
      </c>
      <c r="C124">
        <v>3.1426533999999999</v>
      </c>
      <c r="D124">
        <v>34.325249999999997</v>
      </c>
    </row>
    <row r="125" spans="1:4" x14ac:dyDescent="0.4">
      <c r="A125">
        <v>1993</v>
      </c>
      <c r="B125">
        <v>8</v>
      </c>
      <c r="C125">
        <v>3.0947368000000002</v>
      </c>
      <c r="D125">
        <v>35.369925000000002</v>
      </c>
    </row>
    <row r="126" spans="1:4" x14ac:dyDescent="0.4">
      <c r="A126">
        <v>1994</v>
      </c>
      <c r="B126">
        <v>8</v>
      </c>
      <c r="C126">
        <v>3.1495725999999999</v>
      </c>
      <c r="D126">
        <v>36.339030999999999</v>
      </c>
    </row>
    <row r="127" spans="1:4" x14ac:dyDescent="0.4">
      <c r="A127">
        <v>1995</v>
      </c>
      <c r="B127">
        <v>8</v>
      </c>
      <c r="C127">
        <v>3.1557591999999999</v>
      </c>
      <c r="D127">
        <v>37.302356000000003</v>
      </c>
    </row>
    <row r="128" spans="1:4" x14ac:dyDescent="0.4">
      <c r="A128">
        <v>1996</v>
      </c>
      <c r="B128">
        <v>8</v>
      </c>
      <c r="C128">
        <v>3.1385768000000001</v>
      </c>
      <c r="D128">
        <v>38.279649999999997</v>
      </c>
    </row>
    <row r="129" spans="1:4" x14ac:dyDescent="0.4">
      <c r="A129">
        <v>1997</v>
      </c>
      <c r="B129">
        <v>8</v>
      </c>
      <c r="C129">
        <v>3.1317365000000001</v>
      </c>
      <c r="D129">
        <v>39.196407000000001</v>
      </c>
    </row>
    <row r="130" spans="1:4" x14ac:dyDescent="0.4">
      <c r="A130">
        <v>1998</v>
      </c>
      <c r="B130">
        <v>8</v>
      </c>
      <c r="C130">
        <v>3.1310573000000002</v>
      </c>
      <c r="D130">
        <v>40.11674</v>
      </c>
    </row>
    <row r="131" spans="1:4" x14ac:dyDescent="0.4">
      <c r="A131">
        <v>1999</v>
      </c>
      <c r="B131">
        <v>8</v>
      </c>
      <c r="C131">
        <v>3.1285403000000001</v>
      </c>
      <c r="D131">
        <v>41.113289999999999</v>
      </c>
    </row>
    <row r="132" spans="1:4" x14ac:dyDescent="0.4">
      <c r="A132">
        <v>2000</v>
      </c>
      <c r="B132">
        <v>8</v>
      </c>
      <c r="C132">
        <v>3.1112484999999999</v>
      </c>
      <c r="D132">
        <v>42.117429000000001</v>
      </c>
    </row>
    <row r="133" spans="1:4" x14ac:dyDescent="0.4">
      <c r="A133">
        <v>2001</v>
      </c>
      <c r="B133">
        <v>8</v>
      </c>
      <c r="C133">
        <v>3.0824972000000002</v>
      </c>
      <c r="D133">
        <v>43.140467999999998</v>
      </c>
    </row>
    <row r="134" spans="1:4" x14ac:dyDescent="0.4">
      <c r="A134">
        <v>2002</v>
      </c>
      <c r="B134">
        <v>8</v>
      </c>
      <c r="C134">
        <v>3.0706494000000002</v>
      </c>
      <c r="D134">
        <v>44.225974000000001</v>
      </c>
    </row>
    <row r="135" spans="1:4" x14ac:dyDescent="0.4">
      <c r="A135">
        <v>2003</v>
      </c>
      <c r="B135">
        <v>8</v>
      </c>
      <c r="C135">
        <v>2.9951574000000001</v>
      </c>
      <c r="D135">
        <v>45.192252000000003</v>
      </c>
    </row>
    <row r="136" spans="1:4" x14ac:dyDescent="0.4">
      <c r="A136">
        <v>2004</v>
      </c>
      <c r="B136">
        <v>8</v>
      </c>
      <c r="C136">
        <v>2.9521008000000002</v>
      </c>
      <c r="D136">
        <v>46.176049999999996</v>
      </c>
    </row>
    <row r="137" spans="1:4" x14ac:dyDescent="0.4">
      <c r="A137">
        <v>2005</v>
      </c>
      <c r="B137">
        <v>8</v>
      </c>
      <c r="C137">
        <v>2.9025143</v>
      </c>
      <c r="D137">
        <v>47.203352000000002</v>
      </c>
    </row>
    <row r="138" spans="1:4" x14ac:dyDescent="0.4">
      <c r="A138">
        <v>2006</v>
      </c>
      <c r="B138">
        <v>8</v>
      </c>
      <c r="C138">
        <v>2.8365217</v>
      </c>
      <c r="D138">
        <v>48.184348</v>
      </c>
    </row>
    <row r="139" spans="1:4" x14ac:dyDescent="0.4">
      <c r="A139">
        <v>2007</v>
      </c>
      <c r="B139">
        <v>8</v>
      </c>
      <c r="C139">
        <v>2.8039657999999998</v>
      </c>
      <c r="D139">
        <v>49.253717999999999</v>
      </c>
    </row>
    <row r="140" spans="1:4" x14ac:dyDescent="0.4">
      <c r="A140">
        <v>2008</v>
      </c>
      <c r="B140">
        <v>8</v>
      </c>
      <c r="C140">
        <v>2.7622494</v>
      </c>
      <c r="D140">
        <v>50.125835000000002</v>
      </c>
    </row>
    <row r="141" spans="1:4" x14ac:dyDescent="0.4">
      <c r="A141">
        <v>2009</v>
      </c>
      <c r="B141">
        <v>8</v>
      </c>
      <c r="C141">
        <v>2.7412717999999998</v>
      </c>
      <c r="D141">
        <v>51.165211999999997</v>
      </c>
    </row>
    <row r="142" spans="1:4" x14ac:dyDescent="0.4">
      <c r="A142">
        <v>1992</v>
      </c>
      <c r="B142">
        <v>9</v>
      </c>
      <c r="C142">
        <v>3.1532258</v>
      </c>
      <c r="D142">
        <v>29.169354999999999</v>
      </c>
    </row>
    <row r="143" spans="1:4" x14ac:dyDescent="0.4">
      <c r="A143">
        <v>1993</v>
      </c>
      <c r="B143">
        <v>9</v>
      </c>
      <c r="C143">
        <v>3.1402597000000001</v>
      </c>
      <c r="D143">
        <v>30.207792000000001</v>
      </c>
    </row>
    <row r="144" spans="1:4" x14ac:dyDescent="0.4">
      <c r="A144">
        <v>1994</v>
      </c>
      <c r="B144">
        <v>9</v>
      </c>
      <c r="C144">
        <v>3.1104417999999998</v>
      </c>
      <c r="D144">
        <v>31.096385999999999</v>
      </c>
    </row>
    <row r="145" spans="1:4" x14ac:dyDescent="0.4">
      <c r="A145">
        <v>1995</v>
      </c>
      <c r="B145">
        <v>9</v>
      </c>
      <c r="C145">
        <v>3.0915751</v>
      </c>
      <c r="D145">
        <v>32.001832</v>
      </c>
    </row>
    <row r="146" spans="1:4" x14ac:dyDescent="0.4">
      <c r="A146">
        <v>1996</v>
      </c>
      <c r="B146">
        <v>9</v>
      </c>
      <c r="C146">
        <v>3.1145299</v>
      </c>
      <c r="D146">
        <v>33.001708999999998</v>
      </c>
    </row>
    <row r="147" spans="1:4" x14ac:dyDescent="0.4">
      <c r="A147">
        <v>1997</v>
      </c>
      <c r="B147">
        <v>9</v>
      </c>
      <c r="C147">
        <v>3.1193092999999998</v>
      </c>
      <c r="D147">
        <v>33.996859999999998</v>
      </c>
    </row>
    <row r="148" spans="1:4" x14ac:dyDescent="0.4">
      <c r="A148">
        <v>1998</v>
      </c>
      <c r="B148">
        <v>9</v>
      </c>
      <c r="C148">
        <v>3.1664211999999998</v>
      </c>
      <c r="D148">
        <v>34.982326999999998</v>
      </c>
    </row>
    <row r="149" spans="1:4" x14ac:dyDescent="0.4">
      <c r="A149">
        <v>1999</v>
      </c>
      <c r="B149">
        <v>9</v>
      </c>
      <c r="C149">
        <v>3.13</v>
      </c>
      <c r="D149">
        <v>35.997143000000001</v>
      </c>
    </row>
    <row r="150" spans="1:4" x14ac:dyDescent="0.4">
      <c r="A150">
        <v>2000</v>
      </c>
      <c r="B150">
        <v>9</v>
      </c>
      <c r="C150">
        <v>3.1507607000000002</v>
      </c>
      <c r="D150">
        <v>36.962656000000003</v>
      </c>
    </row>
    <row r="151" spans="1:4" x14ac:dyDescent="0.4">
      <c r="A151">
        <v>2001</v>
      </c>
      <c r="B151">
        <v>9</v>
      </c>
      <c r="C151">
        <v>3.1309227000000002</v>
      </c>
      <c r="D151">
        <v>37.998753000000001</v>
      </c>
    </row>
    <row r="152" spans="1:4" x14ac:dyDescent="0.4">
      <c r="A152">
        <v>2002</v>
      </c>
      <c r="B152">
        <v>9</v>
      </c>
      <c r="C152">
        <v>3.1300309999999998</v>
      </c>
      <c r="D152">
        <v>39.082042999999999</v>
      </c>
    </row>
    <row r="153" spans="1:4" x14ac:dyDescent="0.4">
      <c r="A153">
        <v>2003</v>
      </c>
      <c r="B153">
        <v>9</v>
      </c>
      <c r="C153">
        <v>3.1101928000000001</v>
      </c>
      <c r="D153">
        <v>40.057392</v>
      </c>
    </row>
    <row r="154" spans="1:4" x14ac:dyDescent="0.4">
      <c r="A154">
        <v>2004</v>
      </c>
      <c r="B154">
        <v>9</v>
      </c>
      <c r="C154">
        <v>3.0810379000000001</v>
      </c>
      <c r="D154">
        <v>41.065868000000002</v>
      </c>
    </row>
    <row r="155" spans="1:4" x14ac:dyDescent="0.4">
      <c r="A155">
        <v>2005</v>
      </c>
      <c r="B155">
        <v>9</v>
      </c>
      <c r="C155">
        <v>3.0436697000000001</v>
      </c>
      <c r="D155">
        <v>42.028990999999998</v>
      </c>
    </row>
    <row r="156" spans="1:4" x14ac:dyDescent="0.4">
      <c r="A156">
        <v>2006</v>
      </c>
      <c r="B156">
        <v>9</v>
      </c>
      <c r="C156">
        <v>3.0287115</v>
      </c>
      <c r="D156">
        <v>43.027310999999997</v>
      </c>
    </row>
    <row r="157" spans="1:4" x14ac:dyDescent="0.4">
      <c r="A157">
        <v>2007</v>
      </c>
      <c r="B157">
        <v>9</v>
      </c>
      <c r="C157">
        <v>2.9982614999999999</v>
      </c>
      <c r="D157">
        <v>44.222530999999996</v>
      </c>
    </row>
    <row r="158" spans="1:4" x14ac:dyDescent="0.4">
      <c r="A158">
        <v>2008</v>
      </c>
      <c r="B158">
        <v>9</v>
      </c>
      <c r="C158">
        <v>2.9121906000000002</v>
      </c>
      <c r="D158">
        <v>44.846333000000001</v>
      </c>
    </row>
    <row r="159" spans="1:4" x14ac:dyDescent="0.4">
      <c r="A159">
        <v>2009</v>
      </c>
      <c r="B159">
        <v>9</v>
      </c>
      <c r="C159">
        <v>2.8862125999999999</v>
      </c>
      <c r="D159">
        <v>46.155315999999999</v>
      </c>
    </row>
    <row r="160" spans="1:4" x14ac:dyDescent="0.4">
      <c r="A160">
        <v>1992</v>
      </c>
      <c r="B160">
        <v>10</v>
      </c>
      <c r="C160">
        <v>3.0769231000000001</v>
      </c>
      <c r="D160">
        <v>25.076923000000001</v>
      </c>
    </row>
    <row r="161" spans="1:4" x14ac:dyDescent="0.4">
      <c r="A161">
        <v>1993</v>
      </c>
      <c r="B161">
        <v>10</v>
      </c>
      <c r="C161">
        <v>3.0370370000000002</v>
      </c>
      <c r="D161">
        <v>25.888888999999999</v>
      </c>
    </row>
    <row r="162" spans="1:4" x14ac:dyDescent="0.4">
      <c r="A162">
        <v>1994</v>
      </c>
      <c r="B162">
        <v>10</v>
      </c>
      <c r="C162">
        <v>3.0227273000000001</v>
      </c>
      <c r="D162">
        <v>26.643939</v>
      </c>
    </row>
    <row r="163" spans="1:4" x14ac:dyDescent="0.4">
      <c r="A163">
        <v>1995</v>
      </c>
      <c r="B163">
        <v>10</v>
      </c>
      <c r="C163">
        <v>3.0578034999999999</v>
      </c>
      <c r="D163">
        <v>27.502890000000001</v>
      </c>
    </row>
    <row r="164" spans="1:4" x14ac:dyDescent="0.4">
      <c r="A164">
        <v>1996</v>
      </c>
      <c r="B164">
        <v>10</v>
      </c>
      <c r="C164">
        <v>3.0452260999999998</v>
      </c>
      <c r="D164">
        <v>28.58794</v>
      </c>
    </row>
    <row r="165" spans="1:4" x14ac:dyDescent="0.4">
      <c r="A165">
        <v>1997</v>
      </c>
      <c r="B165">
        <v>10</v>
      </c>
      <c r="C165">
        <v>3.1595331</v>
      </c>
      <c r="D165">
        <v>29.389105000000001</v>
      </c>
    </row>
    <row r="166" spans="1:4" x14ac:dyDescent="0.4">
      <c r="A166">
        <v>1998</v>
      </c>
      <c r="B166">
        <v>10</v>
      </c>
      <c r="C166">
        <v>3.1784512</v>
      </c>
      <c r="D166">
        <v>30.329965999999999</v>
      </c>
    </row>
    <row r="167" spans="1:4" x14ac:dyDescent="0.4">
      <c r="A167">
        <v>1999</v>
      </c>
      <c r="B167">
        <v>10</v>
      </c>
      <c r="C167">
        <v>3.0961538000000002</v>
      </c>
      <c r="D167">
        <v>31.162088000000001</v>
      </c>
    </row>
    <row r="168" spans="1:4" x14ac:dyDescent="0.4">
      <c r="A168">
        <v>2000</v>
      </c>
      <c r="B168">
        <v>10</v>
      </c>
      <c r="C168">
        <v>3.0887289999999998</v>
      </c>
      <c r="D168">
        <v>32.055155999999997</v>
      </c>
    </row>
    <row r="169" spans="1:4" x14ac:dyDescent="0.4">
      <c r="A169">
        <v>2001</v>
      </c>
      <c r="B169">
        <v>10</v>
      </c>
      <c r="C169">
        <v>3.1011494000000002</v>
      </c>
      <c r="D169">
        <v>32.979309999999998</v>
      </c>
    </row>
    <row r="170" spans="1:4" x14ac:dyDescent="0.4">
      <c r="A170">
        <v>2002</v>
      </c>
      <c r="B170">
        <v>10</v>
      </c>
      <c r="C170">
        <v>3.1348221999999999</v>
      </c>
      <c r="D170">
        <v>34.106699999999996</v>
      </c>
    </row>
    <row r="171" spans="1:4" x14ac:dyDescent="0.4">
      <c r="A171">
        <v>2003</v>
      </c>
      <c r="B171">
        <v>10</v>
      </c>
      <c r="C171">
        <v>3.1053370999999999</v>
      </c>
      <c r="D171">
        <v>35.069521999999999</v>
      </c>
    </row>
    <row r="172" spans="1:4" x14ac:dyDescent="0.4">
      <c r="A172">
        <v>2004</v>
      </c>
      <c r="B172">
        <v>10</v>
      </c>
      <c r="C172">
        <v>3.1176471000000001</v>
      </c>
      <c r="D172">
        <v>36.063482999999998</v>
      </c>
    </row>
    <row r="173" spans="1:4" x14ac:dyDescent="0.4">
      <c r="A173">
        <v>2005</v>
      </c>
      <c r="B173">
        <v>10</v>
      </c>
      <c r="C173">
        <v>3.1239669000000001</v>
      </c>
      <c r="D173">
        <v>36.977789000000001</v>
      </c>
    </row>
    <row r="174" spans="1:4" x14ac:dyDescent="0.4">
      <c r="A174">
        <v>2006</v>
      </c>
      <c r="B174">
        <v>10</v>
      </c>
      <c r="C174">
        <v>3.1309233000000001</v>
      </c>
      <c r="D174">
        <v>37.936003999999997</v>
      </c>
    </row>
    <row r="175" spans="1:4" x14ac:dyDescent="0.4">
      <c r="A175">
        <v>2007</v>
      </c>
      <c r="B175">
        <v>10</v>
      </c>
      <c r="C175">
        <v>3.1380111999999998</v>
      </c>
      <c r="D175">
        <v>39.059015000000002</v>
      </c>
    </row>
    <row r="176" spans="1:4" x14ac:dyDescent="0.4">
      <c r="A176">
        <v>2008</v>
      </c>
      <c r="B176">
        <v>10</v>
      </c>
      <c r="C176">
        <v>3.1040038999999999</v>
      </c>
      <c r="D176">
        <v>39.917968999999999</v>
      </c>
    </row>
    <row r="177" spans="1:4" x14ac:dyDescent="0.4">
      <c r="A177">
        <v>2009</v>
      </c>
      <c r="B177">
        <v>10</v>
      </c>
      <c r="C177">
        <v>3.1059342999999999</v>
      </c>
      <c r="D177">
        <v>40.951937000000001</v>
      </c>
    </row>
    <row r="178" spans="1:4" x14ac:dyDescent="0.4">
      <c r="A178">
        <v>1993</v>
      </c>
      <c r="B178">
        <v>11</v>
      </c>
      <c r="C178">
        <v>4</v>
      </c>
      <c r="D178">
        <v>22</v>
      </c>
    </row>
    <row r="179" spans="1:4" x14ac:dyDescent="0.4">
      <c r="A179">
        <v>1994</v>
      </c>
      <c r="B179">
        <v>11</v>
      </c>
      <c r="C179">
        <v>2.6666666999999999</v>
      </c>
      <c r="D179">
        <v>22.166667</v>
      </c>
    </row>
    <row r="180" spans="1:4" x14ac:dyDescent="0.4">
      <c r="A180">
        <v>1995</v>
      </c>
      <c r="B180">
        <v>11</v>
      </c>
      <c r="C180">
        <v>2.8823528999999999</v>
      </c>
      <c r="D180">
        <v>22.941175999999999</v>
      </c>
    </row>
    <row r="181" spans="1:4" x14ac:dyDescent="0.4">
      <c r="A181">
        <v>1996</v>
      </c>
      <c r="B181">
        <v>11</v>
      </c>
      <c r="C181">
        <v>2.9130435000000001</v>
      </c>
      <c r="D181">
        <v>24.304348000000001</v>
      </c>
    </row>
    <row r="182" spans="1:4" x14ac:dyDescent="0.4">
      <c r="A182">
        <v>1997</v>
      </c>
      <c r="B182">
        <v>11</v>
      </c>
      <c r="C182">
        <v>2.9555555999999998</v>
      </c>
      <c r="D182">
        <v>25.133333</v>
      </c>
    </row>
    <row r="183" spans="1:4" x14ac:dyDescent="0.4">
      <c r="A183">
        <v>1998</v>
      </c>
      <c r="B183">
        <v>11</v>
      </c>
      <c r="C183">
        <v>3.1428571000000001</v>
      </c>
      <c r="D183">
        <v>26</v>
      </c>
    </row>
    <row r="184" spans="1:4" x14ac:dyDescent="0.4">
      <c r="A184">
        <v>1999</v>
      </c>
      <c r="B184">
        <v>11</v>
      </c>
      <c r="C184">
        <v>3.0322581</v>
      </c>
      <c r="D184">
        <v>26.892472999999999</v>
      </c>
    </row>
    <row r="185" spans="1:4" x14ac:dyDescent="0.4">
      <c r="A185">
        <v>2000</v>
      </c>
      <c r="B185">
        <v>11</v>
      </c>
      <c r="C185">
        <v>2.9629629999999998</v>
      </c>
      <c r="D185">
        <v>27.807407000000001</v>
      </c>
    </row>
    <row r="186" spans="1:4" x14ac:dyDescent="0.4">
      <c r="A186">
        <v>2001</v>
      </c>
      <c r="B186">
        <v>11</v>
      </c>
      <c r="C186">
        <v>3.1210190999999998</v>
      </c>
      <c r="D186">
        <v>28.878981</v>
      </c>
    </row>
    <row r="187" spans="1:4" x14ac:dyDescent="0.4">
      <c r="A187">
        <v>2002</v>
      </c>
      <c r="B187">
        <v>11</v>
      </c>
      <c r="C187">
        <v>3.0971921999999998</v>
      </c>
      <c r="D187">
        <v>29.544276</v>
      </c>
    </row>
    <row r="188" spans="1:4" x14ac:dyDescent="0.4">
      <c r="A188">
        <v>2003</v>
      </c>
      <c r="B188">
        <v>11</v>
      </c>
      <c r="C188">
        <v>3.0366971999999999</v>
      </c>
      <c r="D188">
        <v>30.451070000000001</v>
      </c>
    </row>
    <row r="189" spans="1:4" x14ac:dyDescent="0.4">
      <c r="A189">
        <v>2004</v>
      </c>
      <c r="B189">
        <v>11</v>
      </c>
      <c r="C189">
        <v>3.065534</v>
      </c>
      <c r="D189">
        <v>31.446601999999999</v>
      </c>
    </row>
    <row r="190" spans="1:4" x14ac:dyDescent="0.4">
      <c r="A190">
        <v>2005</v>
      </c>
      <c r="B190">
        <v>11</v>
      </c>
      <c r="C190">
        <v>3.0740740999999998</v>
      </c>
      <c r="D190">
        <v>32.349074000000002</v>
      </c>
    </row>
    <row r="191" spans="1:4" x14ac:dyDescent="0.4">
      <c r="A191">
        <v>2006</v>
      </c>
      <c r="B191">
        <v>11</v>
      </c>
      <c r="C191">
        <v>3.0965058000000001</v>
      </c>
      <c r="D191">
        <v>33.321962999999997</v>
      </c>
    </row>
    <row r="192" spans="1:4" x14ac:dyDescent="0.4">
      <c r="A192">
        <v>2007</v>
      </c>
      <c r="B192">
        <v>11</v>
      </c>
      <c r="C192">
        <v>3.0756234999999998</v>
      </c>
      <c r="D192">
        <v>34.367659000000003</v>
      </c>
    </row>
    <row r="193" spans="1:4" x14ac:dyDescent="0.4">
      <c r="A193">
        <v>2008</v>
      </c>
      <c r="B193">
        <v>11</v>
      </c>
      <c r="C193">
        <v>3.1338729999999999</v>
      </c>
      <c r="D193">
        <v>35.221668999999999</v>
      </c>
    </row>
    <row r="194" spans="1:4" x14ac:dyDescent="0.4">
      <c r="A194">
        <v>2009</v>
      </c>
      <c r="B194">
        <v>11</v>
      </c>
      <c r="C194">
        <v>3.1370695</v>
      </c>
      <c r="D194">
        <v>36.251182</v>
      </c>
    </row>
    <row r="195" spans="1:4" x14ac:dyDescent="0.4">
      <c r="A195">
        <v>1997</v>
      </c>
      <c r="B195">
        <v>12</v>
      </c>
      <c r="C195">
        <v>3</v>
      </c>
      <c r="D195">
        <v>21</v>
      </c>
    </row>
    <row r="196" spans="1:4" x14ac:dyDescent="0.4">
      <c r="A196">
        <v>1998</v>
      </c>
      <c r="B196">
        <v>12</v>
      </c>
      <c r="C196">
        <v>3</v>
      </c>
      <c r="D196">
        <v>21.5</v>
      </c>
    </row>
    <row r="197" spans="1:4" x14ac:dyDescent="0.4">
      <c r="A197">
        <v>1999</v>
      </c>
      <c r="B197">
        <v>12</v>
      </c>
      <c r="C197">
        <v>3.25</v>
      </c>
      <c r="D197">
        <v>22.25</v>
      </c>
    </row>
    <row r="198" spans="1:4" x14ac:dyDescent="0.4">
      <c r="A198">
        <v>2000</v>
      </c>
      <c r="B198">
        <v>12</v>
      </c>
      <c r="C198">
        <v>3.1666666999999999</v>
      </c>
      <c r="D198">
        <v>22.583333</v>
      </c>
    </row>
    <row r="199" spans="1:4" x14ac:dyDescent="0.4">
      <c r="A199">
        <v>2001</v>
      </c>
      <c r="B199">
        <v>12</v>
      </c>
      <c r="C199">
        <v>3.1764706</v>
      </c>
      <c r="D199">
        <v>23.411764999999999</v>
      </c>
    </row>
    <row r="200" spans="1:4" x14ac:dyDescent="0.4">
      <c r="A200">
        <v>2002</v>
      </c>
      <c r="B200">
        <v>12</v>
      </c>
      <c r="C200">
        <v>2.8181818000000001</v>
      </c>
      <c r="D200">
        <v>24.672726999999998</v>
      </c>
    </row>
    <row r="201" spans="1:4" x14ac:dyDescent="0.4">
      <c r="A201">
        <v>2003</v>
      </c>
      <c r="B201">
        <v>12</v>
      </c>
      <c r="C201">
        <v>2.7126437000000001</v>
      </c>
      <c r="D201">
        <v>25.919540000000001</v>
      </c>
    </row>
    <row r="202" spans="1:4" x14ac:dyDescent="0.4">
      <c r="A202">
        <v>2004</v>
      </c>
      <c r="B202">
        <v>12</v>
      </c>
      <c r="C202">
        <v>2.7484277000000001</v>
      </c>
      <c r="D202">
        <v>26.823899000000001</v>
      </c>
    </row>
    <row r="203" spans="1:4" x14ac:dyDescent="0.4">
      <c r="A203">
        <v>2005</v>
      </c>
      <c r="B203">
        <v>12</v>
      </c>
      <c r="C203">
        <v>2.8169935000000002</v>
      </c>
      <c r="D203">
        <v>27.578430999999998</v>
      </c>
    </row>
    <row r="204" spans="1:4" x14ac:dyDescent="0.4">
      <c r="A204">
        <v>2006</v>
      </c>
      <c r="B204">
        <v>12</v>
      </c>
      <c r="C204">
        <v>2.8945946</v>
      </c>
      <c r="D204">
        <v>28.629729999999999</v>
      </c>
    </row>
    <row r="205" spans="1:4" x14ac:dyDescent="0.4">
      <c r="A205">
        <v>2007</v>
      </c>
      <c r="B205">
        <v>12</v>
      </c>
      <c r="C205">
        <v>2.9239130000000002</v>
      </c>
      <c r="D205">
        <v>29.627717000000001</v>
      </c>
    </row>
    <row r="206" spans="1:4" x14ac:dyDescent="0.4">
      <c r="A206">
        <v>2008</v>
      </c>
      <c r="B206">
        <v>12</v>
      </c>
      <c r="C206">
        <v>2.9872934999999998</v>
      </c>
      <c r="D206">
        <v>30.340534000000002</v>
      </c>
    </row>
    <row r="207" spans="1:4" x14ac:dyDescent="0.4">
      <c r="A207">
        <v>2009</v>
      </c>
      <c r="B207">
        <v>12</v>
      </c>
      <c r="C207">
        <v>2.9376812000000001</v>
      </c>
      <c r="D207">
        <v>31.35942</v>
      </c>
    </row>
    <row r="208" spans="1:4" x14ac:dyDescent="0.4">
      <c r="A208">
        <v>2002</v>
      </c>
      <c r="B208">
        <v>13</v>
      </c>
      <c r="C208">
        <v>2</v>
      </c>
      <c r="D208">
        <v>21</v>
      </c>
    </row>
    <row r="209" spans="1:4" x14ac:dyDescent="0.4">
      <c r="A209">
        <v>2003</v>
      </c>
      <c r="B209">
        <v>13</v>
      </c>
      <c r="C209">
        <v>2.7166667000000002</v>
      </c>
      <c r="D209">
        <v>21.833333</v>
      </c>
    </row>
    <row r="210" spans="1:4" x14ac:dyDescent="0.4">
      <c r="A210">
        <v>2004</v>
      </c>
      <c r="B210">
        <v>13</v>
      </c>
      <c r="C210">
        <v>2.6166667000000001</v>
      </c>
      <c r="D210">
        <v>22.583333</v>
      </c>
    </row>
    <row r="211" spans="1:4" x14ac:dyDescent="0.4">
      <c r="A211">
        <v>2005</v>
      </c>
      <c r="B211">
        <v>13</v>
      </c>
      <c r="C211">
        <v>2.7675676</v>
      </c>
      <c r="D211">
        <v>23.210526000000002</v>
      </c>
    </row>
    <row r="212" spans="1:4" x14ac:dyDescent="0.4">
      <c r="A212">
        <v>2006</v>
      </c>
      <c r="B212">
        <v>13</v>
      </c>
      <c r="C212">
        <v>2.5675675999999998</v>
      </c>
      <c r="D212">
        <v>24.027027</v>
      </c>
    </row>
    <row r="213" spans="1:4" x14ac:dyDescent="0.4">
      <c r="A213">
        <v>2007</v>
      </c>
      <c r="B213">
        <v>13</v>
      </c>
      <c r="C213">
        <v>2.6388889</v>
      </c>
      <c r="D213">
        <v>25.027778000000001</v>
      </c>
    </row>
    <row r="214" spans="1:4" x14ac:dyDescent="0.4">
      <c r="A214">
        <v>2008</v>
      </c>
      <c r="B214">
        <v>13</v>
      </c>
      <c r="C214">
        <v>2.65</v>
      </c>
      <c r="D214">
        <v>25.755759999999999</v>
      </c>
    </row>
    <row r="215" spans="1:4" x14ac:dyDescent="0.4">
      <c r="A215">
        <v>2009</v>
      </c>
      <c r="B215">
        <v>13</v>
      </c>
      <c r="C215">
        <v>2.7</v>
      </c>
      <c r="D215">
        <v>27.065217000000001</v>
      </c>
    </row>
  </sheetData>
  <phoneticPr fontId="3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DD003-FD25-4A99-AC68-1B31455C841D}">
  <dimension ref="A1:H12"/>
  <sheetViews>
    <sheetView workbookViewId="0">
      <selection activeCell="G24" sqref="G24"/>
    </sheetView>
  </sheetViews>
  <sheetFormatPr defaultRowHeight="13.9" x14ac:dyDescent="0.4"/>
  <sheetData>
    <row r="1" spans="1:8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4">
      <c r="A2" t="s">
        <v>8</v>
      </c>
      <c r="B2">
        <v>9048.5740000000005</v>
      </c>
      <c r="C2">
        <v>3186.2170000000001</v>
      </c>
      <c r="D2">
        <v>2809.0770000000002</v>
      </c>
      <c r="E2">
        <v>1817.3710000000001</v>
      </c>
      <c r="F2">
        <v>1858.828</v>
      </c>
      <c r="G2">
        <v>1311.598</v>
      </c>
      <c r="H2">
        <v>1689.6410000000001</v>
      </c>
    </row>
    <row r="3" spans="1:8" x14ac:dyDescent="0.4">
      <c r="A3" t="s">
        <v>9</v>
      </c>
      <c r="B3">
        <v>9173.6730000000007</v>
      </c>
      <c r="C3">
        <v>3315.7489999999998</v>
      </c>
      <c r="D3">
        <v>2849.3290000000002</v>
      </c>
      <c r="E3">
        <v>1731.838</v>
      </c>
      <c r="F3">
        <v>2029.3240000000001</v>
      </c>
      <c r="G3">
        <v>1407.616</v>
      </c>
      <c r="H3">
        <v>1659.7329999999999</v>
      </c>
    </row>
    <row r="4" spans="1:8" x14ac:dyDescent="0.4">
      <c r="A4" t="s">
        <v>10</v>
      </c>
      <c r="B4">
        <v>9277.6880000000001</v>
      </c>
      <c r="C4">
        <v>3257.4090000000001</v>
      </c>
      <c r="D4">
        <v>2523.69</v>
      </c>
      <c r="E4">
        <v>1663.597</v>
      </c>
      <c r="F4">
        <v>2116.203</v>
      </c>
      <c r="G4">
        <v>1481.9849999999999</v>
      </c>
      <c r="H4">
        <v>1426.539</v>
      </c>
    </row>
    <row r="5" spans="1:8" x14ac:dyDescent="0.4">
      <c r="A5" t="s">
        <v>11</v>
      </c>
      <c r="B5">
        <v>9298.3889999999992</v>
      </c>
      <c r="C5">
        <v>3047.4319999999998</v>
      </c>
      <c r="D5">
        <v>2177.1089999999999</v>
      </c>
      <c r="E5">
        <v>1670.7729999999999</v>
      </c>
      <c r="F5">
        <v>1858.847</v>
      </c>
      <c r="G5">
        <v>1514.0070000000001</v>
      </c>
      <c r="H5">
        <v>1397.066</v>
      </c>
    </row>
    <row r="6" spans="1:8" x14ac:dyDescent="0.4">
      <c r="A6" t="s">
        <v>12</v>
      </c>
      <c r="B6">
        <v>9424.1990000000005</v>
      </c>
      <c r="C6">
        <v>2873.6990000000001</v>
      </c>
      <c r="D6">
        <v>2099.2550000000001</v>
      </c>
      <c r="E6">
        <v>1823.7650000000001</v>
      </c>
      <c r="F6">
        <v>1844.0550000000001</v>
      </c>
      <c r="G6">
        <v>1578.63</v>
      </c>
      <c r="H6">
        <v>1588.68</v>
      </c>
    </row>
    <row r="7" spans="1:8" x14ac:dyDescent="0.4">
      <c r="A7" t="s">
        <v>13</v>
      </c>
      <c r="B7">
        <v>10005.700000000001</v>
      </c>
      <c r="C7">
        <v>2782.6170000000002</v>
      </c>
      <c r="D7">
        <v>2106.1419999999998</v>
      </c>
      <c r="E7">
        <v>1909.6079999999999</v>
      </c>
      <c r="F7">
        <v>1967.3489999999999</v>
      </c>
      <c r="G7">
        <v>1748.211</v>
      </c>
      <c r="H7">
        <v>2002.8230000000001</v>
      </c>
    </row>
    <row r="8" spans="1:8" x14ac:dyDescent="0.4">
      <c r="A8" t="s">
        <v>14</v>
      </c>
      <c r="B8">
        <v>10686.63</v>
      </c>
      <c r="C8">
        <v>2478.7890000000002</v>
      </c>
      <c r="D8">
        <v>1991.1679999999999</v>
      </c>
      <c r="E8">
        <v>1695.24</v>
      </c>
      <c r="F8">
        <v>2017.83</v>
      </c>
      <c r="G8">
        <v>1827.1410000000001</v>
      </c>
      <c r="H8">
        <v>2623.0230000000001</v>
      </c>
    </row>
    <row r="9" spans="1:8" x14ac:dyDescent="0.4">
      <c r="A9" t="s">
        <v>15</v>
      </c>
      <c r="B9">
        <v>10388.65</v>
      </c>
      <c r="C9">
        <v>1892.4069999999999</v>
      </c>
      <c r="D9">
        <v>1588.279</v>
      </c>
      <c r="E9">
        <v>1296.144</v>
      </c>
      <c r="F9">
        <v>1837.0160000000001</v>
      </c>
      <c r="G9">
        <v>1757.1559999999999</v>
      </c>
      <c r="H9">
        <v>3245.5419999999999</v>
      </c>
    </row>
    <row r="10" spans="1:8" x14ac:dyDescent="0.4">
      <c r="A10" t="s">
        <v>16</v>
      </c>
      <c r="B10">
        <v>10063.870000000001</v>
      </c>
      <c r="C10">
        <v>1570.731</v>
      </c>
      <c r="D10">
        <v>1186.6179999999999</v>
      </c>
      <c r="E10">
        <v>1095.0260000000001</v>
      </c>
      <c r="F10">
        <v>1717.2070000000001</v>
      </c>
      <c r="G10">
        <v>1744.6679999999999</v>
      </c>
      <c r="H10">
        <v>3721.4050000000002</v>
      </c>
    </row>
    <row r="11" spans="1:8" x14ac:dyDescent="0.4">
      <c r="A11" t="s">
        <v>17</v>
      </c>
      <c r="B11">
        <v>9990.1450000000004</v>
      </c>
      <c r="C11">
        <v>1457.64</v>
      </c>
      <c r="D11">
        <v>965.08529999999996</v>
      </c>
      <c r="E11">
        <v>1024.4359999999999</v>
      </c>
      <c r="F11">
        <v>1524.4580000000001</v>
      </c>
      <c r="G11">
        <v>1804.1369999999999</v>
      </c>
      <c r="H11">
        <v>4320.4579999999996</v>
      </c>
    </row>
    <row r="12" spans="1:8" x14ac:dyDescent="0.4">
      <c r="A12" t="s">
        <v>18</v>
      </c>
      <c r="B12">
        <v>10553.02</v>
      </c>
      <c r="C12">
        <v>1557.3679999999999</v>
      </c>
      <c r="D12">
        <v>1101.454</v>
      </c>
      <c r="E12">
        <v>1113.24</v>
      </c>
      <c r="F12">
        <v>1477.6020000000001</v>
      </c>
      <c r="G12">
        <v>1934.527</v>
      </c>
      <c r="H12">
        <v>5142.701</v>
      </c>
    </row>
  </sheetData>
  <phoneticPr fontId="3" type="noConversion"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1061E-2944-4D10-9843-973B12F6679D}">
  <dimension ref="A1:D125"/>
  <sheetViews>
    <sheetView tabSelected="1" workbookViewId="0">
      <selection activeCell="F22" sqref="F22"/>
    </sheetView>
  </sheetViews>
  <sheetFormatPr defaultRowHeight="13.9" x14ac:dyDescent="0.4"/>
  <cols>
    <col min="2" max="3" width="9.06640625" style="7"/>
    <col min="4" max="4" width="14.3984375" style="7" bestFit="1" customWidth="1"/>
  </cols>
  <sheetData>
    <row r="1" spans="1:4" x14ac:dyDescent="0.4">
      <c r="A1" s="4" t="s">
        <v>0</v>
      </c>
      <c r="B1" s="6" t="s">
        <v>38</v>
      </c>
      <c r="C1" s="6" t="s">
        <v>39</v>
      </c>
      <c r="D1" s="6" t="s">
        <v>40</v>
      </c>
    </row>
    <row r="2" spans="1:4" x14ac:dyDescent="0.4">
      <c r="A2">
        <v>1</v>
      </c>
      <c r="B2" s="7">
        <v>1992</v>
      </c>
      <c r="C2" s="7">
        <v>3.0651465999999998</v>
      </c>
      <c r="D2" s="7">
        <f>1/C2</f>
        <v>0.32624866947636372</v>
      </c>
    </row>
    <row r="3" spans="1:4" x14ac:dyDescent="0.4">
      <c r="A3">
        <v>1</v>
      </c>
      <c r="B3" s="7">
        <v>1993</v>
      </c>
      <c r="C3" s="7">
        <v>2.9546926</v>
      </c>
      <c r="D3" s="7">
        <f t="shared" ref="D3:D79" si="0">1/C3</f>
        <v>0.33844468287496304</v>
      </c>
    </row>
    <row r="4" spans="1:4" x14ac:dyDescent="0.4">
      <c r="A4">
        <v>1</v>
      </c>
      <c r="B4" s="7">
        <v>1994</v>
      </c>
      <c r="C4" s="7">
        <v>2.9874372</v>
      </c>
      <c r="D4" s="7">
        <f t="shared" si="0"/>
        <v>0.33473506991209723</v>
      </c>
    </row>
    <row r="5" spans="1:4" x14ac:dyDescent="0.4">
      <c r="A5">
        <v>1</v>
      </c>
      <c r="B5" s="7">
        <v>1995</v>
      </c>
      <c r="C5" s="7">
        <v>2.9727047</v>
      </c>
      <c r="D5" s="7">
        <f t="shared" si="0"/>
        <v>0.33639399164000378</v>
      </c>
    </row>
    <row r="6" spans="1:4" x14ac:dyDescent="0.4">
      <c r="A6">
        <v>1</v>
      </c>
      <c r="B6" s="7">
        <v>1996</v>
      </c>
      <c r="C6" s="7">
        <v>2.9445844000000001</v>
      </c>
      <c r="D6" s="7">
        <f t="shared" si="0"/>
        <v>0.33960649930767817</v>
      </c>
    </row>
    <row r="7" spans="1:4" x14ac:dyDescent="0.4">
      <c r="A7">
        <v>1</v>
      </c>
      <c r="B7" s="7">
        <v>1997</v>
      </c>
      <c r="C7" s="7">
        <v>3.0435967000000002</v>
      </c>
      <c r="D7" s="7">
        <f t="shared" si="0"/>
        <v>0.32855864247717181</v>
      </c>
    </row>
    <row r="8" spans="1:4" x14ac:dyDescent="0.4">
      <c r="A8">
        <v>1</v>
      </c>
      <c r="B8" s="7">
        <v>1998</v>
      </c>
      <c r="C8" s="7">
        <v>3.0390625</v>
      </c>
      <c r="D8" s="7">
        <f t="shared" si="0"/>
        <v>0.32904884318766064</v>
      </c>
    </row>
    <row r="9" spans="1:4" x14ac:dyDescent="0.4">
      <c r="A9">
        <v>1</v>
      </c>
      <c r="B9" s="7">
        <v>1999</v>
      </c>
      <c r="C9" s="7">
        <v>2.9848024</v>
      </c>
      <c r="D9" s="7">
        <f t="shared" si="0"/>
        <v>0.33503055344635208</v>
      </c>
    </row>
    <row r="10" spans="1:4" x14ac:dyDescent="0.4">
      <c r="A10">
        <v>1</v>
      </c>
      <c r="B10" s="7">
        <v>2000</v>
      </c>
      <c r="C10" s="7">
        <v>2.9202127999999998</v>
      </c>
      <c r="D10" s="7">
        <f t="shared" si="0"/>
        <v>0.34244079746517103</v>
      </c>
    </row>
    <row r="11" spans="1:4" x14ac:dyDescent="0.4">
      <c r="A11">
        <v>1</v>
      </c>
      <c r="B11" s="7">
        <v>2001</v>
      </c>
      <c r="C11" s="7">
        <v>3.1285713999999998</v>
      </c>
      <c r="D11" s="7">
        <f t="shared" si="0"/>
        <v>0.31963470611538547</v>
      </c>
    </row>
    <row r="12" spans="1:4" x14ac:dyDescent="0.4">
      <c r="A12">
        <v>1</v>
      </c>
      <c r="B12" s="7">
        <v>2002</v>
      </c>
      <c r="C12" s="7">
        <v>3.0021906</v>
      </c>
      <c r="D12" s="7">
        <f t="shared" si="0"/>
        <v>0.33309011093432911</v>
      </c>
    </row>
    <row r="13" spans="1:4" x14ac:dyDescent="0.4">
      <c r="A13">
        <v>1</v>
      </c>
      <c r="B13" s="7">
        <v>2003</v>
      </c>
      <c r="C13" s="7">
        <v>2.954796</v>
      </c>
      <c r="D13" s="7">
        <f t="shared" si="0"/>
        <v>0.33843283935676099</v>
      </c>
    </row>
    <row r="14" spans="1:4" x14ac:dyDescent="0.4">
      <c r="A14">
        <v>1</v>
      </c>
      <c r="B14" s="7">
        <v>2004</v>
      </c>
      <c r="C14" s="7">
        <v>2.9018646000000001</v>
      </c>
      <c r="D14" s="7">
        <f t="shared" si="0"/>
        <v>0.34460601642130373</v>
      </c>
    </row>
    <row r="15" spans="1:4" x14ac:dyDescent="0.4">
      <c r="A15">
        <v>1</v>
      </c>
      <c r="B15" s="7">
        <v>2005</v>
      </c>
      <c r="C15" s="7">
        <v>2.8125</v>
      </c>
      <c r="D15" s="7">
        <f t="shared" si="0"/>
        <v>0.35555555555555557</v>
      </c>
    </row>
    <row r="16" spans="1:4" x14ac:dyDescent="0.4">
      <c r="A16">
        <v>1</v>
      </c>
      <c r="B16" s="7">
        <v>2006</v>
      </c>
      <c r="C16" s="7">
        <v>2.8334809999999999</v>
      </c>
      <c r="D16" s="7">
        <f t="shared" si="0"/>
        <v>0.35292278296554663</v>
      </c>
    </row>
    <row r="17" spans="1:4" x14ac:dyDescent="0.4">
      <c r="A17">
        <v>1</v>
      </c>
      <c r="B17" s="7">
        <v>2007</v>
      </c>
      <c r="C17" s="7">
        <v>2.7750439</v>
      </c>
      <c r="D17" s="7">
        <f t="shared" si="0"/>
        <v>0.36035465961457402</v>
      </c>
    </row>
    <row r="18" spans="1:4" x14ac:dyDescent="0.4">
      <c r="A18">
        <v>1</v>
      </c>
      <c r="B18" s="7">
        <v>2008</v>
      </c>
      <c r="C18" s="7">
        <v>2.7313277999999999</v>
      </c>
      <c r="D18" s="7">
        <f t="shared" si="0"/>
        <v>0.36612229407250202</v>
      </c>
    </row>
    <row r="19" spans="1:4" x14ac:dyDescent="0.4">
      <c r="A19">
        <v>1</v>
      </c>
      <c r="B19" s="7">
        <v>2009</v>
      </c>
      <c r="C19" s="7">
        <v>2.6691449999999999</v>
      </c>
      <c r="D19" s="7">
        <f t="shared" si="0"/>
        <v>0.37465180797596237</v>
      </c>
    </row>
    <row r="20" spans="1:4" x14ac:dyDescent="0.4">
      <c r="A20">
        <v>1</v>
      </c>
      <c r="B20" s="7">
        <v>2010</v>
      </c>
      <c r="C20" s="7">
        <v>2.7096773999999999</v>
      </c>
      <c r="D20" s="7">
        <f t="shared" si="0"/>
        <v>0.3690476216836735</v>
      </c>
    </row>
    <row r="21" spans="1:4" x14ac:dyDescent="0.4">
      <c r="A21">
        <v>1</v>
      </c>
      <c r="B21" s="7">
        <v>2011</v>
      </c>
      <c r="C21" s="7">
        <v>2.5774599999999999</v>
      </c>
      <c r="D21" s="7">
        <f t="shared" si="0"/>
        <v>0.38797886291154859</v>
      </c>
    </row>
    <row r="22" spans="1:4" x14ac:dyDescent="0.4">
      <c r="A22">
        <v>1</v>
      </c>
      <c r="B22" s="7">
        <v>2012</v>
      </c>
      <c r="C22" s="7">
        <v>2.54182</v>
      </c>
      <c r="D22" s="7">
        <f t="shared" si="0"/>
        <v>0.39341888882769038</v>
      </c>
    </row>
    <row r="23" spans="1:4" x14ac:dyDescent="0.4">
      <c r="A23">
        <v>1</v>
      </c>
      <c r="B23" s="7">
        <v>2013</v>
      </c>
      <c r="C23" s="7">
        <v>2.5424500000000001</v>
      </c>
      <c r="D23" s="7">
        <f t="shared" si="0"/>
        <v>0.39332140258412163</v>
      </c>
    </row>
    <row r="24" spans="1:4" x14ac:dyDescent="0.4">
      <c r="A24">
        <v>1</v>
      </c>
      <c r="B24" s="7">
        <v>2014</v>
      </c>
      <c r="C24" s="7">
        <v>2.4944099999999998</v>
      </c>
      <c r="D24" s="7">
        <f t="shared" si="0"/>
        <v>0.40089640436014934</v>
      </c>
    </row>
    <row r="25" spans="1:4" x14ac:dyDescent="0.4">
      <c r="A25">
        <v>1</v>
      </c>
      <c r="B25" s="7">
        <v>2015</v>
      </c>
      <c r="C25" s="7">
        <v>2.5338235</v>
      </c>
      <c r="D25" s="7">
        <f t="shared" si="0"/>
        <v>0.39466048049518837</v>
      </c>
    </row>
    <row r="26" spans="1:4" x14ac:dyDescent="0.4">
      <c r="A26">
        <v>1</v>
      </c>
      <c r="B26" s="7">
        <v>2020</v>
      </c>
      <c r="C26" s="7">
        <f>1/D26</f>
        <v>2.4474537311094049</v>
      </c>
      <c r="D26" s="7">
        <f>1+($D$2-1)*(($D$25-1)/($D$2-1))^((B26-$B$2)/($B$25-$B$2))</f>
        <v>0.40858790803236578</v>
      </c>
    </row>
    <row r="27" spans="1:4" x14ac:dyDescent="0.4">
      <c r="A27">
        <v>1</v>
      </c>
      <c r="B27" s="7">
        <v>2025</v>
      </c>
      <c r="C27" s="7">
        <f t="shared" ref="C27:C32" si="1">1/D27</f>
        <v>2.3685743328871003</v>
      </c>
      <c r="D27" s="7">
        <f>1+($D$2-1)*(($D$25-1)/($D$2-1))^((B27-$B$2)/($B$25-$B$2))</f>
        <v>0.42219489847341252</v>
      </c>
    </row>
    <row r="28" spans="1:4" x14ac:dyDescent="0.4">
      <c r="A28">
        <v>1</v>
      </c>
      <c r="B28" s="7">
        <v>2030</v>
      </c>
      <c r="C28" s="7">
        <f t="shared" si="1"/>
        <v>2.2962701777014458</v>
      </c>
      <c r="D28" s="7">
        <f t="shared" ref="D28:D32" si="2">1+($D$2-1)*(($D$25-1)/($D$2-1))^((B28-$B$2)/($B$25-$B$2))</f>
        <v>0.43548882431639413</v>
      </c>
    </row>
    <row r="29" spans="1:4" x14ac:dyDescent="0.4">
      <c r="A29">
        <v>1</v>
      </c>
      <c r="B29" s="7">
        <v>2035</v>
      </c>
      <c r="C29" s="7">
        <f t="shared" si="1"/>
        <v>2.2297693053662018</v>
      </c>
      <c r="D29" s="7">
        <f t="shared" si="2"/>
        <v>0.44847688843567024</v>
      </c>
    </row>
    <row r="30" spans="1:4" x14ac:dyDescent="0.4">
      <c r="A30">
        <v>1</v>
      </c>
      <c r="B30" s="7">
        <v>2040</v>
      </c>
      <c r="C30" s="7">
        <f t="shared" si="1"/>
        <v>2.1684159770587832</v>
      </c>
      <c r="D30" s="7">
        <f t="shared" si="2"/>
        <v>0.46116612798453438</v>
      </c>
    </row>
    <row r="31" spans="1:4" x14ac:dyDescent="0.4">
      <c r="A31">
        <v>1</v>
      </c>
      <c r="B31" s="7">
        <v>2045</v>
      </c>
      <c r="C31" s="7">
        <f t="shared" si="1"/>
        <v>2.1116495944385743</v>
      </c>
      <c r="D31" s="7">
        <f t="shared" si="2"/>
        <v>0.47356341820806247</v>
      </c>
    </row>
    <row r="32" spans="1:4" x14ac:dyDescent="0.4">
      <c r="A32">
        <v>1</v>
      </c>
      <c r="B32" s="7">
        <v>2050</v>
      </c>
      <c r="C32" s="7">
        <f t="shared" si="1"/>
        <v>2.0589880466881993</v>
      </c>
      <c r="D32" s="7">
        <f t="shared" si="2"/>
        <v>0.48567547616823725</v>
      </c>
    </row>
    <row r="33" spans="1:4" x14ac:dyDescent="0.4">
      <c r="A33">
        <v>2</v>
      </c>
      <c r="B33" s="7">
        <v>1992</v>
      </c>
      <c r="C33" s="7">
        <v>2.7875000000000001</v>
      </c>
      <c r="D33" s="7">
        <f t="shared" si="0"/>
        <v>0.35874439461883406</v>
      </c>
    </row>
    <row r="34" spans="1:4" x14ac:dyDescent="0.4">
      <c r="A34">
        <v>2</v>
      </c>
      <c r="B34" s="7">
        <v>1993</v>
      </c>
      <c r="C34" s="7">
        <v>2.7868019999999998</v>
      </c>
      <c r="D34" s="7">
        <f t="shared" si="0"/>
        <v>0.3588342480018315</v>
      </c>
    </row>
    <row r="35" spans="1:4" x14ac:dyDescent="0.4">
      <c r="A35">
        <v>2</v>
      </c>
      <c r="B35" s="7">
        <v>1994</v>
      </c>
      <c r="C35" s="7">
        <v>2.7541666999999999</v>
      </c>
      <c r="D35" s="7">
        <f t="shared" si="0"/>
        <v>0.3630862285859458</v>
      </c>
    </row>
    <row r="36" spans="1:4" x14ac:dyDescent="0.4">
      <c r="A36">
        <v>2</v>
      </c>
      <c r="B36" s="7">
        <v>1995</v>
      </c>
      <c r="C36" s="7">
        <v>2.8081632999999999</v>
      </c>
      <c r="D36" s="7">
        <f t="shared" si="0"/>
        <v>0.35610464676324199</v>
      </c>
    </row>
    <row r="37" spans="1:4" x14ac:dyDescent="0.4">
      <c r="A37">
        <v>2</v>
      </c>
      <c r="B37" s="7">
        <v>1996</v>
      </c>
      <c r="C37" s="7">
        <v>2.7865612999999998</v>
      </c>
      <c r="D37" s="7">
        <f t="shared" si="0"/>
        <v>0.35886524369659484</v>
      </c>
    </row>
    <row r="38" spans="1:4" x14ac:dyDescent="0.4">
      <c r="A38">
        <v>2</v>
      </c>
      <c r="B38" s="7">
        <v>1997</v>
      </c>
      <c r="C38" s="7">
        <v>2.8675214000000002</v>
      </c>
      <c r="D38" s="7">
        <f t="shared" si="0"/>
        <v>0.348733230029251</v>
      </c>
    </row>
    <row r="39" spans="1:4" x14ac:dyDescent="0.4">
      <c r="A39">
        <v>2</v>
      </c>
      <c r="B39" s="7">
        <v>1998</v>
      </c>
      <c r="C39" s="7">
        <v>2.9303279</v>
      </c>
      <c r="D39" s="7">
        <f t="shared" si="0"/>
        <v>0.34125873763137565</v>
      </c>
    </row>
    <row r="40" spans="1:4" x14ac:dyDescent="0.4">
      <c r="A40">
        <v>2</v>
      </c>
      <c r="B40" s="7">
        <v>1999</v>
      </c>
      <c r="C40" s="7">
        <v>2.9883267999999998</v>
      </c>
      <c r="D40" s="7">
        <f t="shared" si="0"/>
        <v>0.33463542206963443</v>
      </c>
    </row>
    <row r="41" spans="1:4" x14ac:dyDescent="0.4">
      <c r="A41">
        <v>2</v>
      </c>
      <c r="B41" s="7">
        <v>2000</v>
      </c>
      <c r="C41" s="7">
        <v>2.8557692000000001</v>
      </c>
      <c r="D41" s="7">
        <f t="shared" si="0"/>
        <v>0.35016835394120782</v>
      </c>
    </row>
    <row r="42" spans="1:4" x14ac:dyDescent="0.4">
      <c r="A42">
        <v>2</v>
      </c>
      <c r="B42" s="7">
        <v>2001</v>
      </c>
      <c r="C42" s="7">
        <v>2.8169013999999999</v>
      </c>
      <c r="D42" s="7">
        <f t="shared" si="0"/>
        <v>0.35500000106500001</v>
      </c>
    </row>
    <row r="43" spans="1:4" x14ac:dyDescent="0.4">
      <c r="A43">
        <v>2</v>
      </c>
      <c r="B43" s="7">
        <v>2002</v>
      </c>
      <c r="C43" s="7">
        <v>2.8357771000000001</v>
      </c>
      <c r="D43" s="7">
        <f t="shared" si="0"/>
        <v>0.35263702496222288</v>
      </c>
    </row>
    <row r="44" spans="1:4" x14ac:dyDescent="0.4">
      <c r="A44">
        <v>2</v>
      </c>
      <c r="B44" s="7">
        <v>2003</v>
      </c>
      <c r="C44" s="7">
        <v>2.8162449999999999</v>
      </c>
      <c r="D44" s="7">
        <f t="shared" si="0"/>
        <v>0.35508274315622401</v>
      </c>
    </row>
    <row r="45" spans="1:4" x14ac:dyDescent="0.4">
      <c r="A45">
        <v>2</v>
      </c>
      <c r="B45" s="7">
        <v>2004</v>
      </c>
      <c r="C45" s="7">
        <v>2.8097503000000001</v>
      </c>
      <c r="D45" s="7">
        <f t="shared" si="0"/>
        <v>0.35590351213771554</v>
      </c>
    </row>
    <row r="46" spans="1:4" x14ac:dyDescent="0.4">
      <c r="A46">
        <v>2</v>
      </c>
      <c r="B46" s="7">
        <v>2005</v>
      </c>
      <c r="C46" s="7">
        <v>2.8586387000000002</v>
      </c>
      <c r="D46" s="7">
        <f t="shared" si="0"/>
        <v>0.34981685513457855</v>
      </c>
    </row>
    <row r="47" spans="1:4" x14ac:dyDescent="0.4">
      <c r="A47">
        <v>2</v>
      </c>
      <c r="B47" s="7">
        <v>2006</v>
      </c>
      <c r="C47" s="7">
        <v>2.7598151999999998</v>
      </c>
      <c r="D47" s="7">
        <f t="shared" si="0"/>
        <v>0.36234310181348378</v>
      </c>
    </row>
    <row r="48" spans="1:4" x14ac:dyDescent="0.4">
      <c r="A48">
        <v>2</v>
      </c>
      <c r="B48" s="7">
        <v>2007</v>
      </c>
      <c r="C48" s="7">
        <v>2.7614339000000001</v>
      </c>
      <c r="D48" s="7">
        <f t="shared" si="0"/>
        <v>0.3621307031828645</v>
      </c>
    </row>
    <row r="49" spans="1:4" x14ac:dyDescent="0.4">
      <c r="A49">
        <v>2</v>
      </c>
      <c r="B49" s="7">
        <v>2008</v>
      </c>
      <c r="C49" s="7">
        <v>2.6569767</v>
      </c>
      <c r="D49" s="7">
        <f t="shared" si="0"/>
        <v>0.37636762113871758</v>
      </c>
    </row>
    <row r="50" spans="1:4" x14ac:dyDescent="0.4">
      <c r="A50">
        <v>2</v>
      </c>
      <c r="B50" s="7">
        <v>2009</v>
      </c>
      <c r="C50" s="7">
        <v>2.6610390000000002</v>
      </c>
      <c r="D50" s="7">
        <f t="shared" si="0"/>
        <v>0.37579306428804687</v>
      </c>
    </row>
    <row r="51" spans="1:4" x14ac:dyDescent="0.4">
      <c r="A51">
        <v>2</v>
      </c>
      <c r="B51" s="7">
        <v>2010</v>
      </c>
      <c r="C51" s="7">
        <v>2.57917</v>
      </c>
      <c r="D51" s="7">
        <f t="shared" si="0"/>
        <v>0.38772163137753618</v>
      </c>
    </row>
    <row r="52" spans="1:4" x14ac:dyDescent="0.4">
      <c r="A52">
        <v>2</v>
      </c>
      <c r="B52" s="7">
        <v>2011</v>
      </c>
      <c r="C52" s="7">
        <v>2.5864099999999999</v>
      </c>
      <c r="D52" s="7">
        <f t="shared" si="0"/>
        <v>0.38663630282901784</v>
      </c>
    </row>
    <row r="53" spans="1:4" x14ac:dyDescent="0.4">
      <c r="A53">
        <v>2</v>
      </c>
      <c r="B53" s="7">
        <v>2012</v>
      </c>
      <c r="C53" s="7">
        <v>2.51329</v>
      </c>
      <c r="D53" s="7">
        <f t="shared" si="0"/>
        <v>0.39788484416840075</v>
      </c>
    </row>
    <row r="54" spans="1:4" x14ac:dyDescent="0.4">
      <c r="A54">
        <v>2</v>
      </c>
      <c r="B54" s="7">
        <v>2013</v>
      </c>
      <c r="C54" s="7">
        <v>2.3410299999999999</v>
      </c>
      <c r="D54" s="7">
        <f t="shared" si="0"/>
        <v>0.42716240287394863</v>
      </c>
    </row>
    <row r="55" spans="1:4" x14ac:dyDescent="0.4">
      <c r="A55">
        <v>2</v>
      </c>
      <c r="B55" s="7">
        <v>2014</v>
      </c>
      <c r="C55" s="7">
        <v>2.3310300000000002</v>
      </c>
      <c r="D55" s="7">
        <f>1/C55</f>
        <v>0.42899490783044403</v>
      </c>
    </row>
    <row r="56" spans="1:4" x14ac:dyDescent="0.4">
      <c r="A56">
        <v>2</v>
      </c>
      <c r="B56" s="7">
        <v>2015</v>
      </c>
      <c r="C56" s="7">
        <v>2.3210299999999999</v>
      </c>
      <c r="D56" s="7">
        <f>1/C56</f>
        <v>0.43084320323304742</v>
      </c>
    </row>
    <row r="57" spans="1:4" x14ac:dyDescent="0.4">
      <c r="A57">
        <v>2</v>
      </c>
      <c r="B57" s="7">
        <v>2020</v>
      </c>
      <c r="C57" s="7">
        <f>1/D57</f>
        <v>2.2451172319747084</v>
      </c>
      <c r="D57" s="7">
        <f>1+($D$33-1)*(($D$56-1)/($D$33-1))^((B57-$B$33)/($B$56-$B$33))</f>
        <v>0.44541103945847993</v>
      </c>
    </row>
    <row r="58" spans="1:4" x14ac:dyDescent="0.4">
      <c r="A58">
        <v>2</v>
      </c>
      <c r="B58" s="7">
        <v>2025</v>
      </c>
      <c r="C58" s="7">
        <f t="shared" ref="C58:C63" si="3">1/D58</f>
        <v>2.1757766195385941</v>
      </c>
      <c r="D58" s="7">
        <f t="shared" ref="D58:D63" si="4">1+($D$33-1)*(($D$56-1)/($D$33-1))^((B58-$B$33)/($B$56-$B$33))</f>
        <v>0.45960600505582461</v>
      </c>
    </row>
    <row r="59" spans="1:4" x14ac:dyDescent="0.4">
      <c r="A59">
        <v>2</v>
      </c>
      <c r="B59" s="7">
        <v>2030</v>
      </c>
      <c r="C59" s="7">
        <f t="shared" si="3"/>
        <v>2.1122105794589636</v>
      </c>
      <c r="D59" s="7">
        <f t="shared" si="4"/>
        <v>0.47343764382438946</v>
      </c>
    </row>
    <row r="60" spans="1:4" x14ac:dyDescent="0.4">
      <c r="A60">
        <v>2</v>
      </c>
      <c r="B60" s="7">
        <v>2035</v>
      </c>
      <c r="C60" s="7">
        <f t="shared" si="3"/>
        <v>2.0537454703771147</v>
      </c>
      <c r="D60" s="7">
        <f t="shared" si="4"/>
        <v>0.48691525528544544</v>
      </c>
    </row>
    <row r="61" spans="1:4" x14ac:dyDescent="0.4">
      <c r="A61">
        <v>2</v>
      </c>
      <c r="B61" s="7">
        <v>2040</v>
      </c>
      <c r="C61" s="7">
        <f t="shared" si="3"/>
        <v>1.999808414615688</v>
      </c>
      <c r="D61" s="7">
        <f t="shared" si="4"/>
        <v>0.50004790093463747</v>
      </c>
    </row>
    <row r="62" spans="1:4" x14ac:dyDescent="0.4">
      <c r="A62">
        <v>2</v>
      </c>
      <c r="B62" s="7">
        <v>2045</v>
      </c>
      <c r="C62" s="7">
        <f t="shared" si="3"/>
        <v>1.9499091339379613</v>
      </c>
      <c r="D62" s="7">
        <f t="shared" si="4"/>
        <v>0.5128444103343619</v>
      </c>
    </row>
    <row r="63" spans="1:4" x14ac:dyDescent="0.4">
      <c r="A63">
        <v>2</v>
      </c>
      <c r="B63" s="7">
        <v>2050</v>
      </c>
      <c r="C63" s="7">
        <f t="shared" si="3"/>
        <v>1.9036255778960787</v>
      </c>
      <c r="D63" s="7">
        <f t="shared" si="4"/>
        <v>0.52531338705020869</v>
      </c>
    </row>
    <row r="64" spans="1:4" x14ac:dyDescent="0.4">
      <c r="A64">
        <v>3</v>
      </c>
      <c r="B64" s="7">
        <v>1992</v>
      </c>
      <c r="C64" s="7">
        <v>2.8030303000000001</v>
      </c>
      <c r="D64" s="7">
        <f t="shared" si="0"/>
        <v>0.35675675714243971</v>
      </c>
    </row>
    <row r="65" spans="1:4" x14ac:dyDescent="0.4">
      <c r="A65">
        <v>3</v>
      </c>
      <c r="B65" s="7">
        <v>1993</v>
      </c>
      <c r="C65" s="7">
        <v>2.9382716000000002</v>
      </c>
      <c r="D65" s="7">
        <f t="shared" si="0"/>
        <v>0.34033613502577498</v>
      </c>
    </row>
    <row r="66" spans="1:4" x14ac:dyDescent="0.4">
      <c r="A66">
        <v>3</v>
      </c>
      <c r="B66" s="7">
        <v>1994</v>
      </c>
      <c r="C66" s="7">
        <v>3.0370370000000002</v>
      </c>
      <c r="D66" s="7">
        <f t="shared" si="0"/>
        <v>0.32926829669839386</v>
      </c>
    </row>
    <row r="67" spans="1:4" x14ac:dyDescent="0.4">
      <c r="A67">
        <v>3</v>
      </c>
      <c r="B67" s="7">
        <v>1995</v>
      </c>
      <c r="C67" s="7">
        <v>2.7536231999999998</v>
      </c>
      <c r="D67" s="7">
        <f t="shared" si="0"/>
        <v>0.36315789320775627</v>
      </c>
    </row>
    <row r="68" spans="1:4" x14ac:dyDescent="0.4">
      <c r="A68">
        <v>3</v>
      </c>
      <c r="B68" s="7">
        <v>1996</v>
      </c>
      <c r="C68" s="7">
        <v>2.9009901</v>
      </c>
      <c r="D68" s="7">
        <f t="shared" si="0"/>
        <v>0.34470989749327308</v>
      </c>
    </row>
    <row r="69" spans="1:4" x14ac:dyDescent="0.4">
      <c r="A69">
        <v>3</v>
      </c>
      <c r="B69" s="7">
        <v>1997</v>
      </c>
      <c r="C69" s="7">
        <v>2.7264151000000001</v>
      </c>
      <c r="D69" s="7">
        <f t="shared" si="0"/>
        <v>0.36678200615893009</v>
      </c>
    </row>
    <row r="70" spans="1:4" x14ac:dyDescent="0.4">
      <c r="A70">
        <v>3</v>
      </c>
      <c r="B70" s="7">
        <v>1998</v>
      </c>
      <c r="C70" s="7">
        <v>2.7547169999999999</v>
      </c>
      <c r="D70" s="7">
        <f t="shared" si="0"/>
        <v>0.36301369614374185</v>
      </c>
    </row>
    <row r="71" spans="1:4" x14ac:dyDescent="0.4">
      <c r="A71">
        <v>3</v>
      </c>
      <c r="B71" s="7">
        <v>1999</v>
      </c>
      <c r="C71" s="7">
        <v>2.7008546999999998</v>
      </c>
      <c r="D71" s="7">
        <f t="shared" si="0"/>
        <v>0.37025316467413077</v>
      </c>
    </row>
    <row r="72" spans="1:4" x14ac:dyDescent="0.4">
      <c r="A72">
        <v>3</v>
      </c>
      <c r="B72" s="7">
        <v>2000</v>
      </c>
      <c r="C72" s="7">
        <v>2.7278481000000001</v>
      </c>
      <c r="D72" s="7">
        <f t="shared" si="0"/>
        <v>0.36658932731628274</v>
      </c>
    </row>
    <row r="73" spans="1:4" x14ac:dyDescent="0.4">
      <c r="A73">
        <v>3</v>
      </c>
      <c r="B73" s="7">
        <v>2001</v>
      </c>
      <c r="C73" s="7">
        <v>2.7133758000000001</v>
      </c>
      <c r="D73" s="7">
        <f t="shared" si="0"/>
        <v>0.36854460041989023</v>
      </c>
    </row>
    <row r="74" spans="1:4" x14ac:dyDescent="0.4">
      <c r="A74">
        <v>3</v>
      </c>
      <c r="B74" s="7">
        <v>2002</v>
      </c>
      <c r="C74" s="7">
        <v>2.7832167999999999</v>
      </c>
      <c r="D74" s="7">
        <f t="shared" si="0"/>
        <v>0.35929648024544836</v>
      </c>
    </row>
    <row r="75" spans="1:4" x14ac:dyDescent="0.4">
      <c r="A75">
        <v>3</v>
      </c>
      <c r="B75" s="7">
        <v>2003</v>
      </c>
      <c r="C75" s="7">
        <v>2.8051948000000002</v>
      </c>
      <c r="D75" s="7">
        <f t="shared" si="0"/>
        <v>0.35648148214163233</v>
      </c>
    </row>
    <row r="76" spans="1:4" x14ac:dyDescent="0.4">
      <c r="A76">
        <v>3</v>
      </c>
      <c r="B76" s="7">
        <v>2004</v>
      </c>
      <c r="C76" s="7">
        <v>2.74</v>
      </c>
      <c r="D76" s="7">
        <f t="shared" si="0"/>
        <v>0.36496350364963503</v>
      </c>
    </row>
    <row r="77" spans="1:4" x14ac:dyDescent="0.4">
      <c r="A77">
        <v>3</v>
      </c>
      <c r="B77" s="7">
        <v>2005</v>
      </c>
      <c r="C77" s="7">
        <v>2.5996731999999998</v>
      </c>
      <c r="D77" s="7">
        <f t="shared" si="0"/>
        <v>0.38466373388778252</v>
      </c>
    </row>
    <row r="78" spans="1:4" x14ac:dyDescent="0.4">
      <c r="A78">
        <v>3</v>
      </c>
      <c r="B78" s="7">
        <v>2006</v>
      </c>
      <c r="C78" s="7">
        <v>2.6214510999999998</v>
      </c>
      <c r="D78" s="7">
        <f t="shared" si="0"/>
        <v>0.38146811130674918</v>
      </c>
    </row>
    <row r="79" spans="1:4" x14ac:dyDescent="0.4">
      <c r="A79">
        <v>3</v>
      </c>
      <c r="B79" s="7">
        <v>2007</v>
      </c>
      <c r="C79" s="7">
        <v>2.660828</v>
      </c>
      <c r="D79" s="7">
        <f t="shared" si="0"/>
        <v>0.37582286416108068</v>
      </c>
    </row>
    <row r="80" spans="1:4" x14ac:dyDescent="0.4">
      <c r="A80">
        <v>3</v>
      </c>
      <c r="B80" s="7">
        <v>2008</v>
      </c>
      <c r="C80" s="7">
        <v>2.4649266000000001</v>
      </c>
      <c r="D80" s="7">
        <f t="shared" ref="D80:D118" si="5">1/C80</f>
        <v>0.40569159341296407</v>
      </c>
    </row>
    <row r="81" spans="1:4" x14ac:dyDescent="0.4">
      <c r="A81">
        <v>3</v>
      </c>
      <c r="B81" s="7">
        <v>2009</v>
      </c>
      <c r="C81" s="7">
        <v>2.4699646999999998</v>
      </c>
      <c r="D81" s="7">
        <f t="shared" si="5"/>
        <v>0.40486408570940308</v>
      </c>
    </row>
    <row r="82" spans="1:4" x14ac:dyDescent="0.4">
      <c r="A82">
        <v>3</v>
      </c>
      <c r="B82" s="7">
        <v>2010</v>
      </c>
      <c r="C82" s="7">
        <v>2.59944</v>
      </c>
      <c r="D82" s="7">
        <f t="shared" si="5"/>
        <v>0.38469824269842734</v>
      </c>
    </row>
    <row r="83" spans="1:4" x14ac:dyDescent="0.4">
      <c r="A83">
        <v>3</v>
      </c>
      <c r="B83" s="7">
        <v>2011</v>
      </c>
      <c r="C83" s="7">
        <v>2.4974400000000001</v>
      </c>
      <c r="D83" s="7">
        <f t="shared" si="5"/>
        <v>0.40041001986033697</v>
      </c>
    </row>
    <row r="84" spans="1:4" x14ac:dyDescent="0.4">
      <c r="A84">
        <v>3</v>
      </c>
      <c r="B84" s="7">
        <v>2012</v>
      </c>
      <c r="C84" s="7">
        <v>2.3250000000000002</v>
      </c>
      <c r="D84" s="7">
        <f t="shared" si="5"/>
        <v>0.43010752688172038</v>
      </c>
    </row>
    <row r="85" spans="1:4" x14ac:dyDescent="0.4">
      <c r="A85">
        <v>3</v>
      </c>
      <c r="B85" s="7">
        <v>2013</v>
      </c>
      <c r="C85" s="7">
        <v>2.3910200000000001</v>
      </c>
      <c r="D85" s="7">
        <f t="shared" si="5"/>
        <v>0.41823154971518428</v>
      </c>
    </row>
    <row r="86" spans="1:4" x14ac:dyDescent="0.4">
      <c r="A86">
        <v>3</v>
      </c>
      <c r="B86" s="7">
        <v>2014</v>
      </c>
      <c r="C86" s="7">
        <v>2.3810199999999999</v>
      </c>
      <c r="D86" s="7">
        <f t="shared" si="5"/>
        <v>0.41998807233874558</v>
      </c>
    </row>
    <row r="87" spans="1:4" x14ac:dyDescent="0.4">
      <c r="A87">
        <v>3</v>
      </c>
      <c r="B87" s="7">
        <v>2015</v>
      </c>
      <c r="C87" s="7">
        <v>2.2378947</v>
      </c>
      <c r="D87" s="7">
        <f t="shared" si="5"/>
        <v>0.44684854921904948</v>
      </c>
    </row>
    <row r="88" spans="1:4" x14ac:dyDescent="0.4">
      <c r="A88">
        <v>3</v>
      </c>
      <c r="B88" s="7">
        <v>2020</v>
      </c>
      <c r="C88" s="7">
        <f>1/D88</f>
        <v>2.1519311356602442</v>
      </c>
      <c r="D88" s="7">
        <f>1+($D$64-1)*(($D$87-1)/($D$64-1))^((B88-$B$64)/($B$87-$B$64))</f>
        <v>0.46469888530758452</v>
      </c>
    </row>
    <row r="89" spans="1:4" x14ac:dyDescent="0.4">
      <c r="A89">
        <v>3</v>
      </c>
      <c r="B89" s="7">
        <v>2025</v>
      </c>
      <c r="C89" s="7">
        <f t="shared" ref="C89:C94" si="6">1/D89</f>
        <v>2.0748042170389649</v>
      </c>
      <c r="D89" s="7">
        <f t="shared" ref="D89:D94" si="7">1+($D$64-1)*(($D$87-1)/($D$64-1))^((B89-$B$64)/($B$87-$B$64))</f>
        <v>0.48197318657234056</v>
      </c>
    </row>
    <row r="90" spans="1:4" x14ac:dyDescent="0.4">
      <c r="A90">
        <v>3</v>
      </c>
      <c r="B90" s="7">
        <v>2030</v>
      </c>
      <c r="C90" s="7">
        <f t="shared" si="6"/>
        <v>2.0052535967779654</v>
      </c>
      <c r="D90" s="7">
        <f t="shared" si="7"/>
        <v>0.49869004180159382</v>
      </c>
    </row>
    <row r="91" spans="1:4" x14ac:dyDescent="0.4">
      <c r="A91">
        <v>3</v>
      </c>
      <c r="B91" s="7">
        <v>2035</v>
      </c>
      <c r="C91" s="7">
        <f t="shared" si="6"/>
        <v>1.9422475038580607</v>
      </c>
      <c r="D91" s="7">
        <f t="shared" si="7"/>
        <v>0.51486743991875916</v>
      </c>
    </row>
    <row r="92" spans="1:4" x14ac:dyDescent="0.4">
      <c r="A92">
        <v>3</v>
      </c>
      <c r="B92" s="7">
        <v>2040</v>
      </c>
      <c r="C92" s="7">
        <f t="shared" si="6"/>
        <v>1.8849331642165965</v>
      </c>
      <c r="D92" s="7">
        <f t="shared" si="7"/>
        <v>0.53052278934017982</v>
      </c>
    </row>
    <row r="93" spans="1:4" x14ac:dyDescent="0.4">
      <c r="A93">
        <v>3</v>
      </c>
      <c r="B93" s="7">
        <v>2045</v>
      </c>
      <c r="C93" s="7">
        <f t="shared" si="6"/>
        <v>1.8325995898431109</v>
      </c>
      <c r="D93" s="7">
        <f t="shared" si="7"/>
        <v>0.54567293670823647</v>
      </c>
    </row>
    <row r="94" spans="1:4" x14ac:dyDescent="0.4">
      <c r="A94">
        <v>3</v>
      </c>
      <c r="B94" s="7">
        <v>2050</v>
      </c>
      <c r="C94" s="7">
        <f t="shared" si="6"/>
        <v>1.7846492802583966</v>
      </c>
      <c r="D94" s="7">
        <f t="shared" si="7"/>
        <v>0.56033418501993371</v>
      </c>
    </row>
    <row r="95" spans="1:4" x14ac:dyDescent="0.4">
      <c r="A95">
        <v>4</v>
      </c>
      <c r="B95" s="7">
        <v>1992</v>
      </c>
      <c r="C95" s="7">
        <v>2.92</v>
      </c>
      <c r="D95" s="7">
        <f t="shared" si="5"/>
        <v>0.34246575342465752</v>
      </c>
    </row>
    <row r="96" spans="1:4" x14ac:dyDescent="0.4">
      <c r="A96">
        <v>4</v>
      </c>
      <c r="B96" s="7">
        <v>1993</v>
      </c>
      <c r="C96" s="7">
        <v>3.1538461999999998</v>
      </c>
      <c r="D96" s="7">
        <f t="shared" si="5"/>
        <v>0.31707316609161224</v>
      </c>
    </row>
    <row r="97" spans="1:4" x14ac:dyDescent="0.4">
      <c r="A97">
        <v>4</v>
      </c>
      <c r="B97" s="7">
        <v>1994</v>
      </c>
      <c r="C97" s="7">
        <v>3.3793103000000002</v>
      </c>
      <c r="D97" s="7">
        <f t="shared" si="5"/>
        <v>0.29591837127238652</v>
      </c>
    </row>
    <row r="98" spans="1:4" x14ac:dyDescent="0.4">
      <c r="A98">
        <v>4</v>
      </c>
      <c r="B98" s="7">
        <v>1995</v>
      </c>
      <c r="C98" s="7">
        <v>2.7</v>
      </c>
      <c r="D98" s="7">
        <f t="shared" si="5"/>
        <v>0.37037037037037035</v>
      </c>
    </row>
    <row r="99" spans="1:4" x14ac:dyDescent="0.4">
      <c r="A99">
        <v>4</v>
      </c>
      <c r="B99" s="7">
        <v>1996</v>
      </c>
      <c r="C99" s="7">
        <v>2.7142857</v>
      </c>
      <c r="D99" s="7">
        <f t="shared" si="5"/>
        <v>0.36842105457063712</v>
      </c>
    </row>
    <row r="100" spans="1:4" x14ac:dyDescent="0.4">
      <c r="A100">
        <v>4</v>
      </c>
      <c r="B100" s="7">
        <v>1997</v>
      </c>
      <c r="C100" s="7">
        <v>2.9090908999999998</v>
      </c>
      <c r="D100" s="7">
        <f t="shared" si="5"/>
        <v>0.34375000107421877</v>
      </c>
    </row>
    <row r="101" spans="1:4" x14ac:dyDescent="0.4">
      <c r="A101">
        <v>4</v>
      </c>
      <c r="B101" s="7">
        <v>1998</v>
      </c>
      <c r="C101" s="7">
        <v>2.6666666999999999</v>
      </c>
      <c r="D101" s="7">
        <f t="shared" si="5"/>
        <v>0.37499999531250006</v>
      </c>
    </row>
    <row r="102" spans="1:4" x14ac:dyDescent="0.4">
      <c r="A102">
        <v>4</v>
      </c>
      <c r="B102" s="7">
        <v>1999</v>
      </c>
      <c r="C102" s="7">
        <v>2.7058824000000001</v>
      </c>
      <c r="D102" s="7">
        <f t="shared" si="5"/>
        <v>0.36956521096408329</v>
      </c>
    </row>
    <row r="103" spans="1:4" x14ac:dyDescent="0.4">
      <c r="A103">
        <v>4</v>
      </c>
      <c r="B103" s="7">
        <v>2000</v>
      </c>
      <c r="C103" s="7">
        <v>2.8679245</v>
      </c>
      <c r="D103" s="7">
        <f t="shared" si="5"/>
        <v>0.34868421396727844</v>
      </c>
    </row>
    <row r="104" spans="1:4" x14ac:dyDescent="0.4">
      <c r="A104">
        <v>4</v>
      </c>
      <c r="B104" s="7">
        <v>2001</v>
      </c>
      <c r="C104" s="7">
        <v>2.7826086999999999</v>
      </c>
      <c r="D104" s="7">
        <f t="shared" si="5"/>
        <v>0.35937499943847656</v>
      </c>
    </row>
    <row r="105" spans="1:4" x14ac:dyDescent="0.4">
      <c r="A105">
        <v>4</v>
      </c>
      <c r="B105" s="7">
        <v>2002</v>
      </c>
      <c r="C105" s="7">
        <v>2.7378049</v>
      </c>
      <c r="D105" s="7">
        <f t="shared" si="5"/>
        <v>0.36525612179304667</v>
      </c>
    </row>
    <row r="106" spans="1:4" x14ac:dyDescent="0.4">
      <c r="A106">
        <v>4</v>
      </c>
      <c r="B106" s="7">
        <v>2003</v>
      </c>
      <c r="C106" s="7">
        <v>2.8082191999999999</v>
      </c>
      <c r="D106" s="7">
        <f t="shared" si="5"/>
        <v>0.35609755819631173</v>
      </c>
    </row>
    <row r="107" spans="1:4" x14ac:dyDescent="0.4">
      <c r="A107">
        <v>4</v>
      </c>
      <c r="B107" s="7">
        <v>2004</v>
      </c>
      <c r="C107" s="7">
        <v>2.7405404999999998</v>
      </c>
      <c r="D107" s="7">
        <f t="shared" si="5"/>
        <v>0.36489152413547621</v>
      </c>
    </row>
    <row r="108" spans="1:4" x14ac:dyDescent="0.4">
      <c r="A108">
        <v>4</v>
      </c>
      <c r="B108" s="7">
        <v>2005</v>
      </c>
      <c r="C108" s="7">
        <v>2.6891386000000002</v>
      </c>
      <c r="D108" s="7">
        <f t="shared" si="5"/>
        <v>0.37186629205352223</v>
      </c>
    </row>
    <row r="109" spans="1:4" x14ac:dyDescent="0.4">
      <c r="A109">
        <v>4</v>
      </c>
      <c r="B109" s="7">
        <v>2006</v>
      </c>
      <c r="C109" s="7">
        <v>2.6125828000000002</v>
      </c>
      <c r="D109" s="7">
        <f t="shared" si="5"/>
        <v>0.38276298841131462</v>
      </c>
    </row>
    <row r="110" spans="1:4" x14ac:dyDescent="0.4">
      <c r="A110">
        <v>4</v>
      </c>
      <c r="B110" s="7">
        <v>2007</v>
      </c>
      <c r="C110" s="7">
        <v>2.4</v>
      </c>
      <c r="D110" s="7">
        <f t="shared" si="5"/>
        <v>0.41666666666666669</v>
      </c>
    </row>
    <row r="111" spans="1:4" x14ac:dyDescent="0.4">
      <c r="A111">
        <v>4</v>
      </c>
      <c r="B111" s="7">
        <v>2008</v>
      </c>
      <c r="C111" s="7">
        <v>2.3859648999999998</v>
      </c>
      <c r="D111" s="7">
        <f t="shared" si="5"/>
        <v>0.41911764921604677</v>
      </c>
    </row>
    <row r="112" spans="1:4" x14ac:dyDescent="0.4">
      <c r="A112">
        <v>4</v>
      </c>
      <c r="B112" s="7">
        <v>2009</v>
      </c>
      <c r="C112" s="7">
        <v>2.3926829000000001</v>
      </c>
      <c r="D112" s="7">
        <f t="shared" si="5"/>
        <v>0.41794088134286411</v>
      </c>
    </row>
    <row r="113" spans="1:4" x14ac:dyDescent="0.4">
      <c r="A113">
        <v>4</v>
      </c>
      <c r="B113" s="7">
        <v>2010</v>
      </c>
      <c r="C113" s="7">
        <v>2.2066699999999999</v>
      </c>
      <c r="D113" s="7">
        <f t="shared" si="5"/>
        <v>0.45317152088894125</v>
      </c>
    </row>
    <row r="114" spans="1:4" x14ac:dyDescent="0.4">
      <c r="A114">
        <v>4</v>
      </c>
      <c r="B114" s="7">
        <v>2011</v>
      </c>
      <c r="C114" s="7">
        <v>2.3333299999999997</v>
      </c>
      <c r="D114" s="7">
        <f t="shared" si="5"/>
        <v>0.42857204081720124</v>
      </c>
    </row>
    <row r="115" spans="1:4" x14ac:dyDescent="0.4">
      <c r="A115">
        <v>4</v>
      </c>
      <c r="B115" s="7">
        <v>2012</v>
      </c>
      <c r="C115" s="7">
        <v>2.0476190000000001</v>
      </c>
      <c r="D115" s="7">
        <f t="shared" si="5"/>
        <v>0.48837210438074657</v>
      </c>
    </row>
    <row r="116" spans="1:4" x14ac:dyDescent="0.4">
      <c r="A116">
        <v>4</v>
      </c>
      <c r="B116" s="7">
        <v>2013</v>
      </c>
      <c r="C116" s="7">
        <v>2.1476190000000002</v>
      </c>
      <c r="D116" s="7">
        <f t="shared" si="5"/>
        <v>0.46563193937099639</v>
      </c>
    </row>
    <row r="117" spans="1:4" x14ac:dyDescent="0.4">
      <c r="A117">
        <v>4</v>
      </c>
      <c r="B117" s="7">
        <v>2014</v>
      </c>
      <c r="C117" s="7">
        <v>2.1876190000000002</v>
      </c>
      <c r="D117" s="7">
        <f t="shared" si="5"/>
        <v>0.45711798992420521</v>
      </c>
    </row>
    <row r="118" spans="1:4" x14ac:dyDescent="0.4">
      <c r="A118">
        <v>4</v>
      </c>
      <c r="B118" s="7">
        <v>2015</v>
      </c>
      <c r="C118" s="7">
        <v>2.1428571000000001</v>
      </c>
      <c r="D118" s="7">
        <f t="shared" si="5"/>
        <v>0.46666667600000017</v>
      </c>
    </row>
    <row r="119" spans="1:4" x14ac:dyDescent="0.4">
      <c r="A119">
        <v>4</v>
      </c>
      <c r="B119" s="7">
        <v>2020</v>
      </c>
      <c r="C119" s="7">
        <f>1/D119</f>
        <v>2.0391720016702846</v>
      </c>
      <c r="D119" s="7">
        <f>1+($D$95-1)*(($D$118-1)/($D$95-1))^((B119-$B$95)/($B$118-$B$95))</f>
        <v>0.49039512075533631</v>
      </c>
    </row>
    <row r="120" spans="1:4" x14ac:dyDescent="0.4">
      <c r="A120">
        <v>4</v>
      </c>
      <c r="B120" s="7">
        <v>2025</v>
      </c>
      <c r="C120" s="7">
        <f t="shared" ref="C120:C125" si="8">1/D120</f>
        <v>1.9490598884359032</v>
      </c>
      <c r="D120" s="7">
        <f t="shared" ref="D120:D125" si="9">1+($D$95-1)*(($D$118-1)/($D$95-1))^((B120-$B$95)/($B$118-$B$95))</f>
        <v>0.51306786719749686</v>
      </c>
    </row>
    <row r="121" spans="1:4" x14ac:dyDescent="0.4">
      <c r="A121">
        <v>4</v>
      </c>
      <c r="B121" s="7">
        <v>2030</v>
      </c>
      <c r="C121" s="7">
        <f t="shared" si="8"/>
        <v>1.8700960789876278</v>
      </c>
      <c r="D121" s="7">
        <f t="shared" si="9"/>
        <v>0.53473188422562101</v>
      </c>
    </row>
    <row r="122" spans="1:4" x14ac:dyDescent="0.4">
      <c r="A122">
        <v>4</v>
      </c>
      <c r="B122" s="7">
        <v>2035</v>
      </c>
      <c r="C122" s="7">
        <f t="shared" si="8"/>
        <v>1.8004002435646285</v>
      </c>
      <c r="D122" s="7">
        <f t="shared" si="9"/>
        <v>0.55543205105332083</v>
      </c>
    </row>
    <row r="123" spans="1:4" x14ac:dyDescent="0.4">
      <c r="A123">
        <v>4</v>
      </c>
      <c r="B123" s="7">
        <v>2040</v>
      </c>
      <c r="C123" s="7">
        <f t="shared" si="8"/>
        <v>1.7384917274934104</v>
      </c>
      <c r="D123" s="7">
        <f t="shared" si="9"/>
        <v>0.57521125018053354</v>
      </c>
    </row>
    <row r="124" spans="1:4" x14ac:dyDescent="0.4">
      <c r="A124">
        <v>4</v>
      </c>
      <c r="B124" s="7">
        <v>2045</v>
      </c>
      <c r="C124" s="7">
        <f t="shared" si="8"/>
        <v>1.6831886890988861</v>
      </c>
      <c r="D124" s="7">
        <f t="shared" si="9"/>
        <v>0.59411045622898118</v>
      </c>
    </row>
    <row r="125" spans="1:4" x14ac:dyDescent="0.4">
      <c r="A125">
        <v>4</v>
      </c>
      <c r="B125" s="7">
        <v>2050</v>
      </c>
      <c r="C125" s="7">
        <f t="shared" si="8"/>
        <v>1.6335363154430214</v>
      </c>
      <c r="D125" s="7">
        <f t="shared" si="9"/>
        <v>0.61216882082526347</v>
      </c>
    </row>
  </sheetData>
  <phoneticPr fontId="3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9A702-0C79-4623-B88A-CA04A948D56C}">
  <dimension ref="A1:G9"/>
  <sheetViews>
    <sheetView workbookViewId="0">
      <selection activeCell="G17" sqref="G17"/>
    </sheetView>
  </sheetViews>
  <sheetFormatPr defaultRowHeight="13.9" x14ac:dyDescent="0.4"/>
  <sheetData>
    <row r="1" spans="1:7" x14ac:dyDescent="0.4">
      <c r="A1" t="s">
        <v>38</v>
      </c>
      <c r="B1" t="s">
        <v>30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</row>
    <row r="2" spans="1:7" x14ac:dyDescent="0.4">
      <c r="A2">
        <v>2015</v>
      </c>
      <c r="B2">
        <v>37.949618999999998</v>
      </c>
      <c r="C2">
        <v>25.652049999999999</v>
      </c>
      <c r="D2">
        <v>16.847891000000001</v>
      </c>
      <c r="E2">
        <v>12.872210000000001</v>
      </c>
      <c r="F2">
        <v>8.1262919999999994</v>
      </c>
      <c r="G2">
        <v>4.7484840000000004</v>
      </c>
    </row>
    <row r="3" spans="1:7" x14ac:dyDescent="0.4">
      <c r="A3">
        <v>2020</v>
      </c>
      <c r="B3">
        <v>40.730124000000004</v>
      </c>
      <c r="C3">
        <v>37.290058999999999</v>
      </c>
      <c r="D3">
        <v>24.104343</v>
      </c>
      <c r="E3">
        <v>14.748999</v>
      </c>
      <c r="F3">
        <v>9.9875100000000003</v>
      </c>
      <c r="G3">
        <v>6.9056990000000003</v>
      </c>
    </row>
    <row r="4" spans="1:7" x14ac:dyDescent="0.4">
      <c r="A4">
        <v>2025</v>
      </c>
      <c r="B4">
        <v>57.905701000000001</v>
      </c>
      <c r="C4">
        <v>39.857357</v>
      </c>
      <c r="D4">
        <v>35.040560999999997</v>
      </c>
      <c r="E4">
        <v>21.137550000000001</v>
      </c>
      <c r="F4">
        <v>11.524995000000001</v>
      </c>
      <c r="G4">
        <v>9.0534099999999995</v>
      </c>
    </row>
    <row r="5" spans="1:7" x14ac:dyDescent="0.4">
      <c r="A5">
        <v>2030</v>
      </c>
      <c r="B5">
        <v>72.789420000000007</v>
      </c>
      <c r="C5">
        <v>56.493675000000003</v>
      </c>
      <c r="D5">
        <v>37.352750999999998</v>
      </c>
      <c r="E5">
        <v>30.796613000000001</v>
      </c>
      <c r="F5">
        <v>16.607619</v>
      </c>
      <c r="G5">
        <v>10.963908999999999</v>
      </c>
    </row>
    <row r="6" spans="1:7" x14ac:dyDescent="0.4">
      <c r="A6">
        <v>2035</v>
      </c>
      <c r="B6">
        <v>76.796593000000001</v>
      </c>
      <c r="C6">
        <v>70.522059999999996</v>
      </c>
      <c r="D6">
        <v>52.791257999999999</v>
      </c>
      <c r="E6">
        <v>32.802649000000002</v>
      </c>
      <c r="F6">
        <v>24.306234</v>
      </c>
      <c r="G6">
        <v>15.113196</v>
      </c>
    </row>
    <row r="7" spans="1:7" x14ac:dyDescent="0.4">
      <c r="A7">
        <v>2040</v>
      </c>
      <c r="B7">
        <v>68.958391000000006</v>
      </c>
      <c r="C7">
        <v>74.006707000000006</v>
      </c>
      <c r="D7">
        <v>65.704350000000005</v>
      </c>
      <c r="E7">
        <v>46.393673999999997</v>
      </c>
      <c r="F7">
        <v>25.974132999999998</v>
      </c>
      <c r="G7">
        <v>22.129401999999999</v>
      </c>
    </row>
    <row r="8" spans="1:7" x14ac:dyDescent="0.4">
      <c r="A8">
        <v>2045</v>
      </c>
      <c r="B8">
        <v>75.244505000000004</v>
      </c>
      <c r="C8">
        <v>66.293745000000001</v>
      </c>
      <c r="D8">
        <v>68.819484000000003</v>
      </c>
      <c r="E8">
        <v>57.767048000000003</v>
      </c>
      <c r="F8">
        <v>36.947718999999999</v>
      </c>
      <c r="G8">
        <v>26.494007</v>
      </c>
    </row>
    <row r="9" spans="1:7" x14ac:dyDescent="0.4">
      <c r="A9">
        <v>2050</v>
      </c>
      <c r="B9">
        <v>98.290414999999996</v>
      </c>
      <c r="C9">
        <v>72.265144000000006</v>
      </c>
      <c r="D9">
        <v>61.593769999999999</v>
      </c>
      <c r="E9">
        <v>60.496465000000001</v>
      </c>
      <c r="F9">
        <v>46.164774000000001</v>
      </c>
      <c r="G9">
        <v>35.579132000000001</v>
      </c>
    </row>
  </sheetData>
  <phoneticPr fontId="3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1439C-C033-4DC2-A8B2-A7AFD1A76476}">
  <dimension ref="A1:L62"/>
  <sheetViews>
    <sheetView workbookViewId="0">
      <selection activeCell="C7" sqref="C7"/>
    </sheetView>
  </sheetViews>
  <sheetFormatPr defaultRowHeight="13.9" x14ac:dyDescent="0.4"/>
  <sheetData>
    <row r="1" spans="1:12" x14ac:dyDescent="0.4">
      <c r="A1" t="s">
        <v>71</v>
      </c>
      <c r="B1" t="s">
        <v>72</v>
      </c>
      <c r="C1" t="s">
        <v>73</v>
      </c>
      <c r="D1" t="s">
        <v>74</v>
      </c>
      <c r="E1" t="s">
        <v>75</v>
      </c>
      <c r="F1" t="s">
        <v>76</v>
      </c>
      <c r="G1" t="s">
        <v>77</v>
      </c>
      <c r="H1" t="s">
        <v>78</v>
      </c>
      <c r="I1" t="s">
        <v>79</v>
      </c>
      <c r="J1" t="s">
        <v>80</v>
      </c>
      <c r="K1" t="s">
        <v>81</v>
      </c>
      <c r="L1" t="s">
        <v>82</v>
      </c>
    </row>
    <row r="2" spans="1:12" x14ac:dyDescent="0.4">
      <c r="A2" s="56">
        <v>25</v>
      </c>
      <c r="L2">
        <v>188.49552</v>
      </c>
    </row>
    <row r="3" spans="1:12" x14ac:dyDescent="0.4">
      <c r="A3" s="56">
        <v>26</v>
      </c>
      <c r="B3" s="57"/>
      <c r="C3" s="57"/>
      <c r="D3" s="57"/>
      <c r="E3" s="57"/>
      <c r="F3" s="57"/>
      <c r="G3" s="57"/>
      <c r="H3" s="57"/>
      <c r="I3" s="57"/>
      <c r="K3">
        <v>167.40768</v>
      </c>
      <c r="L3">
        <v>199.22335000000001</v>
      </c>
    </row>
    <row r="4" spans="1:12" x14ac:dyDescent="0.4">
      <c r="A4" s="56">
        <v>27</v>
      </c>
      <c r="B4" s="57"/>
      <c r="C4" s="57"/>
      <c r="D4" s="57"/>
      <c r="E4" s="57"/>
      <c r="F4" s="57"/>
      <c r="G4" s="57"/>
      <c r="H4" s="57"/>
      <c r="I4" s="57"/>
      <c r="J4">
        <v>177.28013000000001</v>
      </c>
      <c r="K4">
        <v>166.00900999999999</v>
      </c>
      <c r="L4">
        <v>203.23656</v>
      </c>
    </row>
    <row r="5" spans="1:12" x14ac:dyDescent="0.4">
      <c r="A5" s="56">
        <v>28</v>
      </c>
      <c r="B5" s="57"/>
      <c r="C5" s="57"/>
      <c r="D5" s="57"/>
      <c r="E5" s="57"/>
      <c r="F5" s="57"/>
      <c r="G5" s="57"/>
      <c r="H5" s="57"/>
      <c r="I5" s="57"/>
      <c r="J5">
        <v>177.20523</v>
      </c>
      <c r="K5">
        <v>167.55853999999999</v>
      </c>
      <c r="L5">
        <v>204.28935000000001</v>
      </c>
    </row>
    <row r="6" spans="1:12" x14ac:dyDescent="0.4">
      <c r="A6" s="56">
        <v>29</v>
      </c>
      <c r="B6" s="57"/>
      <c r="C6" s="57"/>
      <c r="D6" s="57"/>
      <c r="E6" s="57"/>
      <c r="F6" s="57"/>
      <c r="G6" s="57"/>
      <c r="H6" s="57"/>
      <c r="I6" s="57"/>
      <c r="J6">
        <v>175.55052000000001</v>
      </c>
      <c r="K6">
        <v>171.79622000000001</v>
      </c>
      <c r="L6">
        <v>203.16161</v>
      </c>
    </row>
    <row r="7" spans="1:12" x14ac:dyDescent="0.4">
      <c r="A7" s="56">
        <v>30</v>
      </c>
      <c r="B7" s="57"/>
      <c r="C7" s="57"/>
      <c r="D7" s="57"/>
      <c r="E7" s="57"/>
      <c r="F7" s="57"/>
      <c r="G7" s="57"/>
      <c r="H7" s="57"/>
      <c r="I7" s="57"/>
      <c r="J7">
        <v>173.40398999999999</v>
      </c>
      <c r="K7">
        <v>178.35141999999999</v>
      </c>
      <c r="L7">
        <v>197.1506</v>
      </c>
    </row>
    <row r="8" spans="1:12" x14ac:dyDescent="0.4">
      <c r="A8" s="56">
        <v>31</v>
      </c>
      <c r="B8" s="57"/>
      <c r="C8" s="57"/>
      <c r="D8" s="57"/>
      <c r="E8" s="57"/>
      <c r="F8" s="57"/>
      <c r="G8" s="57"/>
      <c r="H8" s="57"/>
      <c r="J8">
        <v>172.40486000000001</v>
      </c>
      <c r="K8">
        <v>184.81956</v>
      </c>
      <c r="L8">
        <v>186.92356000000001</v>
      </c>
    </row>
    <row r="9" spans="1:12" x14ac:dyDescent="0.4">
      <c r="A9" s="56">
        <v>32</v>
      </c>
      <c r="B9" s="57"/>
      <c r="C9" s="57"/>
      <c r="D9" s="57"/>
      <c r="E9" s="57"/>
      <c r="F9" s="57"/>
      <c r="G9" s="57"/>
      <c r="H9" s="57"/>
      <c r="I9">
        <v>165.93645000000001</v>
      </c>
      <c r="J9">
        <v>173.27932999999999</v>
      </c>
      <c r="K9">
        <v>190.67744999999999</v>
      </c>
      <c r="L9">
        <v>175.45949999999999</v>
      </c>
    </row>
    <row r="10" spans="1:12" x14ac:dyDescent="0.4">
      <c r="A10" s="56">
        <v>33</v>
      </c>
      <c r="B10" s="57"/>
      <c r="C10" s="57"/>
      <c r="D10" s="57"/>
      <c r="E10" s="57"/>
      <c r="F10" s="57"/>
      <c r="G10" s="57"/>
      <c r="H10" s="57"/>
      <c r="I10">
        <v>165.62162000000001</v>
      </c>
      <c r="J10">
        <v>176.09857</v>
      </c>
      <c r="K10">
        <v>196.17979</v>
      </c>
      <c r="L10">
        <v>159.75085999999999</v>
      </c>
    </row>
    <row r="11" spans="1:12" x14ac:dyDescent="0.4">
      <c r="A11" s="56">
        <v>34</v>
      </c>
      <c r="B11" s="57"/>
      <c r="C11" s="57"/>
      <c r="D11" s="57"/>
      <c r="E11" s="57"/>
      <c r="F11" s="57"/>
      <c r="G11" s="57"/>
      <c r="H11" s="57"/>
      <c r="I11">
        <v>164.35813999999999</v>
      </c>
      <c r="J11">
        <v>180.42358999999999</v>
      </c>
      <c r="K11">
        <v>199.42301</v>
      </c>
      <c r="L11">
        <v>139.77637999999999</v>
      </c>
    </row>
    <row r="12" spans="1:12" x14ac:dyDescent="0.4">
      <c r="A12" s="56">
        <v>35</v>
      </c>
      <c r="B12" s="57"/>
      <c r="C12" s="57"/>
      <c r="D12" s="57"/>
      <c r="E12" s="57"/>
      <c r="F12" s="57"/>
      <c r="G12" s="57"/>
      <c r="H12" s="57"/>
      <c r="I12">
        <v>163.73268999999999</v>
      </c>
      <c r="J12">
        <v>185.21878000000001</v>
      </c>
      <c r="K12">
        <v>199.52558999999999</v>
      </c>
      <c r="L12">
        <v>122.21566</v>
      </c>
    </row>
    <row r="13" spans="1:12" x14ac:dyDescent="0.4">
      <c r="A13" s="56">
        <v>36</v>
      </c>
      <c r="B13" s="57"/>
      <c r="C13" s="57"/>
      <c r="D13" s="57"/>
      <c r="E13" s="57"/>
      <c r="F13" s="57"/>
      <c r="G13" s="57"/>
      <c r="H13">
        <v>162.23097999999999</v>
      </c>
      <c r="I13">
        <v>164.66686999999999</v>
      </c>
      <c r="J13">
        <v>189.22740999999999</v>
      </c>
      <c r="K13">
        <v>196.38892999999999</v>
      </c>
    </row>
    <row r="14" spans="1:12" x14ac:dyDescent="0.4">
      <c r="A14" s="56">
        <v>37</v>
      </c>
      <c r="B14" s="57"/>
      <c r="C14" s="57"/>
      <c r="D14" s="57"/>
      <c r="E14" s="57"/>
      <c r="F14" s="57"/>
      <c r="G14" s="57"/>
      <c r="H14">
        <v>162.71529000000001</v>
      </c>
      <c r="I14">
        <v>167.35137</v>
      </c>
      <c r="J14">
        <v>192.32342</v>
      </c>
      <c r="K14">
        <v>191.60384999999999</v>
      </c>
    </row>
    <row r="15" spans="1:12" x14ac:dyDescent="0.4">
      <c r="A15" s="56">
        <v>38</v>
      </c>
      <c r="B15" s="57"/>
      <c r="C15" s="57"/>
      <c r="D15" s="57"/>
      <c r="E15" s="57"/>
      <c r="F15" s="57"/>
      <c r="G15" s="57"/>
      <c r="H15">
        <v>164.06441000000001</v>
      </c>
      <c r="I15">
        <v>171.44089</v>
      </c>
      <c r="J15">
        <v>194.77278000000001</v>
      </c>
      <c r="K15">
        <v>185.92257000000001</v>
      </c>
    </row>
    <row r="16" spans="1:12" x14ac:dyDescent="0.4">
      <c r="A16" s="56">
        <v>39</v>
      </c>
      <c r="B16" s="57"/>
      <c r="C16" s="57"/>
      <c r="D16" s="57"/>
      <c r="E16" s="57"/>
      <c r="F16" s="57"/>
      <c r="G16" s="57"/>
      <c r="H16">
        <v>165.672</v>
      </c>
      <c r="I16">
        <v>176.25461999999999</v>
      </c>
      <c r="J16">
        <v>196.78790000000001</v>
      </c>
      <c r="K16">
        <v>180.72459000000001</v>
      </c>
      <c r="L16" s="57"/>
    </row>
    <row r="17" spans="1:12" x14ac:dyDescent="0.4">
      <c r="A17" s="56">
        <v>40</v>
      </c>
      <c r="B17" s="57"/>
      <c r="C17" s="57"/>
      <c r="D17" s="57"/>
      <c r="E17" s="57"/>
      <c r="F17" s="57"/>
      <c r="G17" s="57"/>
      <c r="H17">
        <v>167.98114000000001</v>
      </c>
      <c r="I17">
        <v>181.31019000000001</v>
      </c>
      <c r="J17">
        <v>197.70961</v>
      </c>
      <c r="K17">
        <v>176.63793999999999</v>
      </c>
      <c r="L17" s="57"/>
    </row>
    <row r="18" spans="1:12" x14ac:dyDescent="0.4">
      <c r="A18" s="56">
        <v>41</v>
      </c>
      <c r="B18" s="57"/>
      <c r="C18" s="57"/>
      <c r="D18" s="57"/>
      <c r="E18" s="57"/>
      <c r="F18" s="57"/>
      <c r="G18">
        <v>136.84932000000001</v>
      </c>
      <c r="H18">
        <v>171.15731</v>
      </c>
      <c r="I18">
        <v>186.26966999999999</v>
      </c>
      <c r="J18">
        <v>196.33258000000001</v>
      </c>
      <c r="K18">
        <v>174.42397</v>
      </c>
      <c r="L18" s="57"/>
    </row>
    <row r="19" spans="1:12" x14ac:dyDescent="0.4">
      <c r="A19" s="56">
        <v>42</v>
      </c>
      <c r="B19" s="57"/>
      <c r="C19" s="57"/>
      <c r="D19" s="57"/>
      <c r="E19" s="57"/>
      <c r="F19" s="57"/>
      <c r="G19">
        <v>143.07225</v>
      </c>
      <c r="H19">
        <v>175.03289000000001</v>
      </c>
      <c r="I19">
        <v>190.95811</v>
      </c>
      <c r="J19">
        <v>192.08197999999999</v>
      </c>
      <c r="K19">
        <v>177.46603999999999</v>
      </c>
      <c r="L19" s="57"/>
    </row>
    <row r="20" spans="1:12" x14ac:dyDescent="0.4">
      <c r="A20" s="56">
        <v>43</v>
      </c>
      <c r="B20" s="57"/>
      <c r="C20" s="57"/>
      <c r="D20" s="57"/>
      <c r="E20" s="57"/>
      <c r="F20" s="57"/>
      <c r="G20">
        <v>149.25157999999999</v>
      </c>
      <c r="H20">
        <v>179.52322000000001</v>
      </c>
      <c r="I20">
        <v>194.64606000000001</v>
      </c>
      <c r="J20">
        <v>184.69050999999999</v>
      </c>
      <c r="L20" s="57"/>
    </row>
    <row r="21" spans="1:12" x14ac:dyDescent="0.4">
      <c r="A21" s="56">
        <v>44</v>
      </c>
      <c r="B21" s="57"/>
      <c r="C21" s="57"/>
      <c r="D21" s="57"/>
      <c r="E21" s="57"/>
      <c r="F21" s="57"/>
      <c r="G21">
        <v>155.28217000000001</v>
      </c>
      <c r="H21">
        <v>184.69578000000001</v>
      </c>
      <c r="I21">
        <v>196.81263999999999</v>
      </c>
      <c r="J21">
        <v>174.43489</v>
      </c>
      <c r="K21" s="57"/>
      <c r="L21" s="57"/>
    </row>
    <row r="22" spans="1:12" x14ac:dyDescent="0.4">
      <c r="A22" s="56">
        <v>45</v>
      </c>
      <c r="B22" s="57"/>
      <c r="C22" s="57"/>
      <c r="D22" s="57"/>
      <c r="E22" s="57"/>
      <c r="F22" s="57"/>
      <c r="G22">
        <v>161.59110000000001</v>
      </c>
      <c r="H22">
        <v>190.2457</v>
      </c>
      <c r="I22">
        <v>197.16826</v>
      </c>
      <c r="J22">
        <v>162.32167999999999</v>
      </c>
      <c r="K22" s="57"/>
      <c r="L22" s="57"/>
    </row>
    <row r="23" spans="1:12" x14ac:dyDescent="0.4">
      <c r="A23" s="56">
        <v>46</v>
      </c>
      <c r="B23" s="57"/>
      <c r="C23" s="57"/>
      <c r="D23" s="57"/>
      <c r="E23" s="57"/>
      <c r="F23">
        <v>200.72561999999999</v>
      </c>
      <c r="G23">
        <v>168.72682</v>
      </c>
      <c r="H23">
        <v>195.70957000000001</v>
      </c>
      <c r="I23">
        <v>195.74203</v>
      </c>
      <c r="J23">
        <v>149.92232000000001</v>
      </c>
      <c r="K23" s="57"/>
      <c r="L23" s="57"/>
    </row>
    <row r="24" spans="1:12" x14ac:dyDescent="0.4">
      <c r="A24" s="56">
        <v>47</v>
      </c>
      <c r="B24" s="57"/>
      <c r="C24" s="57"/>
      <c r="D24" s="57"/>
      <c r="E24" s="57"/>
      <c r="F24">
        <v>196.91738000000001</v>
      </c>
      <c r="G24">
        <v>176.79604</v>
      </c>
      <c r="H24">
        <v>200.70739</v>
      </c>
      <c r="I24">
        <v>192.53742</v>
      </c>
      <c r="J24">
        <v>136.90209999999999</v>
      </c>
      <c r="K24" s="57"/>
      <c r="L24" s="57"/>
    </row>
    <row r="25" spans="1:12" x14ac:dyDescent="0.4">
      <c r="A25" s="56">
        <v>48</v>
      </c>
      <c r="B25" s="57"/>
      <c r="C25" s="57"/>
      <c r="D25" s="57"/>
      <c r="E25" s="57"/>
      <c r="F25">
        <v>196.26159000000001</v>
      </c>
      <c r="G25">
        <v>185.78667999999999</v>
      </c>
      <c r="H25">
        <v>204.64988</v>
      </c>
      <c r="I25">
        <v>187.66900000000001</v>
      </c>
      <c r="K25" s="57"/>
      <c r="L25" s="57"/>
    </row>
    <row r="26" spans="1:12" x14ac:dyDescent="0.4">
      <c r="A26" s="56">
        <v>49</v>
      </c>
      <c r="B26" s="57"/>
      <c r="C26" s="57"/>
      <c r="D26" s="57"/>
      <c r="E26" s="57"/>
      <c r="F26">
        <v>196.60323</v>
      </c>
      <c r="G26">
        <v>195.32838000000001</v>
      </c>
      <c r="H26">
        <v>207.15873999999999</v>
      </c>
      <c r="I26">
        <v>181.48974000000001</v>
      </c>
      <c r="J26" s="57"/>
      <c r="K26" s="57"/>
      <c r="L26" s="57"/>
    </row>
    <row r="27" spans="1:12" x14ac:dyDescent="0.4">
      <c r="A27" s="56">
        <v>50</v>
      </c>
      <c r="B27" s="57"/>
      <c r="C27" s="57"/>
      <c r="D27" s="57"/>
      <c r="E27" s="57"/>
      <c r="F27">
        <v>197.59463</v>
      </c>
      <c r="G27">
        <v>204.69761</v>
      </c>
      <c r="H27">
        <v>207.81451000000001</v>
      </c>
      <c r="I27">
        <v>174.71343999999999</v>
      </c>
      <c r="J27" s="57"/>
      <c r="K27" s="57"/>
      <c r="L27" s="57"/>
    </row>
    <row r="28" spans="1:12" x14ac:dyDescent="0.4">
      <c r="A28" s="56">
        <v>51</v>
      </c>
      <c r="B28" s="57"/>
      <c r="C28" s="57"/>
      <c r="D28" s="57"/>
      <c r="E28">
        <v>196.27373</v>
      </c>
      <c r="F28">
        <v>200.33169000000001</v>
      </c>
      <c r="G28">
        <v>213.07171</v>
      </c>
      <c r="H28">
        <v>206.67791</v>
      </c>
      <c r="I28">
        <v>168.4674</v>
      </c>
      <c r="J28" s="57"/>
      <c r="K28" s="57"/>
      <c r="L28" s="57"/>
    </row>
    <row r="29" spans="1:12" x14ac:dyDescent="0.4">
      <c r="A29" s="56">
        <v>52</v>
      </c>
      <c r="B29" s="57"/>
      <c r="C29" s="57"/>
      <c r="D29" s="57"/>
      <c r="E29">
        <v>202.20882</v>
      </c>
      <c r="F29">
        <v>205.51889</v>
      </c>
      <c r="G29">
        <v>219.97109</v>
      </c>
      <c r="H29">
        <v>204.03039000000001</v>
      </c>
      <c r="I29">
        <v>164.12607</v>
      </c>
      <c r="J29" s="57"/>
      <c r="K29" s="57"/>
      <c r="L29" s="57"/>
    </row>
    <row r="30" spans="1:12" x14ac:dyDescent="0.4">
      <c r="A30" s="56">
        <v>53</v>
      </c>
      <c r="B30" s="57"/>
      <c r="C30" s="57"/>
      <c r="D30" s="57"/>
      <c r="E30">
        <v>207.20409000000001</v>
      </c>
      <c r="F30">
        <v>212.78899999999999</v>
      </c>
      <c r="G30">
        <v>225.15376000000001</v>
      </c>
      <c r="H30">
        <v>199.84718000000001</v>
      </c>
      <c r="J30" s="57"/>
      <c r="K30" s="57"/>
      <c r="L30" s="57"/>
    </row>
    <row r="31" spans="1:12" x14ac:dyDescent="0.4">
      <c r="A31" s="56">
        <v>54</v>
      </c>
      <c r="B31" s="57"/>
      <c r="C31" s="57"/>
      <c r="D31" s="57"/>
      <c r="E31">
        <v>212.70286999999999</v>
      </c>
      <c r="F31">
        <v>221.19409999999999</v>
      </c>
      <c r="G31">
        <v>228.20124000000001</v>
      </c>
      <c r="H31">
        <v>193.77029999999999</v>
      </c>
      <c r="I31" s="57"/>
      <c r="J31" s="57"/>
      <c r="K31" s="57"/>
      <c r="L31" s="57"/>
    </row>
    <row r="32" spans="1:12" x14ac:dyDescent="0.4">
      <c r="A32" s="56">
        <v>55</v>
      </c>
      <c r="B32" s="57"/>
      <c r="C32" s="57"/>
      <c r="D32" s="57"/>
      <c r="E32">
        <v>218.94001</v>
      </c>
      <c r="F32">
        <v>229.10057</v>
      </c>
      <c r="G32">
        <v>228.62709000000001</v>
      </c>
      <c r="H32">
        <v>185.52769000000001</v>
      </c>
      <c r="I32" s="57"/>
      <c r="J32" s="57"/>
      <c r="K32" s="57"/>
      <c r="L32" s="57"/>
    </row>
    <row r="33" spans="1:12" x14ac:dyDescent="0.4">
      <c r="A33" s="56">
        <v>56</v>
      </c>
      <c r="B33" s="57"/>
      <c r="C33" s="57"/>
      <c r="D33">
        <v>207.17429999999999</v>
      </c>
      <c r="E33">
        <v>225.81809000000001</v>
      </c>
      <c r="F33">
        <v>235.37597</v>
      </c>
      <c r="G33">
        <v>226.23962</v>
      </c>
      <c r="H33">
        <v>175.88199</v>
      </c>
      <c r="I33" s="57"/>
      <c r="J33" s="57"/>
      <c r="K33" s="57"/>
      <c r="L33" s="57"/>
    </row>
    <row r="34" spans="1:12" x14ac:dyDescent="0.4">
      <c r="A34" s="56">
        <v>57</v>
      </c>
      <c r="B34" s="57"/>
      <c r="C34" s="57"/>
      <c r="D34">
        <v>215.82643999999999</v>
      </c>
      <c r="E34">
        <v>232.85019</v>
      </c>
      <c r="F34">
        <v>239.99440000000001</v>
      </c>
      <c r="G34">
        <v>220.54982999999999</v>
      </c>
      <c r="H34">
        <v>166.31124</v>
      </c>
      <c r="I34" s="57"/>
      <c r="J34" s="57"/>
      <c r="K34" s="57"/>
      <c r="L34" s="57"/>
    </row>
    <row r="35" spans="1:12" x14ac:dyDescent="0.4">
      <c r="A35" s="56">
        <v>58</v>
      </c>
      <c r="B35" s="57"/>
      <c r="C35" s="57"/>
      <c r="D35">
        <v>222.09476000000001</v>
      </c>
      <c r="E35">
        <v>239.17954</v>
      </c>
      <c r="F35">
        <v>242.71988999999999</v>
      </c>
      <c r="G35">
        <v>211.23152999999999</v>
      </c>
      <c r="I35" s="57"/>
      <c r="J35" s="57"/>
      <c r="K35" s="57"/>
      <c r="L35" s="57"/>
    </row>
    <row r="36" spans="1:12" x14ac:dyDescent="0.4">
      <c r="A36" s="56">
        <v>59</v>
      </c>
      <c r="B36" s="57"/>
      <c r="C36" s="57"/>
      <c r="D36">
        <v>226.60506000000001</v>
      </c>
      <c r="E36">
        <v>244.59296000000001</v>
      </c>
      <c r="F36">
        <v>243.20827</v>
      </c>
      <c r="G36">
        <v>198.52141</v>
      </c>
      <c r="H36" s="57"/>
      <c r="I36" s="57"/>
      <c r="J36" s="57"/>
      <c r="K36" s="57"/>
      <c r="L36" s="57"/>
    </row>
    <row r="37" spans="1:12" x14ac:dyDescent="0.4">
      <c r="A37" s="56">
        <v>60</v>
      </c>
      <c r="B37" s="57"/>
      <c r="C37" s="57"/>
      <c r="D37">
        <v>229.42085</v>
      </c>
      <c r="E37">
        <v>249.27797000000001</v>
      </c>
      <c r="F37">
        <v>241.24253999999999</v>
      </c>
      <c r="G37">
        <v>183.11256</v>
      </c>
      <c r="H37" s="57"/>
      <c r="I37" s="57"/>
      <c r="J37" s="57"/>
      <c r="K37" s="57"/>
      <c r="L37" s="57"/>
    </row>
    <row r="38" spans="1:12" x14ac:dyDescent="0.4">
      <c r="A38" s="56">
        <v>61</v>
      </c>
      <c r="B38" s="57"/>
      <c r="D38">
        <v>231.52956</v>
      </c>
      <c r="E38">
        <v>252.82978</v>
      </c>
      <c r="F38">
        <v>236.46514999999999</v>
      </c>
      <c r="G38">
        <v>165.95583999999999</v>
      </c>
      <c r="H38" s="57"/>
      <c r="I38" s="57"/>
      <c r="J38" s="57"/>
      <c r="K38" s="57"/>
      <c r="L38" s="57"/>
    </row>
    <row r="39" spans="1:12" x14ac:dyDescent="0.4">
      <c r="A39" s="56">
        <v>62</v>
      </c>
      <c r="B39" s="57"/>
      <c r="C39">
        <v>255.20982000000001</v>
      </c>
      <c r="D39">
        <v>233.76383000000001</v>
      </c>
      <c r="E39">
        <v>254.25058000000001</v>
      </c>
      <c r="F39">
        <v>227.94551000000001</v>
      </c>
      <c r="H39" s="57"/>
      <c r="I39" s="57"/>
      <c r="J39" s="57"/>
      <c r="K39" s="57"/>
      <c r="L39" s="57"/>
    </row>
    <row r="40" spans="1:12" x14ac:dyDescent="0.4">
      <c r="A40" s="56">
        <v>63</v>
      </c>
      <c r="B40" s="57"/>
      <c r="C40">
        <v>263.15613999999999</v>
      </c>
      <c r="D40">
        <v>237.24888000000001</v>
      </c>
      <c r="E40">
        <v>252.79895999999999</v>
      </c>
      <c r="F40">
        <v>215.63731000000001</v>
      </c>
      <c r="H40" s="57"/>
      <c r="I40" s="57"/>
      <c r="J40" s="57"/>
      <c r="K40" s="57"/>
      <c r="L40" s="57"/>
    </row>
    <row r="41" spans="1:12" x14ac:dyDescent="0.4">
      <c r="A41" s="56">
        <v>64</v>
      </c>
      <c r="B41" s="57"/>
      <c r="C41">
        <v>269.71357</v>
      </c>
      <c r="D41">
        <v>243.2056</v>
      </c>
      <c r="E41">
        <v>248.126</v>
      </c>
      <c r="F41">
        <v>200.95953</v>
      </c>
      <c r="G41" s="57"/>
      <c r="H41" s="57"/>
      <c r="I41" s="57"/>
      <c r="J41" s="57"/>
      <c r="K41" s="57"/>
      <c r="L41" s="57"/>
    </row>
    <row r="42" spans="1:12" x14ac:dyDescent="0.4">
      <c r="A42" s="56">
        <v>65</v>
      </c>
      <c r="B42" s="57"/>
      <c r="C42">
        <v>277.80349999999999</v>
      </c>
      <c r="D42">
        <v>250.89350999999999</v>
      </c>
      <c r="E42">
        <v>240.61702</v>
      </c>
      <c r="F42">
        <v>185.20670000000001</v>
      </c>
      <c r="G42" s="57"/>
      <c r="H42" s="57"/>
      <c r="I42" s="57"/>
      <c r="J42" s="57"/>
      <c r="K42" s="57"/>
      <c r="L42" s="57"/>
    </row>
    <row r="43" spans="1:12" x14ac:dyDescent="0.4">
      <c r="A43" s="56">
        <v>66</v>
      </c>
      <c r="B43" s="57"/>
      <c r="C43">
        <v>285.83731999999998</v>
      </c>
      <c r="D43">
        <v>258.49513999999999</v>
      </c>
      <c r="E43">
        <v>230.63351</v>
      </c>
      <c r="F43">
        <v>168.93584000000001</v>
      </c>
      <c r="G43" s="57"/>
      <c r="H43" s="57"/>
      <c r="I43" s="57"/>
      <c r="J43" s="57"/>
      <c r="K43" s="57"/>
      <c r="L43" s="57"/>
    </row>
    <row r="44" spans="1:12" x14ac:dyDescent="0.4">
      <c r="A44" s="56">
        <v>67</v>
      </c>
      <c r="C44">
        <v>292.11515000000003</v>
      </c>
      <c r="D44">
        <v>264.27485999999999</v>
      </c>
      <c r="E44">
        <v>218.38076000000001</v>
      </c>
      <c r="G44" s="57"/>
      <c r="H44" s="57"/>
      <c r="I44" s="57"/>
      <c r="J44" s="57"/>
      <c r="K44" s="57"/>
      <c r="L44" s="57"/>
    </row>
    <row r="45" spans="1:12" x14ac:dyDescent="0.4">
      <c r="A45" s="56">
        <v>68</v>
      </c>
      <c r="C45">
        <v>296.40791000000002</v>
      </c>
      <c r="D45">
        <v>266.99475999999999</v>
      </c>
      <c r="E45">
        <v>204.17449999999999</v>
      </c>
      <c r="G45" s="57"/>
      <c r="H45" s="57"/>
      <c r="I45" s="57"/>
      <c r="J45" s="57"/>
      <c r="K45" s="57"/>
      <c r="L45" s="57"/>
    </row>
    <row r="46" spans="1:12" x14ac:dyDescent="0.4">
      <c r="A46" s="56">
        <v>69</v>
      </c>
      <c r="C46">
        <v>299.25691999999998</v>
      </c>
      <c r="D46">
        <v>266.06274999999999</v>
      </c>
      <c r="E46">
        <v>188.53470999999999</v>
      </c>
      <c r="F46" s="57"/>
      <c r="G46" s="57"/>
      <c r="H46" s="57"/>
      <c r="I46" s="57"/>
      <c r="J46" s="57"/>
      <c r="K46" s="57"/>
      <c r="L46" s="57"/>
    </row>
    <row r="47" spans="1:12" x14ac:dyDescent="0.4">
      <c r="A47" s="56">
        <v>70</v>
      </c>
      <c r="C47">
        <v>304.09084000000001</v>
      </c>
      <c r="D47">
        <v>261.57506999999998</v>
      </c>
      <c r="E47">
        <v>171.70643999999999</v>
      </c>
      <c r="F47" s="57"/>
      <c r="G47" s="57"/>
      <c r="H47" s="57"/>
      <c r="I47" s="57"/>
      <c r="J47" s="57"/>
      <c r="K47" s="57"/>
      <c r="L47" s="57"/>
    </row>
    <row r="48" spans="1:12" x14ac:dyDescent="0.4">
      <c r="A48" s="56">
        <v>71</v>
      </c>
      <c r="C48">
        <v>304.54190999999997</v>
      </c>
      <c r="D48">
        <v>252.85156000000001</v>
      </c>
      <c r="E48">
        <v>154.1884</v>
      </c>
      <c r="F48" s="57"/>
      <c r="G48" s="57"/>
      <c r="H48" s="57"/>
      <c r="I48" s="57"/>
      <c r="J48" s="57"/>
      <c r="K48" s="57"/>
      <c r="L48" s="57"/>
    </row>
    <row r="49" spans="1:12" x14ac:dyDescent="0.4">
      <c r="A49" s="56">
        <v>72</v>
      </c>
      <c r="C49">
        <v>301.42847</v>
      </c>
      <c r="D49">
        <v>237.96680000000001</v>
      </c>
      <c r="F49" s="57"/>
      <c r="G49" s="57"/>
      <c r="H49" s="57"/>
      <c r="I49" s="57"/>
      <c r="J49" s="57"/>
      <c r="K49" s="57"/>
      <c r="L49" s="57"/>
    </row>
    <row r="50" spans="1:12" x14ac:dyDescent="0.4">
      <c r="A50" s="56">
        <v>73</v>
      </c>
      <c r="C50">
        <v>293.87472000000002</v>
      </c>
      <c r="D50">
        <v>215.9725</v>
      </c>
      <c r="F50" s="57"/>
      <c r="G50" s="57"/>
      <c r="H50" s="57"/>
      <c r="I50" s="57"/>
      <c r="J50" s="57"/>
      <c r="K50" s="57"/>
      <c r="L50" s="57"/>
    </row>
    <row r="51" spans="1:12" x14ac:dyDescent="0.4">
      <c r="A51" s="56">
        <v>74</v>
      </c>
      <c r="C51">
        <v>282.39188999999999</v>
      </c>
      <c r="D51">
        <v>188.78152</v>
      </c>
      <c r="E51" s="57"/>
      <c r="F51" s="57"/>
      <c r="G51" s="57"/>
      <c r="H51" s="57"/>
      <c r="I51" s="57"/>
      <c r="J51" s="57"/>
      <c r="K51" s="57"/>
      <c r="L51" s="57"/>
    </row>
    <row r="52" spans="1:12" x14ac:dyDescent="0.4">
      <c r="A52" s="56">
        <v>75</v>
      </c>
      <c r="C52">
        <v>268.20907999999997</v>
      </c>
      <c r="D52">
        <v>161.47229999999999</v>
      </c>
      <c r="E52" s="57"/>
      <c r="F52" s="57"/>
      <c r="G52" s="57"/>
      <c r="H52" s="57"/>
      <c r="I52" s="57"/>
      <c r="J52" s="57"/>
      <c r="K52" s="57"/>
      <c r="L52" s="57"/>
    </row>
    <row r="53" spans="1:12" x14ac:dyDescent="0.4">
      <c r="A53" s="56">
        <v>76</v>
      </c>
      <c r="C53">
        <v>247.97771</v>
      </c>
      <c r="E53" s="57"/>
      <c r="F53" s="57"/>
      <c r="G53" s="57"/>
      <c r="H53" s="57"/>
      <c r="I53" s="57"/>
      <c r="J53" s="57"/>
      <c r="K53" s="57"/>
      <c r="L53" s="57"/>
    </row>
    <row r="54" spans="1:12" x14ac:dyDescent="0.4">
      <c r="A54" s="56">
        <v>77</v>
      </c>
      <c r="C54">
        <v>211.54068000000001</v>
      </c>
      <c r="E54" s="57"/>
      <c r="F54" s="57"/>
      <c r="G54" s="57"/>
      <c r="H54" s="57"/>
      <c r="I54" s="57"/>
      <c r="J54" s="57"/>
      <c r="K54" s="57"/>
      <c r="L54" s="57"/>
    </row>
    <row r="55" spans="1:12" x14ac:dyDescent="0.4">
      <c r="A55" s="56">
        <v>78</v>
      </c>
      <c r="D55" s="57"/>
      <c r="E55" s="57"/>
      <c r="F55" s="57"/>
      <c r="G55" s="57"/>
      <c r="H55" s="57"/>
      <c r="I55" s="57"/>
      <c r="J55" s="57"/>
      <c r="K55" s="57"/>
      <c r="L55" s="57"/>
    </row>
    <row r="56" spans="1:12" x14ac:dyDescent="0.4">
      <c r="A56" s="56">
        <v>79</v>
      </c>
    </row>
    <row r="57" spans="1:12" x14ac:dyDescent="0.4">
      <c r="A57" s="56">
        <v>80</v>
      </c>
    </row>
    <row r="58" spans="1:12" x14ac:dyDescent="0.4">
      <c r="A58" s="56">
        <v>81</v>
      </c>
    </row>
    <row r="59" spans="1:12" x14ac:dyDescent="0.4">
      <c r="A59" s="56">
        <v>82</v>
      </c>
    </row>
    <row r="60" spans="1:12" x14ac:dyDescent="0.4">
      <c r="A60" s="56">
        <v>83</v>
      </c>
    </row>
    <row r="61" spans="1:12" x14ac:dyDescent="0.4">
      <c r="A61" s="56">
        <v>84</v>
      </c>
    </row>
    <row r="62" spans="1:12" x14ac:dyDescent="0.4">
      <c r="A62" s="56">
        <v>85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5B891-50F5-41C1-B62B-F68FA4A58F07}">
  <dimension ref="A1:L62"/>
  <sheetViews>
    <sheetView workbookViewId="0">
      <selection sqref="A1:L1048576"/>
    </sheetView>
  </sheetViews>
  <sheetFormatPr defaultRowHeight="13.9" x14ac:dyDescent="0.4"/>
  <cols>
    <col min="2" max="2" width="17.1328125" customWidth="1"/>
    <col min="3" max="3" width="10.53125" bestFit="1" customWidth="1"/>
    <col min="4" max="4" width="9.1328125" customWidth="1"/>
    <col min="5" max="12" width="10.53125" bestFit="1" customWidth="1"/>
  </cols>
  <sheetData>
    <row r="1" spans="1:12" x14ac:dyDescent="0.4">
      <c r="A1" t="s">
        <v>71</v>
      </c>
      <c r="B1" t="s">
        <v>72</v>
      </c>
      <c r="C1" t="s">
        <v>73</v>
      </c>
      <c r="D1" t="s">
        <v>74</v>
      </c>
      <c r="E1" t="s">
        <v>75</v>
      </c>
      <c r="F1" t="s">
        <v>76</v>
      </c>
      <c r="G1" t="s">
        <v>77</v>
      </c>
      <c r="H1" t="s">
        <v>78</v>
      </c>
      <c r="I1" t="s">
        <v>79</v>
      </c>
      <c r="J1" t="s">
        <v>80</v>
      </c>
      <c r="K1" t="s">
        <v>81</v>
      </c>
      <c r="L1" t="s">
        <v>82</v>
      </c>
    </row>
    <row r="2" spans="1:12" x14ac:dyDescent="0.4">
      <c r="A2" s="56">
        <v>25</v>
      </c>
      <c r="K2">
        <v>40.384872999999999</v>
      </c>
    </row>
    <row r="3" spans="1:12" x14ac:dyDescent="0.4">
      <c r="A3" s="56">
        <v>26</v>
      </c>
      <c r="K3">
        <v>40.045116</v>
      </c>
      <c r="L3">
        <v>49.955528999999999</v>
      </c>
    </row>
    <row r="4" spans="1:12" x14ac:dyDescent="0.4">
      <c r="A4" s="56">
        <v>27</v>
      </c>
      <c r="B4" s="57"/>
      <c r="C4" s="57"/>
      <c r="D4" s="57"/>
      <c r="E4" s="57"/>
      <c r="F4" s="57"/>
      <c r="G4" s="57"/>
      <c r="H4" s="57"/>
      <c r="I4" s="57"/>
      <c r="K4">
        <v>40.542983</v>
      </c>
      <c r="L4">
        <v>82.326926999999998</v>
      </c>
    </row>
    <row r="5" spans="1:12" x14ac:dyDescent="0.4">
      <c r="A5" s="56">
        <v>28</v>
      </c>
      <c r="B5" s="57"/>
      <c r="C5" s="57"/>
      <c r="D5" s="57"/>
      <c r="E5" s="57"/>
      <c r="F5" s="57"/>
      <c r="G5" s="57"/>
      <c r="H5" s="57"/>
      <c r="I5" s="57"/>
      <c r="J5">
        <v>31.206192000000001</v>
      </c>
      <c r="K5">
        <v>44.737034000000001</v>
      </c>
      <c r="L5">
        <v>109.54231</v>
      </c>
    </row>
    <row r="6" spans="1:12" x14ac:dyDescent="0.4">
      <c r="A6" s="56">
        <v>29</v>
      </c>
      <c r="B6" s="57"/>
      <c r="C6" s="57"/>
      <c r="D6" s="57"/>
      <c r="E6" s="57"/>
      <c r="F6" s="57"/>
      <c r="G6" s="57"/>
      <c r="H6" s="57"/>
      <c r="I6" s="57"/>
      <c r="J6">
        <v>33.265286000000003</v>
      </c>
      <c r="K6">
        <v>53.358677</v>
      </c>
      <c r="L6">
        <v>130.77019999999999</v>
      </c>
    </row>
    <row r="7" spans="1:12" x14ac:dyDescent="0.4">
      <c r="A7" s="56">
        <v>30</v>
      </c>
      <c r="B7" s="57"/>
      <c r="C7" s="57"/>
      <c r="D7" s="57"/>
      <c r="E7" s="57"/>
      <c r="F7" s="57"/>
      <c r="G7" s="57"/>
      <c r="H7" s="57"/>
      <c r="I7" s="57"/>
      <c r="J7">
        <v>34.921484999999997</v>
      </c>
      <c r="K7">
        <v>65.190499000000003</v>
      </c>
      <c r="L7">
        <v>146.96332000000001</v>
      </c>
    </row>
    <row r="8" spans="1:12" x14ac:dyDescent="0.4">
      <c r="A8" s="56">
        <v>31</v>
      </c>
      <c r="B8" s="57"/>
      <c r="C8" s="57"/>
      <c r="D8" s="57"/>
      <c r="E8" s="57"/>
      <c r="F8" s="57"/>
      <c r="G8" s="57"/>
      <c r="H8" s="57"/>
      <c r="I8" s="57"/>
      <c r="J8">
        <v>37.097541999999997</v>
      </c>
      <c r="K8">
        <v>78.640598999999995</v>
      </c>
      <c r="L8">
        <v>157.91931</v>
      </c>
    </row>
    <row r="9" spans="1:12" x14ac:dyDescent="0.4">
      <c r="A9" s="56">
        <v>32</v>
      </c>
      <c r="B9" s="57"/>
      <c r="C9" s="57"/>
      <c r="D9" s="57"/>
      <c r="E9" s="57"/>
      <c r="F9" s="57"/>
      <c r="G9" s="57"/>
      <c r="H9" s="57"/>
      <c r="I9">
        <v>33.357461999999998</v>
      </c>
      <c r="J9">
        <v>41.606571000000002</v>
      </c>
      <c r="K9">
        <v>93.086883</v>
      </c>
      <c r="L9">
        <v>164.02231</v>
      </c>
    </row>
    <row r="10" spans="1:12" x14ac:dyDescent="0.4">
      <c r="A10" s="56">
        <v>33</v>
      </c>
      <c r="B10" s="57"/>
      <c r="C10" s="57"/>
      <c r="D10" s="57"/>
      <c r="E10" s="57"/>
      <c r="F10" s="57"/>
      <c r="G10" s="57"/>
      <c r="H10" s="57"/>
      <c r="I10">
        <v>34.758895000000003</v>
      </c>
      <c r="J10">
        <v>49.435575</v>
      </c>
      <c r="K10">
        <v>108.11281</v>
      </c>
      <c r="L10">
        <v>166.48462000000001</v>
      </c>
    </row>
    <row r="11" spans="1:12" x14ac:dyDescent="0.4">
      <c r="A11" s="56">
        <v>34</v>
      </c>
      <c r="B11" s="57"/>
      <c r="C11" s="57"/>
      <c r="D11" s="57"/>
      <c r="E11" s="57"/>
      <c r="F11" s="57"/>
      <c r="G11" s="57"/>
      <c r="H11" s="57"/>
      <c r="I11">
        <v>36.331558999999999</v>
      </c>
      <c r="J11">
        <v>60.269430999999997</v>
      </c>
      <c r="K11">
        <v>123.1086</v>
      </c>
      <c r="L11">
        <v>167.50919999999999</v>
      </c>
    </row>
    <row r="12" spans="1:12" x14ac:dyDescent="0.4">
      <c r="A12" s="56">
        <v>35</v>
      </c>
      <c r="B12" s="57"/>
      <c r="C12" s="57"/>
      <c r="D12" s="57"/>
      <c r="E12" s="57"/>
      <c r="F12" s="57"/>
      <c r="G12" s="57"/>
      <c r="H12" s="57"/>
      <c r="I12">
        <v>37.932850000000002</v>
      </c>
      <c r="J12">
        <v>73.094695999999999</v>
      </c>
      <c r="K12">
        <v>137.28941</v>
      </c>
      <c r="L12">
        <v>170.24352999999999</v>
      </c>
    </row>
    <row r="13" spans="1:12" x14ac:dyDescent="0.4">
      <c r="A13" s="56">
        <v>36</v>
      </c>
      <c r="B13" s="57"/>
      <c r="C13" s="57"/>
      <c r="D13" s="57"/>
      <c r="E13" s="57"/>
      <c r="F13" s="57"/>
      <c r="G13" s="57"/>
      <c r="H13" s="57"/>
      <c r="I13">
        <v>40.294722</v>
      </c>
      <c r="J13">
        <v>87.180464000000001</v>
      </c>
      <c r="K13">
        <v>149.41827000000001</v>
      </c>
      <c r="L13">
        <v>176.79481000000001</v>
      </c>
    </row>
    <row r="14" spans="1:12" x14ac:dyDescent="0.4">
      <c r="A14" s="56">
        <v>37</v>
      </c>
      <c r="B14" s="57"/>
      <c r="C14" s="57"/>
      <c r="D14" s="57"/>
      <c r="E14" s="57"/>
      <c r="F14" s="57"/>
      <c r="G14" s="57"/>
      <c r="H14">
        <v>37.120604999999998</v>
      </c>
      <c r="I14">
        <v>44.72907</v>
      </c>
      <c r="J14">
        <v>101.85101</v>
      </c>
      <c r="K14">
        <v>158.32288</v>
      </c>
      <c r="L14">
        <v>187.00299999999999</v>
      </c>
    </row>
    <row r="15" spans="1:12" x14ac:dyDescent="0.4">
      <c r="A15" s="56">
        <v>38</v>
      </c>
      <c r="B15" s="57"/>
      <c r="C15" s="57"/>
      <c r="D15" s="57"/>
      <c r="E15" s="57"/>
      <c r="F15" s="57"/>
      <c r="G15" s="57"/>
      <c r="H15">
        <v>38.746394000000002</v>
      </c>
      <c r="I15">
        <v>51.912151000000001</v>
      </c>
      <c r="J15">
        <v>116.45629</v>
      </c>
      <c r="K15">
        <v>164.35266999999999</v>
      </c>
      <c r="L15">
        <v>202.18190999999999</v>
      </c>
    </row>
    <row r="16" spans="1:12" x14ac:dyDescent="0.4">
      <c r="A16" s="56">
        <v>39</v>
      </c>
      <c r="B16" s="57"/>
      <c r="C16" s="57"/>
      <c r="D16" s="57"/>
      <c r="E16" s="57"/>
      <c r="F16" s="57"/>
      <c r="G16" s="57"/>
      <c r="H16">
        <v>40.385066000000002</v>
      </c>
      <c r="I16">
        <v>61.668984000000002</v>
      </c>
      <c r="J16">
        <v>130.55561</v>
      </c>
      <c r="K16">
        <v>169.43644</v>
      </c>
      <c r="L16">
        <v>225.47426999999999</v>
      </c>
    </row>
    <row r="17" spans="1:12" x14ac:dyDescent="0.4">
      <c r="A17" s="56">
        <v>40</v>
      </c>
      <c r="B17" s="57"/>
      <c r="C17" s="57"/>
      <c r="D17" s="57"/>
      <c r="E17" s="57"/>
      <c r="F17" s="57"/>
      <c r="G17" s="57"/>
      <c r="H17">
        <v>41.949157999999997</v>
      </c>
      <c r="I17">
        <v>73.593338000000003</v>
      </c>
      <c r="J17">
        <v>143.67689999999999</v>
      </c>
      <c r="K17">
        <v>174.51572999999999</v>
      </c>
      <c r="L17" s="57"/>
    </row>
    <row r="18" spans="1:12" x14ac:dyDescent="0.4">
      <c r="A18" s="56">
        <v>41</v>
      </c>
      <c r="B18" s="57"/>
      <c r="C18" s="57"/>
      <c r="D18" s="57"/>
      <c r="E18" s="57"/>
      <c r="F18" s="57"/>
      <c r="G18" s="57"/>
      <c r="H18">
        <v>44.446871000000002</v>
      </c>
      <c r="I18">
        <v>87.019627</v>
      </c>
      <c r="J18">
        <v>155.15996999999999</v>
      </c>
      <c r="K18">
        <v>180.28832</v>
      </c>
      <c r="L18" s="57"/>
    </row>
    <row r="19" spans="1:12" x14ac:dyDescent="0.4">
      <c r="A19" s="56">
        <v>42</v>
      </c>
      <c r="B19" s="57"/>
      <c r="C19" s="57"/>
      <c r="D19" s="57"/>
      <c r="E19" s="57"/>
      <c r="F19" s="57"/>
      <c r="G19">
        <v>40.245688999999999</v>
      </c>
      <c r="H19">
        <v>49.466410000000003</v>
      </c>
      <c r="I19">
        <v>101.12017</v>
      </c>
      <c r="J19">
        <v>164.40718000000001</v>
      </c>
      <c r="K19">
        <v>187.49487999999999</v>
      </c>
      <c r="L19" s="57"/>
    </row>
    <row r="20" spans="1:12" x14ac:dyDescent="0.4">
      <c r="A20" s="56">
        <v>43</v>
      </c>
      <c r="B20" s="57"/>
      <c r="C20" s="57"/>
      <c r="D20" s="57"/>
      <c r="E20" s="57"/>
      <c r="F20" s="57"/>
      <c r="G20">
        <v>41.286006</v>
      </c>
      <c r="H20">
        <v>57.658669000000003</v>
      </c>
      <c r="I20">
        <v>115.33101000000001</v>
      </c>
      <c r="J20">
        <v>171.21924000000001</v>
      </c>
      <c r="K20">
        <v>196.98248000000001</v>
      </c>
      <c r="L20" s="57"/>
    </row>
    <row r="21" spans="1:12" x14ac:dyDescent="0.4">
      <c r="A21" s="56">
        <v>44</v>
      </c>
      <c r="B21" s="57"/>
      <c r="C21" s="57"/>
      <c r="D21" s="57"/>
      <c r="E21" s="57"/>
      <c r="F21" s="57"/>
      <c r="G21">
        <v>42.527332000000001</v>
      </c>
      <c r="H21">
        <v>68.608127999999994</v>
      </c>
      <c r="I21">
        <v>129.23285999999999</v>
      </c>
      <c r="J21">
        <v>175.63713999999999</v>
      </c>
      <c r="K21">
        <v>210.7543</v>
      </c>
      <c r="L21" s="57"/>
    </row>
    <row r="22" spans="1:12" x14ac:dyDescent="0.4">
      <c r="A22" s="56">
        <v>45</v>
      </c>
      <c r="B22" s="57"/>
      <c r="C22" s="57"/>
      <c r="D22" s="57"/>
      <c r="E22" s="57"/>
      <c r="F22" s="57"/>
      <c r="G22">
        <v>43.922339000000001</v>
      </c>
      <c r="H22">
        <v>81.767455999999996</v>
      </c>
      <c r="I22">
        <v>142.38235</v>
      </c>
      <c r="J22">
        <v>178.42975999999999</v>
      </c>
      <c r="K22" s="57"/>
      <c r="L22" s="57"/>
    </row>
    <row r="23" spans="1:12" x14ac:dyDescent="0.4">
      <c r="A23" s="56">
        <v>46</v>
      </c>
      <c r="B23" s="57"/>
      <c r="C23" s="57"/>
      <c r="D23" s="57"/>
      <c r="E23" s="57"/>
      <c r="F23" s="57"/>
      <c r="G23">
        <v>46.635530000000003</v>
      </c>
      <c r="H23">
        <v>96.448273999999998</v>
      </c>
      <c r="I23">
        <v>154.07632000000001</v>
      </c>
      <c r="J23">
        <v>180.78711000000001</v>
      </c>
      <c r="K23" s="57"/>
      <c r="L23" s="57"/>
    </row>
    <row r="24" spans="1:12" x14ac:dyDescent="0.4">
      <c r="A24" s="56">
        <v>47</v>
      </c>
      <c r="B24" s="57"/>
      <c r="C24" s="57"/>
      <c r="D24" s="57"/>
      <c r="E24" s="57"/>
      <c r="F24">
        <v>43.246853000000002</v>
      </c>
      <c r="G24">
        <v>52.428175000000003</v>
      </c>
      <c r="H24">
        <v>111.86129</v>
      </c>
      <c r="I24">
        <v>163.72576000000001</v>
      </c>
      <c r="J24">
        <v>183.97094000000001</v>
      </c>
      <c r="K24" s="57"/>
      <c r="L24" s="57"/>
    </row>
    <row r="25" spans="1:12" x14ac:dyDescent="0.4">
      <c r="A25" s="56">
        <v>48</v>
      </c>
      <c r="B25" s="57"/>
      <c r="C25" s="57"/>
      <c r="D25" s="57"/>
      <c r="E25" s="57"/>
      <c r="F25">
        <v>44.396009999999997</v>
      </c>
      <c r="G25">
        <v>61.985436999999997</v>
      </c>
      <c r="H25">
        <v>127.52558999999999</v>
      </c>
      <c r="I25">
        <v>171.40297000000001</v>
      </c>
      <c r="J25">
        <v>189.00029000000001</v>
      </c>
      <c r="K25" s="57"/>
      <c r="L25" s="57"/>
    </row>
    <row r="26" spans="1:12" x14ac:dyDescent="0.4">
      <c r="A26" s="56">
        <v>49</v>
      </c>
      <c r="B26" s="57"/>
      <c r="C26" s="57"/>
      <c r="D26" s="57"/>
      <c r="E26" s="57"/>
      <c r="F26">
        <v>45.990723000000003</v>
      </c>
      <c r="G26">
        <v>74.876698000000005</v>
      </c>
      <c r="H26">
        <v>143.14816999999999</v>
      </c>
      <c r="I26">
        <v>177.16308000000001</v>
      </c>
      <c r="J26">
        <v>196.67016000000001</v>
      </c>
      <c r="K26" s="57"/>
      <c r="L26" s="57"/>
    </row>
    <row r="27" spans="1:12" x14ac:dyDescent="0.4">
      <c r="A27" s="56">
        <v>50</v>
      </c>
      <c r="B27" s="57"/>
      <c r="C27" s="57"/>
      <c r="D27" s="57"/>
      <c r="E27" s="57"/>
      <c r="F27">
        <v>47.756753000000003</v>
      </c>
      <c r="G27">
        <v>90.592910000000003</v>
      </c>
      <c r="H27">
        <v>158.12599</v>
      </c>
      <c r="I27">
        <v>181.65749</v>
      </c>
      <c r="J27" s="57"/>
      <c r="K27" s="57"/>
      <c r="L27" s="57"/>
    </row>
    <row r="28" spans="1:12" x14ac:dyDescent="0.4">
      <c r="A28" s="56">
        <v>51</v>
      </c>
      <c r="B28" s="57"/>
      <c r="C28" s="57"/>
      <c r="D28" s="57"/>
      <c r="E28" s="57"/>
      <c r="F28">
        <v>51.087918999999999</v>
      </c>
      <c r="G28">
        <v>108.29810999999999</v>
      </c>
      <c r="H28">
        <v>171.45057</v>
      </c>
      <c r="I28">
        <v>185.95208</v>
      </c>
      <c r="J28" s="57"/>
      <c r="K28" s="57"/>
      <c r="L28" s="57"/>
    </row>
    <row r="29" spans="1:12" x14ac:dyDescent="0.4">
      <c r="A29" s="56">
        <v>52</v>
      </c>
      <c r="B29" s="57"/>
      <c r="C29" s="57"/>
      <c r="D29" s="57"/>
      <c r="E29">
        <v>48.080120999999998</v>
      </c>
      <c r="F29">
        <v>57.984811999999998</v>
      </c>
      <c r="G29">
        <v>126.80141</v>
      </c>
      <c r="H29">
        <v>182.48464000000001</v>
      </c>
      <c r="I29">
        <v>191.20140000000001</v>
      </c>
      <c r="J29" s="57"/>
      <c r="K29" s="57"/>
      <c r="L29" s="57"/>
    </row>
    <row r="30" spans="1:12" x14ac:dyDescent="0.4">
      <c r="A30" s="56">
        <v>53</v>
      </c>
      <c r="B30" s="57"/>
      <c r="C30" s="57"/>
      <c r="D30" s="57"/>
      <c r="E30">
        <v>51.764097</v>
      </c>
      <c r="F30">
        <v>69.000817999999995</v>
      </c>
      <c r="G30">
        <v>145.13744</v>
      </c>
      <c r="H30">
        <v>191.36769000000001</v>
      </c>
      <c r="I30">
        <v>198.52366000000001</v>
      </c>
      <c r="J30" s="57"/>
      <c r="K30" s="57"/>
      <c r="L30" s="57"/>
    </row>
    <row r="31" spans="1:12" x14ac:dyDescent="0.4">
      <c r="A31" s="56">
        <v>54</v>
      </c>
      <c r="B31" s="57"/>
      <c r="C31" s="57"/>
      <c r="D31" s="57"/>
      <c r="E31">
        <v>54.605345</v>
      </c>
      <c r="F31">
        <v>83.442498000000001</v>
      </c>
      <c r="G31">
        <v>162.61935</v>
      </c>
      <c r="H31">
        <v>198.33135999999999</v>
      </c>
      <c r="I31">
        <v>209.12205</v>
      </c>
      <c r="J31" s="57"/>
      <c r="K31" s="57"/>
      <c r="L31" s="57"/>
    </row>
    <row r="32" spans="1:12" x14ac:dyDescent="0.4">
      <c r="A32" s="56">
        <v>55</v>
      </c>
      <c r="B32" s="57"/>
      <c r="C32" s="57"/>
      <c r="D32" s="57"/>
      <c r="E32">
        <v>56.842827999999997</v>
      </c>
      <c r="F32">
        <v>100.50136000000001</v>
      </c>
      <c r="G32">
        <v>178.46033</v>
      </c>
      <c r="H32">
        <v>204.29225</v>
      </c>
      <c r="I32" s="57"/>
      <c r="J32" s="57"/>
      <c r="K32" s="57"/>
      <c r="L32" s="57"/>
    </row>
    <row r="33" spans="1:12" x14ac:dyDescent="0.4">
      <c r="A33" s="56">
        <v>56</v>
      </c>
      <c r="B33" s="57"/>
      <c r="C33" s="57"/>
      <c r="D33" s="57"/>
      <c r="E33">
        <v>60.048271</v>
      </c>
      <c r="F33">
        <v>119.2192</v>
      </c>
      <c r="G33">
        <v>191.66027</v>
      </c>
      <c r="H33">
        <v>210.35497000000001</v>
      </c>
      <c r="I33" s="57"/>
      <c r="J33" s="57"/>
      <c r="K33" s="57"/>
      <c r="L33" s="57"/>
    </row>
    <row r="34" spans="1:12" x14ac:dyDescent="0.4">
      <c r="A34" s="56">
        <v>57</v>
      </c>
      <c r="B34" s="57"/>
      <c r="C34" s="57"/>
      <c r="D34">
        <v>51.267352000000002</v>
      </c>
      <c r="E34">
        <v>66.463746999999998</v>
      </c>
      <c r="F34">
        <v>138.4308</v>
      </c>
      <c r="G34">
        <v>201.79122000000001</v>
      </c>
      <c r="H34">
        <v>217.44739999999999</v>
      </c>
      <c r="I34" s="57"/>
      <c r="J34" s="57"/>
      <c r="K34" s="57"/>
      <c r="L34" s="57"/>
    </row>
    <row r="35" spans="1:12" x14ac:dyDescent="0.4">
      <c r="A35" s="56">
        <v>58</v>
      </c>
      <c r="B35" s="57"/>
      <c r="C35" s="57"/>
      <c r="D35">
        <v>55.155242999999999</v>
      </c>
      <c r="E35">
        <v>76.879851000000002</v>
      </c>
      <c r="F35">
        <v>157.38594000000001</v>
      </c>
      <c r="G35">
        <v>209.04481000000001</v>
      </c>
      <c r="H35">
        <v>226.46136999999999</v>
      </c>
      <c r="I35" s="57"/>
      <c r="J35" s="57"/>
      <c r="K35" s="57"/>
      <c r="L35" s="57"/>
    </row>
    <row r="36" spans="1:12" x14ac:dyDescent="0.4">
      <c r="A36" s="56">
        <v>59</v>
      </c>
      <c r="B36" s="57"/>
      <c r="C36" s="57"/>
      <c r="D36">
        <v>58.389015000000001</v>
      </c>
      <c r="E36">
        <v>90.667839999999998</v>
      </c>
      <c r="F36">
        <v>175.43182999999999</v>
      </c>
      <c r="G36">
        <v>213.56574000000001</v>
      </c>
      <c r="H36">
        <v>238.6892</v>
      </c>
      <c r="I36" s="57"/>
      <c r="J36" s="57"/>
      <c r="K36" s="57"/>
      <c r="L36" s="57"/>
    </row>
    <row r="37" spans="1:12" x14ac:dyDescent="0.4">
      <c r="A37" s="56">
        <v>60</v>
      </c>
      <c r="B37" s="57"/>
      <c r="C37" s="57"/>
      <c r="D37">
        <v>60.80518</v>
      </c>
      <c r="E37">
        <v>107.06507000000001</v>
      </c>
      <c r="F37">
        <v>191.63068000000001</v>
      </c>
      <c r="G37">
        <v>216.26356999999999</v>
      </c>
      <c r="H37" s="57"/>
      <c r="I37" s="57"/>
      <c r="J37" s="57"/>
      <c r="K37" s="57"/>
      <c r="L37" s="57"/>
    </row>
    <row r="38" spans="1:12" x14ac:dyDescent="0.4">
      <c r="A38" s="56">
        <v>61</v>
      </c>
      <c r="B38" s="57"/>
      <c r="C38" s="57"/>
      <c r="D38">
        <v>63.876665000000003</v>
      </c>
      <c r="E38">
        <v>125.2246</v>
      </c>
      <c r="F38">
        <v>204.71381</v>
      </c>
      <c r="G38">
        <v>218.47207</v>
      </c>
      <c r="H38" s="57"/>
      <c r="I38" s="57"/>
      <c r="J38" s="57"/>
      <c r="K38" s="57"/>
      <c r="L38" s="57"/>
    </row>
    <row r="39" spans="1:12" x14ac:dyDescent="0.4">
      <c r="A39" s="56">
        <v>62</v>
      </c>
      <c r="B39" s="57"/>
      <c r="C39">
        <v>57.769728999999998</v>
      </c>
      <c r="D39">
        <v>69.889105000000001</v>
      </c>
      <c r="E39">
        <v>143.93941000000001</v>
      </c>
      <c r="F39">
        <v>213.98170999999999</v>
      </c>
      <c r="G39">
        <v>221.85183000000001</v>
      </c>
      <c r="H39" s="57"/>
      <c r="I39" s="57"/>
      <c r="J39" s="57"/>
      <c r="K39" s="57"/>
      <c r="L39" s="57"/>
    </row>
    <row r="40" spans="1:12" x14ac:dyDescent="0.4">
      <c r="A40" s="56">
        <v>63</v>
      </c>
      <c r="B40" s="57"/>
      <c r="C40">
        <v>61.326653999999998</v>
      </c>
      <c r="D40">
        <v>79.765973000000002</v>
      </c>
      <c r="E40">
        <v>162.34267</v>
      </c>
      <c r="F40">
        <v>219.97904</v>
      </c>
      <c r="G40">
        <v>228.37554</v>
      </c>
      <c r="H40" s="57"/>
      <c r="I40" s="57"/>
      <c r="J40" s="57"/>
      <c r="K40" s="57"/>
      <c r="L40" s="57"/>
    </row>
    <row r="41" spans="1:12" x14ac:dyDescent="0.4">
      <c r="A41" s="56">
        <v>64</v>
      </c>
      <c r="B41" s="57"/>
      <c r="C41">
        <v>63.887051</v>
      </c>
      <c r="D41">
        <v>92.689231000000007</v>
      </c>
      <c r="E41">
        <v>179.59993</v>
      </c>
      <c r="F41">
        <v>223.24323999999999</v>
      </c>
      <c r="G41">
        <v>240.18566000000001</v>
      </c>
      <c r="H41" s="57"/>
      <c r="I41" s="57"/>
      <c r="J41" s="57"/>
      <c r="K41" s="57"/>
      <c r="L41" s="57"/>
    </row>
    <row r="42" spans="1:12" x14ac:dyDescent="0.4">
      <c r="A42" s="56">
        <v>65</v>
      </c>
      <c r="B42" s="57"/>
      <c r="C42">
        <v>65.528281000000007</v>
      </c>
      <c r="D42">
        <v>107.55334999999999</v>
      </c>
      <c r="E42">
        <v>194.58363</v>
      </c>
      <c r="F42">
        <v>225.03049999999999</v>
      </c>
      <c r="G42" s="57"/>
      <c r="H42" s="57"/>
      <c r="I42" s="57"/>
      <c r="J42" s="57"/>
      <c r="K42" s="57"/>
      <c r="L42" s="57"/>
    </row>
    <row r="43" spans="1:12" x14ac:dyDescent="0.4">
      <c r="A43" s="56">
        <v>66</v>
      </c>
      <c r="B43" s="57"/>
      <c r="C43">
        <v>67.884317999999993</v>
      </c>
      <c r="D43">
        <v>123.45343</v>
      </c>
      <c r="E43">
        <v>206.17478</v>
      </c>
      <c r="F43">
        <v>226.65998999999999</v>
      </c>
      <c r="G43" s="57"/>
      <c r="H43" s="57"/>
      <c r="I43" s="57"/>
      <c r="J43" s="57"/>
      <c r="K43" s="57"/>
      <c r="L43" s="57"/>
    </row>
    <row r="44" spans="1:12" x14ac:dyDescent="0.4">
      <c r="A44" s="56">
        <v>67</v>
      </c>
      <c r="B44" s="57"/>
      <c r="C44">
        <v>73.033356999999995</v>
      </c>
      <c r="D44">
        <v>139.46251000000001</v>
      </c>
      <c r="E44">
        <v>213.97028</v>
      </c>
      <c r="F44">
        <v>229.52346</v>
      </c>
      <c r="G44" s="57"/>
      <c r="H44" s="57"/>
      <c r="I44" s="57"/>
      <c r="J44" s="57"/>
      <c r="K44" s="57"/>
      <c r="L44" s="57"/>
    </row>
    <row r="45" spans="1:12" x14ac:dyDescent="0.4">
      <c r="A45" s="56">
        <v>68</v>
      </c>
      <c r="C45">
        <v>81.625725000000003</v>
      </c>
      <c r="D45">
        <v>154.98227</v>
      </c>
      <c r="E45">
        <v>218.40028000000001</v>
      </c>
      <c r="F45">
        <v>235.28809999999999</v>
      </c>
      <c r="G45" s="57"/>
      <c r="H45" s="57"/>
      <c r="I45" s="57"/>
      <c r="J45" s="57"/>
      <c r="K45" s="57"/>
      <c r="L45" s="57"/>
    </row>
    <row r="46" spans="1:12" x14ac:dyDescent="0.4">
      <c r="A46" s="56">
        <v>69</v>
      </c>
      <c r="C46">
        <v>93.036129000000003</v>
      </c>
      <c r="D46">
        <v>169.38616999999999</v>
      </c>
      <c r="E46">
        <v>219.73581999999999</v>
      </c>
      <c r="F46">
        <v>246.50332</v>
      </c>
      <c r="G46" s="57"/>
      <c r="H46" s="57"/>
      <c r="I46" s="57"/>
      <c r="J46" s="57"/>
      <c r="K46" s="57"/>
      <c r="L46" s="57"/>
    </row>
    <row r="47" spans="1:12" x14ac:dyDescent="0.4">
      <c r="A47" s="56">
        <v>70</v>
      </c>
      <c r="B47">
        <v>63.870874000000001</v>
      </c>
      <c r="C47">
        <v>106.73678</v>
      </c>
      <c r="D47">
        <v>181.8152</v>
      </c>
      <c r="E47">
        <v>219.11538999999999</v>
      </c>
      <c r="F47" s="57"/>
      <c r="G47" s="57"/>
      <c r="H47" s="57"/>
      <c r="I47" s="57"/>
      <c r="J47" s="57"/>
      <c r="K47" s="57"/>
      <c r="L47" s="57"/>
    </row>
    <row r="48" spans="1:12" x14ac:dyDescent="0.4">
      <c r="A48" s="56">
        <v>71</v>
      </c>
      <c r="B48">
        <v>63.749682</v>
      </c>
      <c r="C48">
        <v>122.21671000000001</v>
      </c>
      <c r="D48">
        <v>191.15629999999999</v>
      </c>
      <c r="E48">
        <v>218.01639</v>
      </c>
      <c r="F48" s="57"/>
      <c r="G48" s="57"/>
      <c r="H48" s="57"/>
      <c r="I48" s="57"/>
      <c r="J48" s="57"/>
      <c r="K48" s="57"/>
      <c r="L48" s="57"/>
    </row>
    <row r="49" spans="1:12" x14ac:dyDescent="0.4">
      <c r="A49" s="56">
        <v>72</v>
      </c>
      <c r="B49">
        <v>62.886561999999998</v>
      </c>
      <c r="C49">
        <v>138.63972000000001</v>
      </c>
      <c r="D49">
        <v>196.45803000000001</v>
      </c>
      <c r="E49">
        <v>218.14936</v>
      </c>
      <c r="F49" s="57"/>
      <c r="G49" s="57"/>
      <c r="H49" s="57"/>
      <c r="I49" s="57"/>
      <c r="J49" s="57"/>
      <c r="K49" s="57"/>
      <c r="L49" s="57"/>
    </row>
    <row r="50" spans="1:12" x14ac:dyDescent="0.4">
      <c r="A50" s="56">
        <v>73</v>
      </c>
      <c r="B50">
        <v>63.994495999999998</v>
      </c>
      <c r="C50">
        <v>154.91253</v>
      </c>
      <c r="D50">
        <v>197.16683</v>
      </c>
      <c r="E50">
        <v>221.95545999999999</v>
      </c>
      <c r="F50" s="57"/>
      <c r="G50" s="57"/>
      <c r="H50" s="57"/>
      <c r="I50" s="57"/>
      <c r="J50" s="57"/>
      <c r="K50" s="57"/>
      <c r="L50" s="57"/>
    </row>
    <row r="51" spans="1:12" x14ac:dyDescent="0.4">
      <c r="A51" s="56">
        <v>74</v>
      </c>
      <c r="B51">
        <v>76.815545999999998</v>
      </c>
      <c r="C51">
        <v>170.12657999999999</v>
      </c>
      <c r="D51">
        <v>193.46301</v>
      </c>
      <c r="E51">
        <v>232.58751000000001</v>
      </c>
      <c r="F51" s="57"/>
      <c r="G51" s="57"/>
      <c r="H51" s="57"/>
      <c r="I51" s="57"/>
      <c r="J51" s="57"/>
      <c r="K51" s="57"/>
      <c r="L51" s="57"/>
    </row>
    <row r="52" spans="1:12" x14ac:dyDescent="0.4">
      <c r="A52" s="56">
        <v>75</v>
      </c>
      <c r="B52">
        <v>110.76443999999999</v>
      </c>
      <c r="C52">
        <v>183.51985999999999</v>
      </c>
      <c r="D52">
        <v>186.84877</v>
      </c>
      <c r="E52" s="57"/>
      <c r="F52" s="57"/>
      <c r="G52" s="57"/>
      <c r="H52" s="57"/>
      <c r="I52" s="57"/>
      <c r="J52" s="57"/>
      <c r="K52" s="57"/>
      <c r="L52" s="57"/>
    </row>
    <row r="53" spans="1:12" x14ac:dyDescent="0.4">
      <c r="A53" s="56">
        <v>76</v>
      </c>
      <c r="B53">
        <v>167.83556999999999</v>
      </c>
      <c r="C53">
        <v>193.95665</v>
      </c>
      <c r="D53">
        <v>178.67769999999999</v>
      </c>
      <c r="E53" s="57"/>
      <c r="F53" s="57"/>
      <c r="G53" s="57"/>
      <c r="H53" s="57"/>
      <c r="I53" s="57"/>
      <c r="J53" s="57"/>
      <c r="K53" s="57"/>
      <c r="L53" s="57"/>
    </row>
    <row r="54" spans="1:12" x14ac:dyDescent="0.4">
      <c r="A54" s="56">
        <v>77</v>
      </c>
      <c r="B54">
        <v>197.96561</v>
      </c>
      <c r="C54">
        <v>200.73491999999999</v>
      </c>
      <c r="D54">
        <v>169.67451</v>
      </c>
      <c r="E54" s="57"/>
      <c r="F54" s="57"/>
      <c r="G54" s="57"/>
      <c r="H54" s="57"/>
      <c r="I54" s="57"/>
      <c r="J54" s="57"/>
      <c r="K54" s="57"/>
      <c r="L54" s="57"/>
    </row>
    <row r="55" spans="1:12" x14ac:dyDescent="0.4">
      <c r="A55" s="56">
        <v>78</v>
      </c>
      <c r="B55">
        <v>221.40914000000001</v>
      </c>
      <c r="C55">
        <v>202.64885000000001</v>
      </c>
      <c r="D55">
        <v>160.70425</v>
      </c>
      <c r="E55" s="57"/>
      <c r="F55" s="57"/>
      <c r="G55" s="57"/>
      <c r="H55" s="57"/>
      <c r="I55" s="57"/>
      <c r="J55" s="57"/>
      <c r="K55" s="57"/>
      <c r="L55" s="57"/>
    </row>
    <row r="56" spans="1:12" x14ac:dyDescent="0.4">
      <c r="A56" s="56">
        <v>79</v>
      </c>
      <c r="B56">
        <v>227.88577000000001</v>
      </c>
      <c r="C56">
        <v>199.35218</v>
      </c>
      <c r="D56" s="57"/>
      <c r="E56" s="57"/>
      <c r="F56" s="57"/>
      <c r="G56" s="57"/>
      <c r="H56" s="57"/>
      <c r="I56" s="57"/>
      <c r="J56" s="57"/>
      <c r="K56" s="57"/>
      <c r="L56" s="57"/>
    </row>
    <row r="57" spans="1:12" x14ac:dyDescent="0.4">
      <c r="A57" s="56">
        <v>80</v>
      </c>
      <c r="B57">
        <v>226.98708999999999</v>
      </c>
      <c r="C57">
        <v>191.3074</v>
      </c>
    </row>
    <row r="58" spans="1:12" x14ac:dyDescent="0.4">
      <c r="A58" s="56">
        <v>81</v>
      </c>
      <c r="B58">
        <v>211.13753</v>
      </c>
      <c r="C58">
        <v>178.97456</v>
      </c>
    </row>
    <row r="59" spans="1:12" x14ac:dyDescent="0.4">
      <c r="A59" s="56">
        <v>82</v>
      </c>
      <c r="B59">
        <v>190.47631999999999</v>
      </c>
      <c r="C59">
        <v>163.63504</v>
      </c>
    </row>
    <row r="60" spans="1:12" x14ac:dyDescent="0.4">
      <c r="A60" s="56">
        <v>83</v>
      </c>
    </row>
    <row r="61" spans="1:12" x14ac:dyDescent="0.4">
      <c r="A61" s="56">
        <v>84</v>
      </c>
    </row>
    <row r="62" spans="1:12" x14ac:dyDescent="0.4">
      <c r="A62" s="56">
        <v>85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2E595-46F4-4C6D-8A6D-FD132637B087}">
  <dimension ref="A1:L62"/>
  <sheetViews>
    <sheetView workbookViewId="0">
      <selection activeCell="E30" sqref="E30"/>
    </sheetView>
  </sheetViews>
  <sheetFormatPr defaultRowHeight="13.9" x14ac:dyDescent="0.4"/>
  <sheetData>
    <row r="1" spans="1:12" x14ac:dyDescent="0.4">
      <c r="A1" t="s">
        <v>71</v>
      </c>
      <c r="B1" t="s">
        <v>83</v>
      </c>
      <c r="C1" t="s">
        <v>84</v>
      </c>
      <c r="D1" t="s">
        <v>85</v>
      </c>
      <c r="E1" t="s">
        <v>86</v>
      </c>
      <c r="F1" t="s">
        <v>87</v>
      </c>
      <c r="G1" t="s">
        <v>88</v>
      </c>
      <c r="H1" t="s">
        <v>89</v>
      </c>
      <c r="I1" t="s">
        <v>90</v>
      </c>
      <c r="J1" t="s">
        <v>91</v>
      </c>
      <c r="K1" t="s">
        <v>92</v>
      </c>
      <c r="L1" t="s">
        <v>93</v>
      </c>
    </row>
    <row r="2" spans="1:12" x14ac:dyDescent="0.4">
      <c r="A2">
        <v>25</v>
      </c>
      <c r="K2">
        <v>49.576222999999999</v>
      </c>
      <c r="L2">
        <v>81.679455000000004</v>
      </c>
    </row>
    <row r="3" spans="1:12" x14ac:dyDescent="0.4">
      <c r="A3">
        <v>26</v>
      </c>
      <c r="K3">
        <v>55.827008999999997</v>
      </c>
      <c r="L3">
        <v>93.048145000000005</v>
      </c>
    </row>
    <row r="4" spans="1:12" x14ac:dyDescent="0.4">
      <c r="A4">
        <v>27</v>
      </c>
      <c r="J4">
        <v>43.653829999999999</v>
      </c>
      <c r="K4">
        <v>63.143265</v>
      </c>
      <c r="L4">
        <v>104.38678</v>
      </c>
    </row>
    <row r="5" spans="1:12" x14ac:dyDescent="0.4">
      <c r="A5">
        <v>28</v>
      </c>
      <c r="J5">
        <v>47.523111999999998</v>
      </c>
      <c r="K5">
        <v>71.217866000000001</v>
      </c>
      <c r="L5">
        <v>115.29919</v>
      </c>
    </row>
    <row r="6" spans="1:12" x14ac:dyDescent="0.4">
      <c r="A6">
        <v>29</v>
      </c>
      <c r="J6">
        <v>52.257567000000002</v>
      </c>
      <c r="K6">
        <v>79.649084000000002</v>
      </c>
      <c r="L6">
        <v>126.10869</v>
      </c>
    </row>
    <row r="7" spans="1:12" x14ac:dyDescent="0.4">
      <c r="A7">
        <v>30</v>
      </c>
      <c r="J7">
        <v>57.887757000000001</v>
      </c>
      <c r="K7">
        <v>88.340466000000006</v>
      </c>
      <c r="L7">
        <v>136.91578000000001</v>
      </c>
    </row>
    <row r="8" spans="1:12" x14ac:dyDescent="0.4">
      <c r="A8">
        <v>31</v>
      </c>
      <c r="J8">
        <v>64.34196</v>
      </c>
      <c r="K8">
        <v>97.371575000000007</v>
      </c>
      <c r="L8">
        <v>147.87304</v>
      </c>
    </row>
    <row r="9" spans="1:12" x14ac:dyDescent="0.4">
      <c r="A9">
        <v>32</v>
      </c>
      <c r="I9">
        <v>47.605635999999997</v>
      </c>
      <c r="J9">
        <v>71.437989000000002</v>
      </c>
      <c r="K9">
        <v>106.92100000000001</v>
      </c>
      <c r="L9">
        <v>159.21355</v>
      </c>
    </row>
    <row r="10" spans="1:12" x14ac:dyDescent="0.4">
      <c r="A10">
        <v>33</v>
      </c>
      <c r="I10">
        <v>51.342516000000003</v>
      </c>
      <c r="J10">
        <v>79.019830999999996</v>
      </c>
      <c r="K10">
        <v>117.00122</v>
      </c>
      <c r="L10">
        <v>170.26425</v>
      </c>
    </row>
    <row r="11" spans="1:12" x14ac:dyDescent="0.4">
      <c r="A11">
        <v>34</v>
      </c>
      <c r="I11">
        <v>56.224071000000002</v>
      </c>
      <c r="J11">
        <v>87.018169</v>
      </c>
      <c r="K11">
        <v>127.55314</v>
      </c>
      <c r="L11">
        <v>180.66718</v>
      </c>
    </row>
    <row r="12" spans="1:12" x14ac:dyDescent="0.4">
      <c r="A12">
        <v>35</v>
      </c>
      <c r="I12">
        <v>61.965592999999998</v>
      </c>
      <c r="J12">
        <v>95.494893000000005</v>
      </c>
      <c r="K12">
        <v>138.38704999999999</v>
      </c>
      <c r="L12">
        <v>190.91918999999999</v>
      </c>
    </row>
    <row r="13" spans="1:12" x14ac:dyDescent="0.4">
      <c r="A13">
        <v>36</v>
      </c>
      <c r="I13">
        <v>68.367510999999993</v>
      </c>
      <c r="J13">
        <v>104.40692</v>
      </c>
      <c r="K13">
        <v>149.35568000000001</v>
      </c>
      <c r="L13">
        <v>201.86132000000001</v>
      </c>
    </row>
    <row r="14" spans="1:12" x14ac:dyDescent="0.4">
      <c r="A14">
        <v>37</v>
      </c>
      <c r="H14">
        <v>51.401294</v>
      </c>
      <c r="I14">
        <v>75.453595000000007</v>
      </c>
      <c r="J14">
        <v>113.68919</v>
      </c>
      <c r="K14">
        <v>160.20513</v>
      </c>
      <c r="L14">
        <v>212.90132</v>
      </c>
    </row>
    <row r="15" spans="1:12" x14ac:dyDescent="0.4">
      <c r="A15">
        <v>38</v>
      </c>
      <c r="H15">
        <v>55.640734999999999</v>
      </c>
      <c r="I15">
        <v>83.209063</v>
      </c>
      <c r="J15">
        <v>123.21886000000001</v>
      </c>
      <c r="K15">
        <v>170.92464000000001</v>
      </c>
      <c r="L15">
        <v>224.14485999999999</v>
      </c>
    </row>
    <row r="16" spans="1:12" x14ac:dyDescent="0.4">
      <c r="A16">
        <v>39</v>
      </c>
      <c r="H16">
        <v>60.715766000000002</v>
      </c>
      <c r="I16">
        <v>91.529722000000007</v>
      </c>
      <c r="J16">
        <v>132.92412999999999</v>
      </c>
      <c r="K16">
        <v>181.48947000000001</v>
      </c>
      <c r="L16">
        <v>239.01689999999999</v>
      </c>
    </row>
    <row r="17" spans="1:11" x14ac:dyDescent="0.4">
      <c r="A17">
        <v>40</v>
      </c>
      <c r="H17">
        <v>66.436299000000005</v>
      </c>
      <c r="I17">
        <v>100.3451</v>
      </c>
      <c r="J17">
        <v>142.76942</v>
      </c>
      <c r="K17">
        <v>191.83213000000001</v>
      </c>
    </row>
    <row r="18" spans="1:11" x14ac:dyDescent="0.4">
      <c r="A18">
        <v>41</v>
      </c>
      <c r="H18">
        <v>72.757109</v>
      </c>
      <c r="I18">
        <v>109.46751999999999</v>
      </c>
      <c r="J18">
        <v>152.64453</v>
      </c>
      <c r="K18">
        <v>201.71</v>
      </c>
    </row>
    <row r="19" spans="1:11" x14ac:dyDescent="0.4">
      <c r="A19">
        <v>42</v>
      </c>
      <c r="G19">
        <v>50.245133000000003</v>
      </c>
      <c r="H19">
        <v>79.685829999999996</v>
      </c>
      <c r="I19">
        <v>118.62164</v>
      </c>
      <c r="J19">
        <v>162.45465999999999</v>
      </c>
      <c r="K19">
        <v>210.86319</v>
      </c>
    </row>
    <row r="20" spans="1:11" x14ac:dyDescent="0.4">
      <c r="A20">
        <v>43</v>
      </c>
      <c r="G20">
        <v>53.919446999999998</v>
      </c>
      <c r="H20">
        <v>87.200134000000006</v>
      </c>
      <c r="I20">
        <v>127.70538000000001</v>
      </c>
      <c r="J20">
        <v>172.27744000000001</v>
      </c>
      <c r="K20">
        <v>219.08291</v>
      </c>
    </row>
    <row r="21" spans="1:11" x14ac:dyDescent="0.4">
      <c r="A21">
        <v>44</v>
      </c>
      <c r="G21">
        <v>58.972101000000002</v>
      </c>
      <c r="H21">
        <v>95.204008999999999</v>
      </c>
      <c r="I21">
        <v>136.7824</v>
      </c>
      <c r="J21">
        <v>182.16525999999999</v>
      </c>
      <c r="K21">
        <v>226.64080000000001</v>
      </c>
    </row>
    <row r="22" spans="1:11" x14ac:dyDescent="0.4">
      <c r="A22">
        <v>45</v>
      </c>
      <c r="G22">
        <v>65.152388000000002</v>
      </c>
      <c r="H22">
        <v>103.60120000000001</v>
      </c>
      <c r="I22">
        <v>145.9041</v>
      </c>
      <c r="J22">
        <v>192.11384000000001</v>
      </c>
    </row>
    <row r="23" spans="1:11" x14ac:dyDescent="0.4">
      <c r="A23">
        <v>46</v>
      </c>
      <c r="G23">
        <v>72.225656999999998</v>
      </c>
      <c r="H23">
        <v>112.30168999999999</v>
      </c>
      <c r="I23">
        <v>155.02809999999999</v>
      </c>
      <c r="J23">
        <v>202.08804000000001</v>
      </c>
    </row>
    <row r="24" spans="1:11" x14ac:dyDescent="0.4">
      <c r="A24">
        <v>47</v>
      </c>
      <c r="F24">
        <v>46.775604000000001</v>
      </c>
      <c r="G24">
        <v>79.986007000000001</v>
      </c>
      <c r="H24">
        <v>121.29389999999999</v>
      </c>
      <c r="I24">
        <v>164.12003999999999</v>
      </c>
      <c r="J24">
        <v>212.02418</v>
      </c>
    </row>
    <row r="25" spans="1:11" x14ac:dyDescent="0.4">
      <c r="A25">
        <v>48</v>
      </c>
      <c r="F25">
        <v>52.374650000000003</v>
      </c>
      <c r="G25">
        <v>88.318652999999998</v>
      </c>
      <c r="H25">
        <v>130.61950999999999</v>
      </c>
      <c r="I25">
        <v>173.30564000000001</v>
      </c>
      <c r="J25">
        <v>221.79490999999999</v>
      </c>
    </row>
    <row r="26" spans="1:11" x14ac:dyDescent="0.4">
      <c r="A26">
        <v>49</v>
      </c>
      <c r="F26">
        <v>58.662641999999998</v>
      </c>
      <c r="G26">
        <v>97.210290000000001</v>
      </c>
      <c r="H26">
        <v>140.25317999999999</v>
      </c>
      <c r="I26">
        <v>182.60228000000001</v>
      </c>
      <c r="J26">
        <v>231.26176000000001</v>
      </c>
    </row>
    <row r="27" spans="1:11" x14ac:dyDescent="0.4">
      <c r="A27">
        <v>50</v>
      </c>
      <c r="F27">
        <v>65.519994999999994</v>
      </c>
      <c r="G27">
        <v>106.7968</v>
      </c>
      <c r="H27">
        <v>150.03029000000001</v>
      </c>
      <c r="I27">
        <v>192.24939000000001</v>
      </c>
    </row>
    <row r="28" spans="1:11" x14ac:dyDescent="0.4">
      <c r="A28">
        <v>51</v>
      </c>
      <c r="F28">
        <v>73.051362999999995</v>
      </c>
      <c r="G28">
        <v>116.9502</v>
      </c>
      <c r="H28">
        <v>159.70647</v>
      </c>
      <c r="I28">
        <v>202.54820000000001</v>
      </c>
    </row>
    <row r="29" spans="1:11" x14ac:dyDescent="0.4">
      <c r="A29">
        <v>52</v>
      </c>
      <c r="E29">
        <v>52.786481000000002</v>
      </c>
      <c r="F29">
        <v>81.417668000000006</v>
      </c>
      <c r="G29">
        <v>127.37166000000001</v>
      </c>
      <c r="H29">
        <v>169.07031000000001</v>
      </c>
      <c r="I29">
        <v>213.64776000000001</v>
      </c>
    </row>
    <row r="30" spans="1:11" x14ac:dyDescent="0.4">
      <c r="A30">
        <v>53</v>
      </c>
      <c r="E30">
        <v>58.886319999999998</v>
      </c>
      <c r="F30">
        <v>90.519368</v>
      </c>
      <c r="G30">
        <v>137.81044</v>
      </c>
      <c r="H30">
        <v>178.33518000000001</v>
      </c>
      <c r="I30">
        <v>225.57052999999999</v>
      </c>
    </row>
    <row r="31" spans="1:11" x14ac:dyDescent="0.4">
      <c r="A31">
        <v>54</v>
      </c>
      <c r="E31">
        <v>65.249971000000002</v>
      </c>
      <c r="F31">
        <v>100.04698999999999</v>
      </c>
      <c r="G31">
        <v>148.05049</v>
      </c>
      <c r="H31">
        <v>187.69703000000001</v>
      </c>
      <c r="I31">
        <v>238.39173</v>
      </c>
    </row>
    <row r="32" spans="1:11" x14ac:dyDescent="0.4">
      <c r="A32">
        <v>55</v>
      </c>
      <c r="E32">
        <v>72.031693000000004</v>
      </c>
      <c r="F32">
        <v>109.76796</v>
      </c>
      <c r="G32">
        <v>157.84506999999999</v>
      </c>
      <c r="H32">
        <v>197.28964999999999</v>
      </c>
    </row>
    <row r="33" spans="1:8" x14ac:dyDescent="0.4">
      <c r="A33">
        <v>56</v>
      </c>
      <c r="E33">
        <v>79.152511000000004</v>
      </c>
      <c r="F33">
        <v>119.54883</v>
      </c>
      <c r="G33">
        <v>166.94275999999999</v>
      </c>
      <c r="H33">
        <v>207.12042</v>
      </c>
    </row>
    <row r="34" spans="1:8" x14ac:dyDescent="0.4">
      <c r="A34">
        <v>57</v>
      </c>
      <c r="D34">
        <v>59.078634999999998</v>
      </c>
      <c r="E34">
        <v>86.576723000000001</v>
      </c>
      <c r="F34">
        <v>129.29157000000001</v>
      </c>
      <c r="G34">
        <v>175.34074000000001</v>
      </c>
      <c r="H34">
        <v>216.94502</v>
      </c>
    </row>
    <row r="35" spans="1:8" x14ac:dyDescent="0.4">
      <c r="A35">
        <v>58</v>
      </c>
      <c r="D35">
        <v>65.810863999999995</v>
      </c>
      <c r="E35">
        <v>94.258210000000005</v>
      </c>
      <c r="F35">
        <v>138.88781</v>
      </c>
      <c r="G35">
        <v>183.22282999999999</v>
      </c>
      <c r="H35">
        <v>226.46554</v>
      </c>
    </row>
    <row r="36" spans="1:8" x14ac:dyDescent="0.4">
      <c r="A36">
        <v>59</v>
      </c>
      <c r="D36">
        <v>72.114822000000004</v>
      </c>
      <c r="E36">
        <v>102.10408</v>
      </c>
      <c r="F36">
        <v>148.24477999999999</v>
      </c>
      <c r="G36">
        <v>190.66775000000001</v>
      </c>
      <c r="H36">
        <v>236.09745000000001</v>
      </c>
    </row>
    <row r="37" spans="1:8" x14ac:dyDescent="0.4">
      <c r="A37">
        <v>60</v>
      </c>
      <c r="D37">
        <v>78.183194</v>
      </c>
      <c r="E37">
        <v>110.06236</v>
      </c>
      <c r="F37">
        <v>157.25127000000001</v>
      </c>
      <c r="G37">
        <v>197.62154000000001</v>
      </c>
    </row>
    <row r="38" spans="1:8" x14ac:dyDescent="0.4">
      <c r="A38">
        <v>61</v>
      </c>
      <c r="D38">
        <v>84.306421999999998</v>
      </c>
      <c r="E38">
        <v>118.13097999999999</v>
      </c>
      <c r="F38">
        <v>165.70495</v>
      </c>
      <c r="G38">
        <v>204.01924</v>
      </c>
    </row>
    <row r="39" spans="1:8" x14ac:dyDescent="0.4">
      <c r="A39">
        <v>62</v>
      </c>
      <c r="C39">
        <v>63.57</v>
      </c>
      <c r="D39">
        <v>90.573542000000003</v>
      </c>
      <c r="E39">
        <v>126.20569</v>
      </c>
      <c r="F39">
        <v>173.47568000000001</v>
      </c>
      <c r="G39">
        <v>209.89606000000001</v>
      </c>
    </row>
    <row r="40" spans="1:8" x14ac:dyDescent="0.4">
      <c r="A40">
        <v>63</v>
      </c>
      <c r="C40">
        <v>68.355040000000002</v>
      </c>
      <c r="D40">
        <v>97.021137999999993</v>
      </c>
      <c r="E40">
        <v>134.11995999999999</v>
      </c>
      <c r="F40">
        <v>180.74454</v>
      </c>
      <c r="G40">
        <v>215.48746</v>
      </c>
    </row>
    <row r="41" spans="1:8" x14ac:dyDescent="0.4">
      <c r="A41">
        <v>64</v>
      </c>
      <c r="C41">
        <v>73.169331</v>
      </c>
      <c r="D41">
        <v>103.63218000000001</v>
      </c>
      <c r="E41">
        <v>141.70699999999999</v>
      </c>
      <c r="F41">
        <v>187.8021</v>
      </c>
      <c r="G41">
        <v>221.30595</v>
      </c>
    </row>
    <row r="42" spans="1:8" x14ac:dyDescent="0.4">
      <c r="A42">
        <v>65</v>
      </c>
      <c r="C42">
        <v>78.553500999999997</v>
      </c>
      <c r="D42">
        <v>110.38867999999999</v>
      </c>
      <c r="E42">
        <v>148.93325999999999</v>
      </c>
      <c r="F42">
        <v>194.98654999999999</v>
      </c>
    </row>
    <row r="43" spans="1:8" x14ac:dyDescent="0.4">
      <c r="A43">
        <v>66</v>
      </c>
      <c r="C43">
        <v>84.615198000000007</v>
      </c>
      <c r="D43">
        <v>117.35123</v>
      </c>
      <c r="E43">
        <v>155.72535999999999</v>
      </c>
      <c r="F43">
        <v>202.46276</v>
      </c>
    </row>
    <row r="44" spans="1:8" x14ac:dyDescent="0.4">
      <c r="A44">
        <v>67</v>
      </c>
      <c r="C44">
        <v>91.183363999999997</v>
      </c>
      <c r="D44">
        <v>124.49791999999999</v>
      </c>
      <c r="E44">
        <v>162.06968000000001</v>
      </c>
      <c r="F44">
        <v>210.12418</v>
      </c>
    </row>
    <row r="45" spans="1:8" x14ac:dyDescent="0.4">
      <c r="A45">
        <v>68</v>
      </c>
      <c r="B45">
        <v>67.654189000000002</v>
      </c>
      <c r="C45">
        <v>97.941342000000006</v>
      </c>
      <c r="D45">
        <v>131.82843</v>
      </c>
      <c r="E45">
        <v>168.11778000000001</v>
      </c>
      <c r="F45">
        <v>217.86643000000001</v>
      </c>
    </row>
    <row r="46" spans="1:8" x14ac:dyDescent="0.4">
      <c r="A46">
        <v>69</v>
      </c>
      <c r="B46">
        <v>69.783832000000004</v>
      </c>
      <c r="C46">
        <v>104.65168</v>
      </c>
      <c r="D46">
        <v>139.29512</v>
      </c>
      <c r="E46">
        <v>173.94184999999999</v>
      </c>
      <c r="F46">
        <v>226.07821999999999</v>
      </c>
    </row>
    <row r="47" spans="1:8" x14ac:dyDescent="0.4">
      <c r="A47">
        <v>70</v>
      </c>
      <c r="B47">
        <v>73.307411999999999</v>
      </c>
      <c r="C47">
        <v>111.37405</v>
      </c>
      <c r="D47">
        <v>146.64087000000001</v>
      </c>
      <c r="E47">
        <v>179.64284000000001</v>
      </c>
    </row>
    <row r="48" spans="1:8" x14ac:dyDescent="0.4">
      <c r="A48">
        <v>71</v>
      </c>
      <c r="B48">
        <v>78.739254000000003</v>
      </c>
      <c r="C48">
        <v>118.28425</v>
      </c>
      <c r="D48">
        <v>153.66481999999999</v>
      </c>
      <c r="E48">
        <v>185.33784</v>
      </c>
    </row>
    <row r="49" spans="1:5" x14ac:dyDescent="0.4">
      <c r="A49">
        <v>72</v>
      </c>
      <c r="B49">
        <v>85.237509000000003</v>
      </c>
      <c r="C49">
        <v>125.38182999999999</v>
      </c>
      <c r="D49">
        <v>160.51092</v>
      </c>
      <c r="E49">
        <v>191.05752000000001</v>
      </c>
    </row>
    <row r="50" spans="1:5" x14ac:dyDescent="0.4">
      <c r="A50">
        <v>73</v>
      </c>
      <c r="B50">
        <v>91.951432999999994</v>
      </c>
      <c r="C50">
        <v>132.43598</v>
      </c>
      <c r="D50">
        <v>167.26329000000001</v>
      </c>
      <c r="E50">
        <v>196.89670000000001</v>
      </c>
    </row>
    <row r="51" spans="1:5" x14ac:dyDescent="0.4">
      <c r="A51">
        <v>74</v>
      </c>
      <c r="B51">
        <v>99.189097000000004</v>
      </c>
      <c r="C51">
        <v>139.31557000000001</v>
      </c>
      <c r="D51">
        <v>173.95824999999999</v>
      </c>
      <c r="E51">
        <v>203.21066999999999</v>
      </c>
    </row>
    <row r="52" spans="1:5" x14ac:dyDescent="0.4">
      <c r="A52">
        <v>75</v>
      </c>
      <c r="B52">
        <v>107.08704</v>
      </c>
      <c r="C52">
        <v>145.87900999999999</v>
      </c>
      <c r="D52">
        <v>180.56092000000001</v>
      </c>
    </row>
    <row r="53" spans="1:5" x14ac:dyDescent="0.4">
      <c r="A53">
        <v>76</v>
      </c>
      <c r="B53">
        <v>114.90373</v>
      </c>
      <c r="C53">
        <v>152.02726999999999</v>
      </c>
      <c r="D53">
        <v>187.11099999999999</v>
      </c>
    </row>
    <row r="54" spans="1:5" x14ac:dyDescent="0.4">
      <c r="A54">
        <v>77</v>
      </c>
      <c r="B54">
        <v>122.58229</v>
      </c>
      <c r="C54">
        <v>157.83322000000001</v>
      </c>
      <c r="D54">
        <v>193.62414000000001</v>
      </c>
    </row>
    <row r="55" spans="1:5" x14ac:dyDescent="0.4">
      <c r="A55">
        <v>78</v>
      </c>
      <c r="B55">
        <v>130.13321999999999</v>
      </c>
      <c r="C55">
        <v>163.54839000000001</v>
      </c>
      <c r="D55">
        <v>200.31118000000001</v>
      </c>
    </row>
    <row r="56" spans="1:5" x14ac:dyDescent="0.4">
      <c r="A56">
        <v>79</v>
      </c>
      <c r="B56">
        <v>137.66470000000001</v>
      </c>
      <c r="C56">
        <v>169.33141000000001</v>
      </c>
    </row>
    <row r="57" spans="1:5" x14ac:dyDescent="0.4">
      <c r="A57">
        <v>80</v>
      </c>
      <c r="B57">
        <v>145.36870999999999</v>
      </c>
      <c r="C57">
        <v>175.14371</v>
      </c>
    </row>
    <row r="58" spans="1:5" x14ac:dyDescent="0.4">
      <c r="A58">
        <v>81</v>
      </c>
      <c r="B58">
        <v>153.27884</v>
      </c>
      <c r="C58">
        <v>180.72686999999999</v>
      </c>
    </row>
    <row r="59" spans="1:5" x14ac:dyDescent="0.4">
      <c r="A59">
        <v>82</v>
      </c>
      <c r="B59">
        <v>161.77432999999999</v>
      </c>
      <c r="C59">
        <v>185.80103</v>
      </c>
    </row>
    <row r="60" spans="1:5" x14ac:dyDescent="0.4">
      <c r="A60">
        <v>83</v>
      </c>
      <c r="B60">
        <v>171.18903</v>
      </c>
    </row>
    <row r="61" spans="1:5" x14ac:dyDescent="0.4">
      <c r="A61">
        <v>84</v>
      </c>
      <c r="B61">
        <v>180.81030999999999</v>
      </c>
    </row>
    <row r="62" spans="1:5" x14ac:dyDescent="0.4">
      <c r="A62">
        <v>85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49152-0E6B-44BA-9637-A4D22FB45EDD}">
  <dimension ref="A1:D11"/>
  <sheetViews>
    <sheetView workbookViewId="0">
      <selection activeCell="C14" sqref="C14"/>
    </sheetView>
  </sheetViews>
  <sheetFormatPr defaultRowHeight="13.9" x14ac:dyDescent="0.4"/>
  <sheetData>
    <row r="1" spans="1:4" x14ac:dyDescent="0.4">
      <c r="A1" t="s">
        <v>94</v>
      </c>
      <c r="B1" t="s">
        <v>95</v>
      </c>
      <c r="C1" t="s">
        <v>96</v>
      </c>
      <c r="D1" t="s">
        <v>97</v>
      </c>
    </row>
    <row r="2" spans="1:4" x14ac:dyDescent="0.4">
      <c r="A2">
        <v>30</v>
      </c>
      <c r="B2">
        <v>-0.1895889</v>
      </c>
      <c r="C2">
        <v>-0.16811409999999999</v>
      </c>
      <c r="D2">
        <v>-0.1466393</v>
      </c>
    </row>
    <row r="3" spans="1:4" x14ac:dyDescent="0.4">
      <c r="A3">
        <v>35</v>
      </c>
      <c r="B3">
        <v>-0.1096109</v>
      </c>
      <c r="C3">
        <v>-9.4265199999999993E-2</v>
      </c>
      <c r="D3">
        <v>-7.8919500000000004E-2</v>
      </c>
    </row>
    <row r="4" spans="1:4" x14ac:dyDescent="0.4">
      <c r="A4">
        <v>40</v>
      </c>
      <c r="B4">
        <v>-4.6122999999999997E-3</v>
      </c>
      <c r="C4">
        <v>7.6457000000000001E-3</v>
      </c>
      <c r="D4">
        <v>1.9903799999999999E-2</v>
      </c>
    </row>
    <row r="5" spans="1:4" x14ac:dyDescent="0.4">
      <c r="A5">
        <v>45</v>
      </c>
      <c r="B5">
        <v>3.55836E-2</v>
      </c>
      <c r="C5">
        <v>4.6227400000000002E-2</v>
      </c>
      <c r="D5">
        <v>5.6871199999999997E-2</v>
      </c>
    </row>
    <row r="6" spans="1:4" x14ac:dyDescent="0.4">
      <c r="A6">
        <v>50</v>
      </c>
      <c r="B6">
        <v>4.30081E-2</v>
      </c>
      <c r="C6">
        <v>5.3258800000000002E-2</v>
      </c>
      <c r="D6">
        <v>6.3509499999999997E-2</v>
      </c>
    </row>
    <row r="7" spans="1:4" x14ac:dyDescent="0.4">
      <c r="A7">
        <v>55</v>
      </c>
      <c r="B7">
        <v>4.47988E-2</v>
      </c>
      <c r="C7">
        <v>5.5500599999999997E-2</v>
      </c>
      <c r="D7">
        <v>6.6202399999999995E-2</v>
      </c>
    </row>
    <row r="8" spans="1:4" x14ac:dyDescent="0.4">
      <c r="A8">
        <v>60</v>
      </c>
      <c r="B8">
        <v>7.0606699999999994E-2</v>
      </c>
      <c r="C8">
        <v>8.2775000000000001E-2</v>
      </c>
      <c r="D8">
        <v>9.4943299999999994E-2</v>
      </c>
    </row>
    <row r="9" spans="1:4" x14ac:dyDescent="0.4">
      <c r="A9">
        <v>65</v>
      </c>
      <c r="B9">
        <v>3.5106199999999997E-2</v>
      </c>
      <c r="C9">
        <v>4.9895700000000001E-2</v>
      </c>
      <c r="D9">
        <v>6.4685199999999998E-2</v>
      </c>
    </row>
    <row r="10" spans="1:4" x14ac:dyDescent="0.4">
      <c r="A10">
        <v>70</v>
      </c>
      <c r="B10">
        <v>7.1076999999999998E-3</v>
      </c>
      <c r="C10">
        <v>2.43407E-2</v>
      </c>
      <c r="D10">
        <v>4.1573600000000002E-2</v>
      </c>
    </row>
    <row r="11" spans="1:4" x14ac:dyDescent="0.4">
      <c r="A11">
        <v>75</v>
      </c>
      <c r="B11">
        <v>-7.8827400000000006E-2</v>
      </c>
      <c r="C11">
        <v>-5.7264500000000003E-2</v>
      </c>
      <c r="D11">
        <v>-3.5701700000000003E-2</v>
      </c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3CAC3-D19A-4DE2-86D3-136D4A35C640}">
  <dimension ref="A1:D11"/>
  <sheetViews>
    <sheetView workbookViewId="0">
      <selection activeCell="G14" sqref="G14"/>
    </sheetView>
  </sheetViews>
  <sheetFormatPr defaultRowHeight="13.9" x14ac:dyDescent="0.4"/>
  <sheetData>
    <row r="1" spans="1:4" x14ac:dyDescent="0.4">
      <c r="A1" t="s">
        <v>94</v>
      </c>
      <c r="B1" t="s">
        <v>95</v>
      </c>
      <c r="C1" t="s">
        <v>96</v>
      </c>
      <c r="D1" t="s">
        <v>97</v>
      </c>
    </row>
    <row r="2" spans="1:4" x14ac:dyDescent="0.4">
      <c r="A2">
        <v>30</v>
      </c>
      <c r="B2">
        <v>-0.3310767</v>
      </c>
      <c r="C2">
        <v>-0.29895620000000001</v>
      </c>
      <c r="D2">
        <v>-0.26683580000000001</v>
      </c>
    </row>
    <row r="3" spans="1:4" x14ac:dyDescent="0.4">
      <c r="A3">
        <v>35</v>
      </c>
      <c r="B3">
        <v>-0.25381369999999998</v>
      </c>
      <c r="C3">
        <v>-0.23087350000000001</v>
      </c>
      <c r="D3">
        <v>-0.20793329999999999</v>
      </c>
    </row>
    <row r="4" spans="1:4" x14ac:dyDescent="0.4">
      <c r="A4">
        <v>40</v>
      </c>
      <c r="B4">
        <v>-0.1185681</v>
      </c>
      <c r="C4">
        <v>-0.100393</v>
      </c>
      <c r="D4">
        <v>-8.2217799999999994E-2</v>
      </c>
    </row>
    <row r="5" spans="1:4" x14ac:dyDescent="0.4">
      <c r="A5">
        <v>45</v>
      </c>
      <c r="B5">
        <v>-3.4862499999999998E-2</v>
      </c>
      <c r="C5">
        <v>-1.9319200000000002E-2</v>
      </c>
      <c r="D5">
        <v>-3.7759E-3</v>
      </c>
    </row>
    <row r="6" spans="1:4" x14ac:dyDescent="0.4">
      <c r="A6">
        <v>50</v>
      </c>
      <c r="B6">
        <v>-7.4907999999999997E-3</v>
      </c>
      <c r="C6">
        <v>7.2784E-3</v>
      </c>
      <c r="D6">
        <v>2.2047600000000001E-2</v>
      </c>
    </row>
    <row r="7" spans="1:4" x14ac:dyDescent="0.4">
      <c r="A7">
        <v>55</v>
      </c>
      <c r="B7">
        <v>8.0775899999999998E-2</v>
      </c>
      <c r="C7">
        <v>9.6190999999999999E-2</v>
      </c>
      <c r="D7">
        <v>0.1116061</v>
      </c>
    </row>
    <row r="8" spans="1:4" x14ac:dyDescent="0.4">
      <c r="A8">
        <v>60</v>
      </c>
      <c r="B8">
        <v>0.16963200000000001</v>
      </c>
      <c r="C8">
        <v>0.18734200000000001</v>
      </c>
      <c r="D8">
        <v>0.20505190000000001</v>
      </c>
    </row>
    <row r="9" spans="1:4" x14ac:dyDescent="0.4">
      <c r="A9">
        <v>65</v>
      </c>
      <c r="B9">
        <v>0.15777479999999999</v>
      </c>
      <c r="C9">
        <v>0.17952080000000001</v>
      </c>
      <c r="D9">
        <v>0.2012668</v>
      </c>
    </row>
    <row r="10" spans="1:4" x14ac:dyDescent="0.4">
      <c r="A10">
        <v>70</v>
      </c>
      <c r="B10">
        <v>0.13764680000000001</v>
      </c>
      <c r="C10">
        <v>0.16323779999999999</v>
      </c>
      <c r="D10">
        <v>0.18882889999999999</v>
      </c>
    </row>
    <row r="11" spans="1:4" x14ac:dyDescent="0.4">
      <c r="A11">
        <v>75</v>
      </c>
      <c r="B11">
        <v>-1.609E-2</v>
      </c>
      <c r="C11">
        <v>1.5971900000000001E-2</v>
      </c>
      <c r="D11">
        <v>4.8033800000000001E-2</v>
      </c>
    </row>
  </sheetData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5FD46-7CE2-44C0-A5F8-7AC8E11853B1}">
  <dimension ref="A1:D11"/>
  <sheetViews>
    <sheetView workbookViewId="0">
      <selection activeCell="G28" sqref="G28"/>
    </sheetView>
  </sheetViews>
  <sheetFormatPr defaultRowHeight="13.9" x14ac:dyDescent="0.4"/>
  <sheetData>
    <row r="1" spans="1:4" x14ac:dyDescent="0.4">
      <c r="A1" t="s">
        <v>94</v>
      </c>
      <c r="B1" t="s">
        <v>95</v>
      </c>
      <c r="C1" t="s">
        <v>96</v>
      </c>
      <c r="D1" t="s">
        <v>97</v>
      </c>
    </row>
    <row r="2" spans="1:4" x14ac:dyDescent="0.4">
      <c r="A2">
        <v>30</v>
      </c>
      <c r="B2">
        <v>-0.32699115499999998</v>
      </c>
      <c r="C2">
        <v>-0.25800000000000001</v>
      </c>
      <c r="D2">
        <v>-0.18900884500000001</v>
      </c>
    </row>
    <row r="3" spans="1:4" x14ac:dyDescent="0.4">
      <c r="A3">
        <v>35</v>
      </c>
      <c r="B3">
        <v>-0.22072747700000001</v>
      </c>
      <c r="C3">
        <v>-0.17799999999999999</v>
      </c>
      <c r="D3">
        <v>-0.13527252300000001</v>
      </c>
    </row>
    <row r="4" spans="1:4" x14ac:dyDescent="0.4">
      <c r="A4">
        <v>40</v>
      </c>
      <c r="B4">
        <v>-0.166259556</v>
      </c>
      <c r="C4">
        <v>-0.13</v>
      </c>
      <c r="D4">
        <v>-9.3740444000000006E-2</v>
      </c>
    </row>
    <row r="5" spans="1:4" x14ac:dyDescent="0.4">
      <c r="A5">
        <v>45</v>
      </c>
      <c r="B5">
        <v>-8.6291574999999995E-2</v>
      </c>
      <c r="C5">
        <v>-5.16E-2</v>
      </c>
      <c r="D5">
        <v>-1.6908425000000001E-2</v>
      </c>
    </row>
    <row r="6" spans="1:4" x14ac:dyDescent="0.4">
      <c r="A6">
        <v>50</v>
      </c>
      <c r="B6">
        <v>-5.0875565999999997E-2</v>
      </c>
      <c r="C6">
        <v>-1.54E-2</v>
      </c>
      <c r="D6">
        <v>2.0075566E-2</v>
      </c>
    </row>
    <row r="7" spans="1:4" x14ac:dyDescent="0.4">
      <c r="A7">
        <v>55</v>
      </c>
      <c r="B7">
        <v>5.4224434000000002E-2</v>
      </c>
      <c r="C7">
        <v>8.9700000000000002E-2</v>
      </c>
      <c r="D7">
        <v>0.12517556599999999</v>
      </c>
    </row>
    <row r="8" spans="1:4" x14ac:dyDescent="0.4">
      <c r="A8">
        <v>60</v>
      </c>
      <c r="B8">
        <v>9.5956453999999997E-2</v>
      </c>
      <c r="C8">
        <v>0.13300000000000001</v>
      </c>
      <c r="D8">
        <v>0.17004354599999999</v>
      </c>
    </row>
    <row r="9" spans="1:4" x14ac:dyDescent="0.4">
      <c r="A9">
        <v>65</v>
      </c>
      <c r="B9">
        <v>0.123448509</v>
      </c>
      <c r="C9">
        <v>0.16500000000000001</v>
      </c>
      <c r="D9">
        <v>0.206551491</v>
      </c>
    </row>
    <row r="10" spans="1:4" x14ac:dyDescent="0.4">
      <c r="A10">
        <v>70</v>
      </c>
      <c r="B10">
        <v>5.9136561999999997E-2</v>
      </c>
      <c r="C10">
        <v>0.105</v>
      </c>
      <c r="D10">
        <v>0.15086343799999999</v>
      </c>
    </row>
    <row r="11" spans="1:4" x14ac:dyDescent="0.4">
      <c r="A11">
        <v>75</v>
      </c>
      <c r="B11">
        <v>8.2964698000000003E-2</v>
      </c>
      <c r="C11">
        <v>0.14000000000000001</v>
      </c>
      <c r="D11">
        <v>0.197035302</v>
      </c>
    </row>
  </sheetData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91D939-B726-4743-959E-D6D3F49D05AC}">
  <dimension ref="A1:D15"/>
  <sheetViews>
    <sheetView workbookViewId="0">
      <selection activeCell="H17" sqref="H17"/>
    </sheetView>
  </sheetViews>
  <sheetFormatPr defaultRowHeight="13.9" x14ac:dyDescent="0.4"/>
  <sheetData>
    <row r="1" spans="1:4" x14ac:dyDescent="0.4">
      <c r="A1" t="s">
        <v>98</v>
      </c>
      <c r="B1" t="s">
        <v>95</v>
      </c>
      <c r="C1" t="s">
        <v>96</v>
      </c>
      <c r="D1" t="s">
        <v>97</v>
      </c>
    </row>
    <row r="2" spans="1:4" x14ac:dyDescent="0.4">
      <c r="A2">
        <v>1920</v>
      </c>
      <c r="B2">
        <v>-5.3265E-2</v>
      </c>
      <c r="C2">
        <v>4.1174700000000002E-2</v>
      </c>
      <c r="D2">
        <v>0.1356144</v>
      </c>
    </row>
    <row r="3" spans="1:4" x14ac:dyDescent="0.4">
      <c r="A3">
        <v>1925</v>
      </c>
      <c r="B3">
        <v>2.3073799999999998E-2</v>
      </c>
      <c r="C3">
        <v>6.5224900000000002E-2</v>
      </c>
      <c r="D3">
        <v>0.107376</v>
      </c>
    </row>
    <row r="4" spans="1:4" x14ac:dyDescent="0.4">
      <c r="A4">
        <v>1930</v>
      </c>
      <c r="B4">
        <v>-2.6581E-2</v>
      </c>
      <c r="C4">
        <v>2.5891999999999998E-3</v>
      </c>
      <c r="D4">
        <v>3.1759500000000003E-2</v>
      </c>
    </row>
    <row r="5" spans="1:4" x14ac:dyDescent="0.4">
      <c r="A5">
        <v>1935</v>
      </c>
      <c r="B5">
        <v>-6.8084199999999997E-2</v>
      </c>
      <c r="C5">
        <v>-4.4218399999999998E-2</v>
      </c>
      <c r="D5">
        <v>-2.0352700000000001E-2</v>
      </c>
    </row>
    <row r="6" spans="1:4" x14ac:dyDescent="0.4">
      <c r="A6">
        <v>1940</v>
      </c>
      <c r="B6">
        <v>-0.1147239</v>
      </c>
      <c r="C6">
        <v>-9.2853599999999994E-2</v>
      </c>
      <c r="D6">
        <v>-7.0983400000000002E-2</v>
      </c>
    </row>
    <row r="7" spans="1:4" x14ac:dyDescent="0.4">
      <c r="A7">
        <v>1945</v>
      </c>
      <c r="B7">
        <v>-9.4069799999999995E-2</v>
      </c>
      <c r="C7">
        <v>-7.4233400000000005E-2</v>
      </c>
      <c r="D7">
        <v>-5.4397000000000001E-2</v>
      </c>
    </row>
    <row r="8" spans="1:4" x14ac:dyDescent="0.4">
      <c r="A8">
        <v>1950</v>
      </c>
      <c r="B8">
        <v>-7.8693600000000002E-2</v>
      </c>
      <c r="C8">
        <v>-6.1264600000000002E-2</v>
      </c>
      <c r="D8">
        <v>-4.3835499999999999E-2</v>
      </c>
    </row>
    <row r="9" spans="1:4" x14ac:dyDescent="0.4">
      <c r="A9">
        <v>1955</v>
      </c>
      <c r="B9">
        <v>-5.3786300000000002E-2</v>
      </c>
      <c r="C9">
        <v>-3.8292300000000001E-2</v>
      </c>
      <c r="D9">
        <v>-2.2798300000000001E-2</v>
      </c>
    </row>
    <row r="10" spans="1:4" x14ac:dyDescent="0.4">
      <c r="A10">
        <v>1960</v>
      </c>
      <c r="B10">
        <v>-4.8387199999999998E-2</v>
      </c>
      <c r="C10">
        <v>-3.4120499999999998E-2</v>
      </c>
      <c r="D10">
        <v>-1.9853800000000001E-2</v>
      </c>
    </row>
    <row r="11" spans="1:4" x14ac:dyDescent="0.4">
      <c r="A11">
        <v>1965</v>
      </c>
      <c r="B11">
        <v>-6.7106899999999997E-2</v>
      </c>
      <c r="C11">
        <v>-5.3789999999999998E-2</v>
      </c>
      <c r="D11">
        <v>-4.0473000000000002E-2</v>
      </c>
    </row>
    <row r="12" spans="1:4" x14ac:dyDescent="0.4">
      <c r="A12">
        <v>1970</v>
      </c>
      <c r="B12">
        <v>-4.7240999999999998E-2</v>
      </c>
      <c r="C12">
        <v>-3.30897E-2</v>
      </c>
      <c r="D12">
        <v>-1.8938400000000001E-2</v>
      </c>
    </row>
    <row r="13" spans="1:4" x14ac:dyDescent="0.4">
      <c r="A13">
        <v>1975</v>
      </c>
      <c r="B13">
        <v>3.0499399999999999E-2</v>
      </c>
      <c r="C13">
        <v>4.7872499999999998E-2</v>
      </c>
      <c r="D13">
        <v>6.5245600000000001E-2</v>
      </c>
    </row>
    <row r="14" spans="1:4" x14ac:dyDescent="0.4">
      <c r="A14">
        <v>1980</v>
      </c>
      <c r="B14">
        <v>4.7975700000000003E-2</v>
      </c>
      <c r="C14">
        <v>7.6330700000000001E-2</v>
      </c>
      <c r="D14">
        <v>0.1046858</v>
      </c>
    </row>
    <row r="15" spans="1:4" x14ac:dyDescent="0.4">
      <c r="A15">
        <v>1985</v>
      </c>
      <c r="B15">
        <v>0.11143740000000001</v>
      </c>
      <c r="C15">
        <v>0.1986705</v>
      </c>
      <c r="D15">
        <v>0.28590349999999998</v>
      </c>
    </row>
  </sheetData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3848E-C39B-490B-926F-35FA759986DB}">
  <dimension ref="A1:D15"/>
  <sheetViews>
    <sheetView workbookViewId="0">
      <selection activeCell="J17" sqref="J17"/>
    </sheetView>
  </sheetViews>
  <sheetFormatPr defaultRowHeight="13.9" x14ac:dyDescent="0.4"/>
  <sheetData>
    <row r="1" spans="1:4" x14ac:dyDescent="0.4">
      <c r="A1" t="s">
        <v>98</v>
      </c>
      <c r="B1" t="s">
        <v>95</v>
      </c>
      <c r="C1" t="s">
        <v>96</v>
      </c>
      <c r="D1" t="s">
        <v>97</v>
      </c>
    </row>
    <row r="2" spans="1:4" x14ac:dyDescent="0.4">
      <c r="A2">
        <v>1920</v>
      </c>
      <c r="B2">
        <v>1.78619E-2</v>
      </c>
      <c r="C2">
        <v>0.16558300000000001</v>
      </c>
      <c r="D2">
        <v>0.31330409999999997</v>
      </c>
    </row>
    <row r="3" spans="1:4" x14ac:dyDescent="0.4">
      <c r="A3">
        <v>1925</v>
      </c>
      <c r="B3">
        <v>8.7875900000000007E-2</v>
      </c>
      <c r="C3">
        <v>0.1531177</v>
      </c>
      <c r="D3">
        <v>0.21835950000000001</v>
      </c>
    </row>
    <row r="4" spans="1:4" x14ac:dyDescent="0.4">
      <c r="A4">
        <v>1930</v>
      </c>
      <c r="B4">
        <v>-2.8553700000000001E-2</v>
      </c>
      <c r="C4">
        <v>1.5943300000000001E-2</v>
      </c>
      <c r="D4">
        <v>6.0440300000000002E-2</v>
      </c>
    </row>
    <row r="5" spans="1:4" x14ac:dyDescent="0.4">
      <c r="A5">
        <v>1935</v>
      </c>
      <c r="B5">
        <v>-4.3034599999999999E-2</v>
      </c>
      <c r="C5">
        <v>-6.6125999999999997E-3</v>
      </c>
      <c r="D5">
        <v>2.9809499999999999E-2</v>
      </c>
    </row>
    <row r="6" spans="1:4" x14ac:dyDescent="0.4">
      <c r="A6">
        <v>1940</v>
      </c>
      <c r="B6">
        <v>-0.1078036</v>
      </c>
      <c r="C6">
        <v>-7.4545899999999998E-2</v>
      </c>
      <c r="D6">
        <v>-4.12883E-2</v>
      </c>
    </row>
    <row r="7" spans="1:4" x14ac:dyDescent="0.4">
      <c r="A7">
        <v>1945</v>
      </c>
      <c r="B7">
        <v>-0.14967220000000001</v>
      </c>
      <c r="C7">
        <v>-0.1197129</v>
      </c>
      <c r="D7">
        <v>-8.9753700000000006E-2</v>
      </c>
    </row>
    <row r="8" spans="1:4" x14ac:dyDescent="0.4">
      <c r="A8">
        <v>1950</v>
      </c>
      <c r="B8">
        <v>-0.13445589999999999</v>
      </c>
      <c r="C8">
        <v>-0.10828160000000001</v>
      </c>
      <c r="D8">
        <v>-8.2107399999999997E-2</v>
      </c>
    </row>
    <row r="9" spans="1:4" x14ac:dyDescent="0.4">
      <c r="A9">
        <v>1955</v>
      </c>
      <c r="B9">
        <v>-0.11410579999999999</v>
      </c>
      <c r="C9">
        <v>-9.1029499999999999E-2</v>
      </c>
      <c r="D9">
        <v>-6.7953200000000005E-2</v>
      </c>
    </row>
    <row r="10" spans="1:4" x14ac:dyDescent="0.4">
      <c r="A10">
        <v>1960</v>
      </c>
      <c r="B10">
        <v>-0.13833419999999999</v>
      </c>
      <c r="C10">
        <v>-0.1173343</v>
      </c>
      <c r="D10">
        <v>-9.6334400000000001E-2</v>
      </c>
    </row>
    <row r="11" spans="1:4" x14ac:dyDescent="0.4">
      <c r="A11">
        <v>1965</v>
      </c>
      <c r="B11">
        <v>-0.1221233</v>
      </c>
      <c r="C11">
        <v>-0.10264230000000001</v>
      </c>
      <c r="D11">
        <v>-8.3161299999999994E-2</v>
      </c>
    </row>
    <row r="12" spans="1:4" x14ac:dyDescent="0.4">
      <c r="A12">
        <v>1970</v>
      </c>
      <c r="B12">
        <v>-0.10021099999999999</v>
      </c>
      <c r="C12">
        <v>-7.9689099999999999E-2</v>
      </c>
      <c r="D12">
        <v>-5.9167200000000003E-2</v>
      </c>
    </row>
    <row r="13" spans="1:4" x14ac:dyDescent="0.4">
      <c r="A13">
        <v>1975</v>
      </c>
      <c r="B13">
        <v>-2.8419099999999999E-2</v>
      </c>
      <c r="C13">
        <v>-3.4234000000000001E-3</v>
      </c>
      <c r="D13">
        <v>2.1572299999999999E-2</v>
      </c>
    </row>
    <row r="14" spans="1:4" x14ac:dyDescent="0.4">
      <c r="A14">
        <v>1980</v>
      </c>
      <c r="B14">
        <v>4.1924200000000002E-2</v>
      </c>
      <c r="C14">
        <v>8.2559300000000002E-2</v>
      </c>
      <c r="D14">
        <v>0.1231945</v>
      </c>
    </row>
    <row r="15" spans="1:4" x14ac:dyDescent="0.4">
      <c r="A15">
        <v>1985</v>
      </c>
      <c r="B15">
        <v>0.15454010000000001</v>
      </c>
      <c r="C15">
        <v>0.2860683</v>
      </c>
      <c r="D15">
        <v>0.41759659999999998</v>
      </c>
    </row>
  </sheetData>
  <phoneticPr fontId="3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AB03901F8C7D7C4B89D65BEB1E266B50" ma:contentTypeVersion="14" ma:contentTypeDescription="Ein neues Dokument erstellen." ma:contentTypeScope="" ma:versionID="a6ed29e8617d94fa66f9a2adce140e89">
  <xsd:schema xmlns:xsd="http://www.w3.org/2001/XMLSchema" xmlns:xs="http://www.w3.org/2001/XMLSchema" xmlns:p="http://schemas.microsoft.com/office/2006/metadata/properties" xmlns:ns3="f97a1764-a709-47c4-8cd8-634c2b32d762" xmlns:ns4="62894a5c-4df8-4a20-b06f-db88f97de57b" targetNamespace="http://schemas.microsoft.com/office/2006/metadata/properties" ma:root="true" ma:fieldsID="56f0100f67d57f3aafda8104869757b8" ns3:_="" ns4:_="">
    <xsd:import namespace="f97a1764-a709-47c4-8cd8-634c2b32d762"/>
    <xsd:import namespace="62894a5c-4df8-4a20-b06f-db88f97de57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LengthInSecond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97a1764-a709-47c4-8cd8-634c2b32d76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2894a5c-4df8-4a20-b06f-db88f97de57b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Freigabehinweis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DDD3699-7812-4E80-BDCC-668B2E52D0F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97a1764-a709-47c4-8cd8-634c2b32d762"/>
    <ds:schemaRef ds:uri="62894a5c-4df8-4a20-b06f-db88f97de57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FBBFDE8-593E-4DB6-96AC-84381BFE066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918586B-2CED-4788-849F-A4D924FF213C}">
  <ds:schemaRefs>
    <ds:schemaRef ds:uri="http://purl.org/dc/dcmitype/"/>
    <ds:schemaRef ds:uri="http://schemas.microsoft.com/office/2006/metadata/properties"/>
    <ds:schemaRef ds:uri="http://schemas.microsoft.com/office/infopath/2007/PartnerControls"/>
    <ds:schemaRef ds:uri="f97a1764-a709-47c4-8cd8-634c2b32d762"/>
    <ds:schemaRef ds:uri="http://schemas.microsoft.com/office/2006/documentManagement/types"/>
    <ds:schemaRef ds:uri="http://schemas.openxmlformats.org/package/2006/metadata/core-properties"/>
    <ds:schemaRef ds:uri="http://purl.org/dc/terms/"/>
    <ds:schemaRef ds:uri="http://purl.org/dc/elements/1.1/"/>
    <ds:schemaRef ds:uri="62894a5c-4df8-4a20-b06f-db88f97de57b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Figure 2(A)</vt:lpstr>
      <vt:lpstr>Figure 2(B)</vt:lpstr>
      <vt:lpstr>Figure 2(C)</vt:lpstr>
      <vt:lpstr>Figure 2(D)</vt:lpstr>
      <vt:lpstr>Figure3(A)</vt:lpstr>
      <vt:lpstr>Figure3(B)</vt:lpstr>
      <vt:lpstr>Figure 3(C)</vt:lpstr>
      <vt:lpstr>Figure 3(D)</vt:lpstr>
      <vt:lpstr>Figure 3(E)</vt:lpstr>
      <vt:lpstr>Figure 3(F)</vt:lpstr>
      <vt:lpstr>Figure 4</vt:lpstr>
      <vt:lpstr>Population projected data</vt:lpstr>
      <vt:lpstr>Figure S1</vt:lpstr>
      <vt:lpstr>Figure S2</vt:lpstr>
      <vt:lpstr>Figure S3</vt:lpstr>
      <vt:lpstr>Figure S4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hx</dc:creator>
  <cp:lastModifiedBy>hx</cp:lastModifiedBy>
  <dcterms:created xsi:type="dcterms:W3CDTF">2022-08-28T12:52:43Z</dcterms:created>
  <dcterms:modified xsi:type="dcterms:W3CDTF">2022-08-28T14:04:16Z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0x010100AB03901F8C7D7C4B89D65BEB1E266B50</vt:lpwstr>
  </property>
</Properties>
</file>